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 Reichert László\Documents\a Lovászpatona rend\"/>
    </mc:Choice>
  </mc:AlternateContent>
  <bookViews>
    <workbookView xWindow="0" yWindow="0" windowWidth="28800" windowHeight="11010" tabRatio="727" firstSheet="1" activeTab="6"/>
  </bookViews>
  <sheets>
    <sheet name="ÖSSZEFÜGGÉSEK" sheetId="75" r:id="rId1"/>
    <sheet name="1.1.sz.mell." sheetId="1" r:id="rId2"/>
    <sheet name="1.2.sz.mell." sheetId="108" r:id="rId3"/>
    <sheet name="1.3.1.sz.mell." sheetId="135" r:id="rId4"/>
    <sheet name="1.3.2.sz.mell." sheetId="136" r:id="rId5"/>
    <sheet name="2.1.sz.mell.  " sheetId="73" r:id="rId6"/>
    <sheet name="2.2.sz.mell." sheetId="61" r:id="rId7"/>
    <sheet name="ELLENŐRZÉS-1.sz.2.1.sz.2.2.sz." sheetId="76" r:id="rId8"/>
    <sheet name="3.sz.mell." sheetId="63" r:id="rId9"/>
    <sheet name="4.sz.mell." sheetId="64" r:id="rId10"/>
    <sheet name="5.1. sz. mell" sheetId="3" r:id="rId11"/>
    <sheet name="6.1. sz. mell" sheetId="79" r:id="rId12"/>
    <sheet name="6.2. sz. mell" sheetId="116" r:id="rId13"/>
    <sheet name="6.3. sz. mell." sheetId="134" r:id="rId14"/>
    <sheet name="7.1. sz. mell." sheetId="84" r:id="rId15"/>
    <sheet name="7.1.1. sz. mell." sheetId="119" r:id="rId16"/>
    <sheet name="7.1.2. sz. mell." sheetId="133" r:id="rId17"/>
    <sheet name="1. tájékoztató tábla" sheetId="99" r:id="rId18"/>
    <sheet name="2. tájékoztató tábla" sheetId="100" r:id="rId19"/>
    <sheet name="3. tájékoztató tábla" sheetId="130" r:id="rId20"/>
    <sheet name="4. tájékoztató tábla" sheetId="106" r:id="rId21"/>
  </sheets>
  <externalReferences>
    <externalReference r:id="rId22"/>
  </externalReferences>
  <definedNames>
    <definedName name="_xlnm._FilterDatabase" localSheetId="9" hidden="1">'4.sz.mell.'!$A$1:$H$24</definedName>
    <definedName name="_xlnm.Print_Titles" localSheetId="19">'3. tájékoztató tábla'!$2:$6</definedName>
    <definedName name="_xlnm.Print_Titles" localSheetId="10">'5.1. sz. mell'!$1:$6</definedName>
    <definedName name="_xlnm.Print_Titles" localSheetId="11">'6.1. sz. mell'!$1:$6</definedName>
    <definedName name="_xlnm.Print_Titles" localSheetId="12">'6.2. sz. mell'!$1:$6</definedName>
    <definedName name="_xlnm.Print_Titles" localSheetId="14">'7.1. sz. mell.'!$1:$6</definedName>
    <definedName name="_xlnm.Print_Titles" localSheetId="15">'7.1.1. sz. mell.'!$1:$6</definedName>
    <definedName name="_xlnm.Print_Area" localSheetId="1">'1.1.sz.mell.'!$A$1:$E$153</definedName>
    <definedName name="_xlnm.Print_Area" localSheetId="2">'1.2.sz.mell.'!$A$1:$E$147</definedName>
    <definedName name="_xlnm.Print_Area" localSheetId="3">'1.3.1.sz.mell.'!$A$1:$E$147</definedName>
    <definedName name="_xlnm.Print_Area" localSheetId="4">'1.3.2.sz.mell.'!$A$1:$E$147</definedName>
    <definedName name="_xlnm.Print_Area" localSheetId="5">'2.1.sz.mell.  '!$A$1:$J$32</definedName>
    <definedName name="_xlnm.Print_Area" localSheetId="8">'3.sz.mell.'!$A$1:$H$25</definedName>
    <definedName name="_xlnm.Print_Area" localSheetId="20">'4. tájékoztató tábla'!$A$1:$C$13</definedName>
    <definedName name="_xlnm.Print_Area" localSheetId="9">'4.sz.mell.'!$A$1:$H$25</definedName>
  </definedNames>
  <calcPr calcId="162913"/>
</workbook>
</file>

<file path=xl/calcChain.xml><?xml version="1.0" encoding="utf-8"?>
<calcChain xmlns="http://schemas.openxmlformats.org/spreadsheetml/2006/main">
  <c r="E16" i="63" l="1"/>
  <c r="G16" i="63" s="1"/>
  <c r="E17" i="63"/>
  <c r="G17" i="63" s="1"/>
  <c r="E18" i="63"/>
  <c r="G18" i="63" s="1"/>
  <c r="E19" i="63"/>
  <c r="G19" i="63" s="1"/>
  <c r="C25" i="73" l="1"/>
  <c r="E25" i="73"/>
  <c r="D25" i="73"/>
  <c r="H24" i="73"/>
  <c r="I24" i="73"/>
  <c r="I28" i="73" s="1"/>
  <c r="D37" i="76" s="1"/>
  <c r="G24" i="73"/>
  <c r="H11" i="73"/>
  <c r="I11" i="73"/>
  <c r="G11" i="73"/>
  <c r="I10" i="73"/>
  <c r="G9" i="73"/>
  <c r="G8" i="73"/>
  <c r="G7" i="73"/>
  <c r="I6" i="73"/>
  <c r="G6" i="73"/>
  <c r="E22" i="73"/>
  <c r="D22" i="73"/>
  <c r="D21" i="73"/>
  <c r="E21" i="73"/>
  <c r="C21" i="73"/>
  <c r="H8" i="61"/>
  <c r="I8" i="61"/>
  <c r="G8" i="61"/>
  <c r="H6" i="61"/>
  <c r="H17" i="61" s="1"/>
  <c r="I6" i="61"/>
  <c r="G6" i="61"/>
  <c r="G17" i="61" s="1"/>
  <c r="G31" i="61" s="1"/>
  <c r="E9" i="61"/>
  <c r="C8" i="61"/>
  <c r="D13" i="73"/>
  <c r="E10" i="73"/>
  <c r="C10" i="73"/>
  <c r="E7" i="73"/>
  <c r="D6" i="73"/>
  <c r="E95" i="1"/>
  <c r="I8" i="73" s="1"/>
  <c r="D39" i="84"/>
  <c r="E34" i="84"/>
  <c r="C34" i="84"/>
  <c r="D31" i="84"/>
  <c r="E30" i="84"/>
  <c r="D28" i="84"/>
  <c r="D24" i="84"/>
  <c r="C46" i="133"/>
  <c r="D46" i="133"/>
  <c r="E46" i="133"/>
  <c r="E44" i="133" s="1"/>
  <c r="E55" i="133" s="1"/>
  <c r="C47" i="133"/>
  <c r="D47" i="133"/>
  <c r="E47" i="133"/>
  <c r="D45" i="133"/>
  <c r="E45" i="133"/>
  <c r="C45" i="133"/>
  <c r="C44" i="133" s="1"/>
  <c r="C55" i="133" s="1"/>
  <c r="C14" i="133"/>
  <c r="D14" i="133"/>
  <c r="E14" i="133"/>
  <c r="D13" i="133"/>
  <c r="E13" i="133"/>
  <c r="C13" i="133"/>
  <c r="C52" i="119"/>
  <c r="C52" i="84" s="1"/>
  <c r="D52" i="119"/>
  <c r="D52" i="84" s="1"/>
  <c r="E52" i="119"/>
  <c r="E52" i="84" s="1"/>
  <c r="C53" i="119"/>
  <c r="C53" i="84" s="1"/>
  <c r="D53" i="119"/>
  <c r="D53" i="84" s="1"/>
  <c r="E53" i="119"/>
  <c r="E53" i="84" s="1"/>
  <c r="E50" i="84" s="1"/>
  <c r="C54" i="119"/>
  <c r="C54" i="84" s="1"/>
  <c r="D54" i="119"/>
  <c r="D54" i="84" s="1"/>
  <c r="E54" i="119"/>
  <c r="E54" i="84" s="1"/>
  <c r="D51" i="119"/>
  <c r="D51" i="84" s="1"/>
  <c r="D50" i="84" s="1"/>
  <c r="E51" i="119"/>
  <c r="E51" i="84" s="1"/>
  <c r="C51" i="119"/>
  <c r="C50" i="119" s="1"/>
  <c r="C46" i="119"/>
  <c r="D46" i="119"/>
  <c r="D46" i="84" s="1"/>
  <c r="E46" i="119"/>
  <c r="C47" i="119"/>
  <c r="C47" i="84" s="1"/>
  <c r="D47" i="119"/>
  <c r="E47" i="119"/>
  <c r="E47" i="84" s="1"/>
  <c r="C48" i="119"/>
  <c r="C48" i="84" s="1"/>
  <c r="D48" i="119"/>
  <c r="D48" i="84" s="1"/>
  <c r="E48" i="119"/>
  <c r="E48" i="84" s="1"/>
  <c r="C49" i="119"/>
  <c r="C49" i="84" s="1"/>
  <c r="D49" i="119"/>
  <c r="D49" i="84" s="1"/>
  <c r="E49" i="119"/>
  <c r="E49" i="84" s="1"/>
  <c r="D45" i="119"/>
  <c r="E45" i="119"/>
  <c r="E45" i="84" s="1"/>
  <c r="C45" i="119"/>
  <c r="E38" i="119"/>
  <c r="E38" i="84" s="1"/>
  <c r="E39" i="119"/>
  <c r="E39" i="84" s="1"/>
  <c r="D38" i="119"/>
  <c r="D38" i="84" s="1"/>
  <c r="D39" i="119"/>
  <c r="C38" i="119"/>
  <c r="C38" i="84" s="1"/>
  <c r="C39" i="119"/>
  <c r="C39" i="84" s="1"/>
  <c r="D37" i="119"/>
  <c r="D37" i="84" s="1"/>
  <c r="D36" i="84" s="1"/>
  <c r="E37" i="119"/>
  <c r="E37" i="84" s="1"/>
  <c r="C37" i="119"/>
  <c r="C36" i="119" s="1"/>
  <c r="E34" i="119"/>
  <c r="D34" i="119"/>
  <c r="D34" i="84" s="1"/>
  <c r="C34" i="119"/>
  <c r="D33" i="119"/>
  <c r="D33" i="84" s="1"/>
  <c r="E33" i="119"/>
  <c r="E33" i="84" s="1"/>
  <c r="C33" i="119"/>
  <c r="C33" i="84" s="1"/>
  <c r="E31" i="119"/>
  <c r="E31" i="84" s="1"/>
  <c r="E32" i="119"/>
  <c r="E32" i="84" s="1"/>
  <c r="D31" i="119"/>
  <c r="D32" i="119"/>
  <c r="D32" i="84" s="1"/>
  <c r="C31" i="119"/>
  <c r="C31" i="84" s="1"/>
  <c r="C32" i="119"/>
  <c r="C32" i="84" s="1"/>
  <c r="E30" i="119"/>
  <c r="D30" i="119"/>
  <c r="D30" i="84" s="1"/>
  <c r="D29" i="84" s="1"/>
  <c r="C30" i="119"/>
  <c r="C30" i="84" s="1"/>
  <c r="E27" i="119"/>
  <c r="E27" i="84" s="1"/>
  <c r="E25" i="84" s="1"/>
  <c r="E28" i="119"/>
  <c r="E28" i="84" s="1"/>
  <c r="D27" i="119"/>
  <c r="D27" i="84" s="1"/>
  <c r="D28" i="119"/>
  <c r="C27" i="119"/>
  <c r="C27" i="84" s="1"/>
  <c r="C28" i="119"/>
  <c r="C28" i="84" s="1"/>
  <c r="D26" i="119"/>
  <c r="D26" i="84" s="1"/>
  <c r="E26" i="119"/>
  <c r="E26" i="84" s="1"/>
  <c r="C26" i="119"/>
  <c r="C25" i="119" s="1"/>
  <c r="D24" i="119"/>
  <c r="E24" i="119"/>
  <c r="E24" i="84" s="1"/>
  <c r="C24" i="119"/>
  <c r="C24" i="84" s="1"/>
  <c r="E21" i="119"/>
  <c r="E21" i="84" s="1"/>
  <c r="E22" i="119"/>
  <c r="E22" i="84" s="1"/>
  <c r="E23" i="119"/>
  <c r="E23" i="84" s="1"/>
  <c r="D21" i="119"/>
  <c r="D21" i="84" s="1"/>
  <c r="D22" i="119"/>
  <c r="D19" i="119" s="1"/>
  <c r="D23" i="119"/>
  <c r="D23" i="84" s="1"/>
  <c r="C21" i="119"/>
  <c r="C21" i="84" s="1"/>
  <c r="C22" i="119"/>
  <c r="C22" i="84" s="1"/>
  <c r="C23" i="119"/>
  <c r="C23" i="84" s="1"/>
  <c r="D20" i="119"/>
  <c r="D20" i="84" s="1"/>
  <c r="E20" i="119"/>
  <c r="E20" i="84" s="1"/>
  <c r="C20" i="119"/>
  <c r="C20" i="84" s="1"/>
  <c r="E10" i="119"/>
  <c r="E10" i="84" s="1"/>
  <c r="E11" i="119"/>
  <c r="E11" i="84" s="1"/>
  <c r="E12" i="119"/>
  <c r="E12" i="84" s="1"/>
  <c r="E13" i="119"/>
  <c r="E14" i="119"/>
  <c r="E14" i="84" s="1"/>
  <c r="E15" i="119"/>
  <c r="E15" i="84" s="1"/>
  <c r="E16" i="119"/>
  <c r="E16" i="84" s="1"/>
  <c r="E17" i="119"/>
  <c r="E17" i="84" s="1"/>
  <c r="E18" i="119"/>
  <c r="E18" i="84" s="1"/>
  <c r="D10" i="119"/>
  <c r="D10" i="84" s="1"/>
  <c r="D11" i="119"/>
  <c r="D11" i="84" s="1"/>
  <c r="D12" i="119"/>
  <c r="D12" i="84" s="1"/>
  <c r="D13" i="119"/>
  <c r="D14" i="119"/>
  <c r="D15" i="119"/>
  <c r="D15" i="84" s="1"/>
  <c r="D16" i="119"/>
  <c r="D16" i="84" s="1"/>
  <c r="D17" i="119"/>
  <c r="D17" i="84" s="1"/>
  <c r="D18" i="119"/>
  <c r="D18" i="84" s="1"/>
  <c r="C10" i="119"/>
  <c r="C8" i="119" s="1"/>
  <c r="C11" i="119"/>
  <c r="C11" i="84" s="1"/>
  <c r="C12" i="119"/>
  <c r="C12" i="84" s="1"/>
  <c r="C13" i="119"/>
  <c r="C14" i="119"/>
  <c r="C14" i="84" s="1"/>
  <c r="C15" i="119"/>
  <c r="C15" i="84" s="1"/>
  <c r="C16" i="119"/>
  <c r="C16" i="84" s="1"/>
  <c r="C17" i="119"/>
  <c r="C17" i="84" s="1"/>
  <c r="C18" i="119"/>
  <c r="C18" i="84" s="1"/>
  <c r="D9" i="119"/>
  <c r="D9" i="84" s="1"/>
  <c r="E9" i="119"/>
  <c r="E9" i="84" s="1"/>
  <c r="C9" i="119"/>
  <c r="C9" i="84" s="1"/>
  <c r="E52" i="79"/>
  <c r="E53" i="79"/>
  <c r="E54" i="79"/>
  <c r="D52" i="79"/>
  <c r="D53" i="79"/>
  <c r="D54" i="79"/>
  <c r="C52" i="79"/>
  <c r="C50" i="79" s="1"/>
  <c r="C53" i="79"/>
  <c r="C54" i="79"/>
  <c r="D51" i="79"/>
  <c r="E51" i="79"/>
  <c r="E50" i="79" s="1"/>
  <c r="C51" i="79"/>
  <c r="E46" i="79"/>
  <c r="E94" i="1" s="1"/>
  <c r="I7" i="73" s="1"/>
  <c r="E47" i="79"/>
  <c r="E48" i="79"/>
  <c r="E96" i="1" s="1"/>
  <c r="I9" i="73" s="1"/>
  <c r="E49" i="79"/>
  <c r="D46" i="79"/>
  <c r="D94" i="1" s="1"/>
  <c r="H7" i="73" s="1"/>
  <c r="D47" i="79"/>
  <c r="D95" i="1" s="1"/>
  <c r="H8" i="73" s="1"/>
  <c r="D48" i="79"/>
  <c r="D96" i="1" s="1"/>
  <c r="H9" i="73" s="1"/>
  <c r="D49" i="79"/>
  <c r="C46" i="79"/>
  <c r="C47" i="79"/>
  <c r="C48" i="79"/>
  <c r="C49" i="79"/>
  <c r="D45" i="79"/>
  <c r="D93" i="1" s="1"/>
  <c r="H6" i="73" s="1"/>
  <c r="E45" i="79"/>
  <c r="E93" i="1" s="1"/>
  <c r="C45" i="79"/>
  <c r="E38" i="79"/>
  <c r="E39" i="79"/>
  <c r="D38" i="79"/>
  <c r="D39" i="79"/>
  <c r="C38" i="79"/>
  <c r="C39" i="79"/>
  <c r="D37" i="79"/>
  <c r="E37" i="79"/>
  <c r="E36" i="79" s="1"/>
  <c r="C37" i="79"/>
  <c r="E34" i="79"/>
  <c r="D34" i="79"/>
  <c r="C34" i="79"/>
  <c r="D33" i="79"/>
  <c r="E33" i="79"/>
  <c r="C33" i="79"/>
  <c r="E31" i="79"/>
  <c r="E29" i="79" s="1"/>
  <c r="E32" i="79"/>
  <c r="D31" i="79"/>
  <c r="D32" i="79"/>
  <c r="C31" i="79"/>
  <c r="C32" i="79"/>
  <c r="D30" i="79"/>
  <c r="E30" i="79"/>
  <c r="C30" i="79"/>
  <c r="C29" i="79" s="1"/>
  <c r="E27" i="79"/>
  <c r="E28" i="79"/>
  <c r="D27" i="79"/>
  <c r="D28" i="79"/>
  <c r="C27" i="79"/>
  <c r="C28" i="79"/>
  <c r="D26" i="79"/>
  <c r="E26" i="79"/>
  <c r="E25" i="79" s="1"/>
  <c r="C26" i="79"/>
  <c r="D24" i="79"/>
  <c r="E24" i="79"/>
  <c r="C24" i="79"/>
  <c r="E21" i="79"/>
  <c r="E22" i="79"/>
  <c r="E23" i="79"/>
  <c r="D21" i="79"/>
  <c r="D22" i="79"/>
  <c r="D23" i="79"/>
  <c r="C21" i="79"/>
  <c r="C22" i="79"/>
  <c r="C23" i="79"/>
  <c r="E20" i="79"/>
  <c r="E19" i="79" s="1"/>
  <c r="D20" i="79"/>
  <c r="C20" i="79"/>
  <c r="C19" i="79" s="1"/>
  <c r="E10" i="79"/>
  <c r="E11" i="79"/>
  <c r="E8" i="79" s="1"/>
  <c r="E12" i="79"/>
  <c r="E13" i="79"/>
  <c r="E14" i="79"/>
  <c r="E15" i="79"/>
  <c r="E16" i="79"/>
  <c r="E17" i="79"/>
  <c r="E18" i="79"/>
  <c r="D10" i="79"/>
  <c r="D11" i="79"/>
  <c r="D12" i="79"/>
  <c r="D13" i="79"/>
  <c r="D14" i="79"/>
  <c r="D15" i="79"/>
  <c r="D16" i="79"/>
  <c r="D17" i="79"/>
  <c r="D18" i="79"/>
  <c r="C10" i="79"/>
  <c r="C11" i="79"/>
  <c r="C12" i="79"/>
  <c r="C13" i="79"/>
  <c r="C14" i="79"/>
  <c r="C15" i="79"/>
  <c r="C16" i="79"/>
  <c r="C17" i="79"/>
  <c r="C18" i="79"/>
  <c r="D9" i="79"/>
  <c r="E9" i="79"/>
  <c r="C9" i="79"/>
  <c r="E142" i="3"/>
  <c r="E143" i="3"/>
  <c r="E140" i="3" s="1"/>
  <c r="E144" i="3"/>
  <c r="D142" i="3"/>
  <c r="D143" i="3"/>
  <c r="D144" i="3"/>
  <c r="C142" i="3"/>
  <c r="C143" i="3"/>
  <c r="C144" i="3"/>
  <c r="D141" i="3"/>
  <c r="E141" i="3"/>
  <c r="C141" i="3"/>
  <c r="C140" i="3" s="1"/>
  <c r="E136" i="3"/>
  <c r="E137" i="3"/>
  <c r="E138" i="3"/>
  <c r="E139" i="3"/>
  <c r="D136" i="3"/>
  <c r="D137" i="3"/>
  <c r="D138" i="3"/>
  <c r="D139" i="3"/>
  <c r="C136" i="3"/>
  <c r="C137" i="3"/>
  <c r="C134" i="3" s="1"/>
  <c r="C138" i="3"/>
  <c r="C139" i="3"/>
  <c r="D135" i="3"/>
  <c r="E135" i="3"/>
  <c r="C135" i="3"/>
  <c r="E131" i="3"/>
  <c r="E132" i="3"/>
  <c r="E133" i="3"/>
  <c r="D131" i="3"/>
  <c r="D132" i="3"/>
  <c r="D129" i="3" s="1"/>
  <c r="D133" i="3"/>
  <c r="C131" i="3"/>
  <c r="C132" i="3"/>
  <c r="C133" i="3"/>
  <c r="D130" i="3"/>
  <c r="E130" i="3"/>
  <c r="E129" i="3" s="1"/>
  <c r="C130" i="3"/>
  <c r="E127" i="3"/>
  <c r="E128" i="3"/>
  <c r="D127" i="3"/>
  <c r="D128" i="3"/>
  <c r="C127" i="3"/>
  <c r="C128" i="3"/>
  <c r="D126" i="3"/>
  <c r="D125" i="3" s="1"/>
  <c r="E126" i="3"/>
  <c r="C126" i="3"/>
  <c r="C125" i="3" s="1"/>
  <c r="E123" i="3"/>
  <c r="D123" i="3"/>
  <c r="C123" i="3"/>
  <c r="D122" i="3"/>
  <c r="D121" i="3" s="1"/>
  <c r="E122" i="3"/>
  <c r="C122" i="3"/>
  <c r="E114" i="3"/>
  <c r="E115" i="3"/>
  <c r="E112" i="3" s="1"/>
  <c r="E107" i="3" s="1"/>
  <c r="E116" i="3"/>
  <c r="E117" i="3"/>
  <c r="E118" i="3"/>
  <c r="E119" i="3"/>
  <c r="E120" i="3"/>
  <c r="D114" i="3"/>
  <c r="D115" i="3"/>
  <c r="D116" i="3"/>
  <c r="D117" i="3"/>
  <c r="D118" i="3"/>
  <c r="D119" i="3"/>
  <c r="D120" i="3"/>
  <c r="C114" i="3"/>
  <c r="C115" i="3"/>
  <c r="C116" i="3"/>
  <c r="C117" i="3"/>
  <c r="C118" i="3"/>
  <c r="C119" i="3"/>
  <c r="C120" i="3"/>
  <c r="D113" i="3"/>
  <c r="E113" i="3"/>
  <c r="C113" i="3"/>
  <c r="E109" i="3"/>
  <c r="E110" i="3"/>
  <c r="E111" i="3"/>
  <c r="D109" i="3"/>
  <c r="D110" i="3"/>
  <c r="D111" i="3"/>
  <c r="C109" i="3"/>
  <c r="C110" i="3"/>
  <c r="C111" i="3"/>
  <c r="D108" i="3"/>
  <c r="E108" i="3"/>
  <c r="C108" i="3"/>
  <c r="E98" i="3"/>
  <c r="E99" i="3"/>
  <c r="E100" i="3"/>
  <c r="E101" i="3"/>
  <c r="E102" i="3"/>
  <c r="E103" i="3"/>
  <c r="E104" i="3"/>
  <c r="E105" i="3"/>
  <c r="E106" i="3"/>
  <c r="D98" i="3"/>
  <c r="D99" i="3"/>
  <c r="D100" i="3"/>
  <c r="D101" i="3"/>
  <c r="D102" i="3"/>
  <c r="D103" i="3"/>
  <c r="D104" i="3"/>
  <c r="D105" i="3"/>
  <c r="D106" i="3"/>
  <c r="C98" i="3"/>
  <c r="C99" i="3"/>
  <c r="C100" i="3"/>
  <c r="C101" i="3"/>
  <c r="C102" i="3"/>
  <c r="C103" i="3"/>
  <c r="C104" i="3"/>
  <c r="C105" i="3"/>
  <c r="C106" i="3"/>
  <c r="D97" i="3"/>
  <c r="D96" i="3" s="1"/>
  <c r="E97" i="3"/>
  <c r="C97" i="3"/>
  <c r="C96" i="3" s="1"/>
  <c r="E93" i="3"/>
  <c r="E94" i="3"/>
  <c r="E95" i="3"/>
  <c r="D93" i="3"/>
  <c r="D94" i="3"/>
  <c r="D95" i="3"/>
  <c r="C93" i="3"/>
  <c r="C94" i="3"/>
  <c r="C95" i="3"/>
  <c r="D92" i="3"/>
  <c r="D91" i="3" s="1"/>
  <c r="E92" i="3"/>
  <c r="C92" i="3"/>
  <c r="E82" i="3"/>
  <c r="E83" i="3"/>
  <c r="E80" i="3" s="1"/>
  <c r="E84" i="3"/>
  <c r="D82" i="3"/>
  <c r="D83" i="3"/>
  <c r="D84" i="3"/>
  <c r="C82" i="3"/>
  <c r="C83" i="3"/>
  <c r="C84" i="3"/>
  <c r="D81" i="3"/>
  <c r="E81" i="3"/>
  <c r="C81" i="3"/>
  <c r="E78" i="3"/>
  <c r="E79" i="3"/>
  <c r="D78" i="3"/>
  <c r="D79" i="3"/>
  <c r="D76" i="3" s="1"/>
  <c r="C78" i="3"/>
  <c r="C79" i="3"/>
  <c r="C76" i="3" s="1"/>
  <c r="D77" i="3"/>
  <c r="E77" i="3"/>
  <c r="C77" i="3"/>
  <c r="E75" i="3"/>
  <c r="D75" i="3"/>
  <c r="C75" i="3"/>
  <c r="C73" i="3" s="1"/>
  <c r="D74" i="3"/>
  <c r="E74" i="3"/>
  <c r="E73" i="3" s="1"/>
  <c r="C74" i="3"/>
  <c r="E70" i="3"/>
  <c r="E71" i="3"/>
  <c r="E72" i="3"/>
  <c r="D70" i="3"/>
  <c r="D71" i="3"/>
  <c r="D72" i="3"/>
  <c r="C70" i="3"/>
  <c r="C71" i="3"/>
  <c r="C72" i="3"/>
  <c r="D69" i="3"/>
  <c r="E69" i="3"/>
  <c r="E68" i="3" s="1"/>
  <c r="C69" i="3"/>
  <c r="E66" i="3"/>
  <c r="E64" i="3" s="1"/>
  <c r="E67" i="3"/>
  <c r="D66" i="3"/>
  <c r="D67" i="3"/>
  <c r="C66" i="3"/>
  <c r="C67" i="3"/>
  <c r="D65" i="3"/>
  <c r="E65" i="3"/>
  <c r="C65" i="3"/>
  <c r="C64" i="3" s="1"/>
  <c r="E60" i="3"/>
  <c r="E61" i="3"/>
  <c r="E62" i="3"/>
  <c r="D60" i="3"/>
  <c r="D61" i="3"/>
  <c r="D62" i="3"/>
  <c r="C60" i="3"/>
  <c r="C61" i="3"/>
  <c r="C62" i="3"/>
  <c r="D59" i="3"/>
  <c r="D58" i="3" s="1"/>
  <c r="E59" i="3"/>
  <c r="C59" i="3"/>
  <c r="E55" i="3"/>
  <c r="E56" i="3"/>
  <c r="E53" i="3" s="1"/>
  <c r="E57" i="3"/>
  <c r="D57" i="3"/>
  <c r="D55" i="3"/>
  <c r="D56" i="3"/>
  <c r="C55" i="3"/>
  <c r="C56" i="3"/>
  <c r="C57" i="3"/>
  <c r="D54" i="3"/>
  <c r="E54" i="3"/>
  <c r="C54" i="3"/>
  <c r="C53" i="3" s="1"/>
  <c r="E49" i="3"/>
  <c r="E50" i="3"/>
  <c r="E51" i="3"/>
  <c r="E52" i="3"/>
  <c r="D49" i="3"/>
  <c r="D50" i="3"/>
  <c r="D47" i="3" s="1"/>
  <c r="D51" i="3"/>
  <c r="D52" i="3"/>
  <c r="C49" i="3"/>
  <c r="C50" i="3"/>
  <c r="C51" i="3"/>
  <c r="C52" i="3"/>
  <c r="D48" i="3"/>
  <c r="E48" i="3"/>
  <c r="C48" i="3"/>
  <c r="E38" i="3"/>
  <c r="E36" i="3" s="1"/>
  <c r="E39" i="3"/>
  <c r="E40" i="3"/>
  <c r="E41" i="3"/>
  <c r="E42" i="3"/>
  <c r="E43" i="3"/>
  <c r="E44" i="3"/>
  <c r="E45" i="3"/>
  <c r="E46" i="3"/>
  <c r="D38" i="3"/>
  <c r="D39" i="3"/>
  <c r="D40" i="3"/>
  <c r="D41" i="3"/>
  <c r="D42" i="3"/>
  <c r="D43" i="3"/>
  <c r="D44" i="3"/>
  <c r="D45" i="3"/>
  <c r="D46" i="3"/>
  <c r="C38" i="3"/>
  <c r="C36" i="3" s="1"/>
  <c r="C39" i="3"/>
  <c r="C40" i="3"/>
  <c r="C41" i="3"/>
  <c r="C42" i="3"/>
  <c r="C43" i="3"/>
  <c r="C44" i="3"/>
  <c r="C45" i="3"/>
  <c r="C46" i="3"/>
  <c r="E37" i="3"/>
  <c r="D37" i="3"/>
  <c r="C37" i="3"/>
  <c r="E32" i="3"/>
  <c r="E33" i="3"/>
  <c r="E34" i="3"/>
  <c r="E35" i="3"/>
  <c r="D32" i="3"/>
  <c r="D33" i="3"/>
  <c r="D34" i="3"/>
  <c r="D35" i="3"/>
  <c r="C33" i="3"/>
  <c r="C34" i="3"/>
  <c r="C35" i="3"/>
  <c r="C32" i="3"/>
  <c r="E31" i="3"/>
  <c r="E30" i="3" s="1"/>
  <c r="E29" i="3" s="1"/>
  <c r="D31" i="3"/>
  <c r="C31" i="3"/>
  <c r="C30" i="3" s="1"/>
  <c r="C29" i="3" s="1"/>
  <c r="E24" i="3"/>
  <c r="E25" i="3"/>
  <c r="E26" i="3"/>
  <c r="E27" i="3"/>
  <c r="E28" i="3"/>
  <c r="D24" i="3"/>
  <c r="D25" i="3"/>
  <c r="D26" i="3"/>
  <c r="D27" i="3"/>
  <c r="D28" i="3"/>
  <c r="C24" i="3"/>
  <c r="C25" i="3"/>
  <c r="C26" i="3"/>
  <c r="C27" i="3"/>
  <c r="C28" i="3"/>
  <c r="E23" i="3"/>
  <c r="E22" i="3" s="1"/>
  <c r="D23" i="3"/>
  <c r="C23" i="3"/>
  <c r="E17" i="3"/>
  <c r="E18" i="3"/>
  <c r="E19" i="3"/>
  <c r="E20" i="3"/>
  <c r="E21" i="3"/>
  <c r="D17" i="3"/>
  <c r="D18" i="3"/>
  <c r="D19" i="3"/>
  <c r="D20" i="3"/>
  <c r="D21" i="3"/>
  <c r="C17" i="3"/>
  <c r="C18" i="3"/>
  <c r="C19" i="3"/>
  <c r="C20" i="3"/>
  <c r="C21" i="3"/>
  <c r="E16" i="3"/>
  <c r="E15" i="3" s="1"/>
  <c r="D16" i="3"/>
  <c r="C16" i="3"/>
  <c r="C15" i="3" s="1"/>
  <c r="E10" i="3"/>
  <c r="E11" i="3"/>
  <c r="E12" i="3"/>
  <c r="E13" i="3"/>
  <c r="E14" i="3"/>
  <c r="E9" i="3"/>
  <c r="E8" i="3" s="1"/>
  <c r="D10" i="3"/>
  <c r="D11" i="3"/>
  <c r="D12" i="3"/>
  <c r="D13" i="3"/>
  <c r="D14" i="3"/>
  <c r="D9" i="3"/>
  <c r="C13" i="3"/>
  <c r="C14" i="3"/>
  <c r="C10" i="3"/>
  <c r="C11" i="3"/>
  <c r="C12" i="3"/>
  <c r="C9" i="3"/>
  <c r="E1" i="133"/>
  <c r="C97" i="136"/>
  <c r="E130" i="135"/>
  <c r="D130" i="135"/>
  <c r="C130" i="135"/>
  <c r="E126" i="135"/>
  <c r="D126" i="135"/>
  <c r="C126" i="135"/>
  <c r="E122" i="135"/>
  <c r="D122" i="135"/>
  <c r="C122" i="135"/>
  <c r="E113" i="135"/>
  <c r="E108" i="135"/>
  <c r="D113" i="135"/>
  <c r="D108" i="135" s="1"/>
  <c r="C113" i="135"/>
  <c r="C108" i="135" s="1"/>
  <c r="E97" i="135"/>
  <c r="E92" i="135" s="1"/>
  <c r="E125" i="135" s="1"/>
  <c r="D97" i="135"/>
  <c r="D92" i="135" s="1"/>
  <c r="C97" i="135"/>
  <c r="C92" i="135" s="1"/>
  <c r="E78" i="135"/>
  <c r="D78" i="135"/>
  <c r="C78" i="135"/>
  <c r="E74" i="135"/>
  <c r="D74" i="135"/>
  <c r="C74" i="135"/>
  <c r="E71" i="135"/>
  <c r="D71" i="135"/>
  <c r="C71" i="135"/>
  <c r="E66" i="135"/>
  <c r="D66" i="135"/>
  <c r="C66" i="135"/>
  <c r="C84" i="135" s="1"/>
  <c r="E62" i="135"/>
  <c r="D62" i="135"/>
  <c r="C62" i="135"/>
  <c r="E56" i="135"/>
  <c r="D56" i="135"/>
  <c r="C56" i="135"/>
  <c r="E51" i="135"/>
  <c r="D51" i="135"/>
  <c r="C51" i="135"/>
  <c r="E45" i="135"/>
  <c r="D45" i="135"/>
  <c r="C45" i="135"/>
  <c r="E34" i="135"/>
  <c r="D34" i="135"/>
  <c r="C34" i="135"/>
  <c r="E28" i="135"/>
  <c r="E27" i="135" s="1"/>
  <c r="D28" i="135"/>
  <c r="D27" i="135" s="1"/>
  <c r="C28" i="135"/>
  <c r="C27" i="135" s="1"/>
  <c r="E20" i="135"/>
  <c r="D20" i="135"/>
  <c r="C20" i="135"/>
  <c r="E13" i="135"/>
  <c r="D13" i="135"/>
  <c r="C13" i="135"/>
  <c r="E6" i="135"/>
  <c r="D6" i="135"/>
  <c r="C6" i="135"/>
  <c r="M6" i="64"/>
  <c r="E12" i="64" s="1"/>
  <c r="G12" i="64" s="1"/>
  <c r="I6" i="64"/>
  <c r="I8" i="64" s="1"/>
  <c r="E8" i="64" s="1"/>
  <c r="G8" i="64" s="1"/>
  <c r="L7" i="64"/>
  <c r="E7" i="64"/>
  <c r="G7" i="64" s="1"/>
  <c r="K21" i="64"/>
  <c r="K24" i="64" s="1"/>
  <c r="K26" i="64" s="1"/>
  <c r="K28" i="64" s="1"/>
  <c r="E6" i="64" s="1"/>
  <c r="G6" i="64" s="1"/>
  <c r="E9" i="64"/>
  <c r="G9" i="64" s="1"/>
  <c r="E10" i="64"/>
  <c r="E11" i="64"/>
  <c r="G11" i="64" s="1"/>
  <c r="E13" i="64"/>
  <c r="G13" i="64" s="1"/>
  <c r="E14" i="64"/>
  <c r="G14" i="64" s="1"/>
  <c r="E15" i="64"/>
  <c r="G15" i="64"/>
  <c r="E16" i="64"/>
  <c r="E17" i="64"/>
  <c r="G17" i="64" s="1"/>
  <c r="E18" i="64"/>
  <c r="G18" i="64" s="1"/>
  <c r="E19" i="64"/>
  <c r="G19" i="64" s="1"/>
  <c r="J9" i="64"/>
  <c r="J12" i="64" s="1"/>
  <c r="E6" i="63"/>
  <c r="G6" i="63" s="1"/>
  <c r="E7" i="63"/>
  <c r="G7" i="63" s="1"/>
  <c r="E8" i="63"/>
  <c r="G8" i="63" s="1"/>
  <c r="E9" i="63"/>
  <c r="G9" i="63" s="1"/>
  <c r="E10" i="63"/>
  <c r="G10" i="63" s="1"/>
  <c r="E11" i="63"/>
  <c r="G11" i="63" s="1"/>
  <c r="E12" i="63"/>
  <c r="G12" i="63" s="1"/>
  <c r="E13" i="63"/>
  <c r="G13" i="63" s="1"/>
  <c r="E14" i="63"/>
  <c r="G14" i="63" s="1"/>
  <c r="E15" i="63"/>
  <c r="G15" i="63" s="1"/>
  <c r="E20" i="63"/>
  <c r="G20" i="63" s="1"/>
  <c r="E21" i="63"/>
  <c r="G21" i="63" s="1"/>
  <c r="E22" i="63"/>
  <c r="G22" i="63" s="1"/>
  <c r="E23" i="63"/>
  <c r="G23" i="63" s="1"/>
  <c r="E5" i="63"/>
  <c r="C1" i="106"/>
  <c r="B11" i="106"/>
  <c r="C6" i="106"/>
  <c r="C11" i="106" s="1"/>
  <c r="B6" i="106"/>
  <c r="E130" i="1"/>
  <c r="D130" i="1"/>
  <c r="C130" i="1"/>
  <c r="E126" i="1"/>
  <c r="D126" i="1"/>
  <c r="C126" i="1"/>
  <c r="E122" i="1"/>
  <c r="D122" i="1"/>
  <c r="C122" i="1"/>
  <c r="E113" i="1"/>
  <c r="E108" i="1" s="1"/>
  <c r="D113" i="1"/>
  <c r="D108" i="1" s="1"/>
  <c r="C113" i="1"/>
  <c r="C108" i="1" s="1"/>
  <c r="E97" i="1"/>
  <c r="D97" i="1"/>
  <c r="C97" i="1"/>
  <c r="C92" i="1" s="1"/>
  <c r="E78" i="1"/>
  <c r="D78" i="1"/>
  <c r="C78" i="1"/>
  <c r="E74" i="1"/>
  <c r="D74" i="1"/>
  <c r="C74" i="1"/>
  <c r="E71" i="1"/>
  <c r="D71" i="1"/>
  <c r="C71" i="1"/>
  <c r="E66" i="1"/>
  <c r="D66" i="1"/>
  <c r="C66" i="1"/>
  <c r="E62" i="1"/>
  <c r="E84" i="1" s="1"/>
  <c r="D62" i="1"/>
  <c r="C62" i="1"/>
  <c r="E56" i="1"/>
  <c r="D56" i="1"/>
  <c r="D9" i="61" s="1"/>
  <c r="C56" i="1"/>
  <c r="C9" i="61" s="1"/>
  <c r="E51" i="1"/>
  <c r="E11" i="73" s="1"/>
  <c r="D51" i="1"/>
  <c r="D11" i="73" s="1"/>
  <c r="C51" i="1"/>
  <c r="C11" i="73" s="1"/>
  <c r="E45" i="1"/>
  <c r="E8" i="61" s="1"/>
  <c r="D45" i="1"/>
  <c r="D8" i="61" s="1"/>
  <c r="D17" i="61" s="1"/>
  <c r="H32" i="61" s="1"/>
  <c r="C45" i="1"/>
  <c r="E34" i="1"/>
  <c r="E13" i="73" s="1"/>
  <c r="D34" i="1"/>
  <c r="C34" i="1"/>
  <c r="C13" i="73" s="1"/>
  <c r="E28" i="1"/>
  <c r="E27" i="1" s="1"/>
  <c r="D28" i="1"/>
  <c r="D27" i="1" s="1"/>
  <c r="D10" i="73" s="1"/>
  <c r="C28" i="1"/>
  <c r="C27" i="1" s="1"/>
  <c r="E20" i="1"/>
  <c r="E6" i="61" s="1"/>
  <c r="E17" i="61" s="1"/>
  <c r="D20" i="1"/>
  <c r="D6" i="61" s="1"/>
  <c r="C20" i="1"/>
  <c r="C6" i="61" s="1"/>
  <c r="C17" i="61" s="1"/>
  <c r="E13" i="1"/>
  <c r="D13" i="1"/>
  <c r="D7" i="73" s="1"/>
  <c r="C13" i="1"/>
  <c r="C7" i="73" s="1"/>
  <c r="E6" i="1"/>
  <c r="E6" i="73" s="1"/>
  <c r="E19" i="73" s="1"/>
  <c r="D6" i="1"/>
  <c r="C6" i="1"/>
  <c r="C6" i="73" s="1"/>
  <c r="E130" i="108"/>
  <c r="D130" i="108"/>
  <c r="C130" i="108"/>
  <c r="E126" i="108"/>
  <c r="D126" i="108"/>
  <c r="C126" i="108"/>
  <c r="E122" i="108"/>
  <c r="D122" i="108"/>
  <c r="C122" i="108"/>
  <c r="E113" i="108"/>
  <c r="E108" i="108" s="1"/>
  <c r="D113" i="108"/>
  <c r="D108" i="108" s="1"/>
  <c r="C113" i="108"/>
  <c r="C108" i="108" s="1"/>
  <c r="E97" i="108"/>
  <c r="E92" i="108" s="1"/>
  <c r="D97" i="108"/>
  <c r="D92" i="108" s="1"/>
  <c r="C97" i="108"/>
  <c r="C92" i="108" s="1"/>
  <c r="C140" i="108"/>
  <c r="C135" i="108" s="1"/>
  <c r="D140" i="108"/>
  <c r="D135" i="108" s="1"/>
  <c r="D145" i="108" s="1"/>
  <c r="E140" i="108"/>
  <c r="E135" i="108" s="1"/>
  <c r="E145" i="108" s="1"/>
  <c r="E78" i="108"/>
  <c r="D78" i="108"/>
  <c r="C78" i="108"/>
  <c r="E74" i="108"/>
  <c r="D74" i="108"/>
  <c r="C74" i="108"/>
  <c r="E71" i="108"/>
  <c r="D71" i="108"/>
  <c r="C71" i="108"/>
  <c r="E66" i="108"/>
  <c r="D66" i="108"/>
  <c r="C66" i="108"/>
  <c r="E62" i="108"/>
  <c r="D62" i="108"/>
  <c r="C62" i="108"/>
  <c r="C84" i="108" s="1"/>
  <c r="E56" i="108"/>
  <c r="D56" i="108"/>
  <c r="C56" i="108"/>
  <c r="E51" i="108"/>
  <c r="D51" i="108"/>
  <c r="C51" i="108"/>
  <c r="E45" i="108"/>
  <c r="D45" i="108"/>
  <c r="C45" i="108"/>
  <c r="E34" i="108"/>
  <c r="D34" i="108"/>
  <c r="C34" i="108"/>
  <c r="E28" i="108"/>
  <c r="D28" i="108"/>
  <c r="D27" i="108" s="1"/>
  <c r="C28" i="108"/>
  <c r="C27" i="108" s="1"/>
  <c r="E27" i="108"/>
  <c r="E20" i="108"/>
  <c r="D20" i="108"/>
  <c r="C20" i="108"/>
  <c r="E13" i="108"/>
  <c r="D13" i="108"/>
  <c r="C13" i="108"/>
  <c r="E6" i="108"/>
  <c r="D6" i="108"/>
  <c r="C6" i="108"/>
  <c r="E50" i="133"/>
  <c r="D50" i="133"/>
  <c r="C50" i="133"/>
  <c r="D44" i="133"/>
  <c r="D55" i="133" s="1"/>
  <c r="E36" i="133"/>
  <c r="D36" i="133"/>
  <c r="C36" i="133"/>
  <c r="E29" i="133"/>
  <c r="D29" i="133"/>
  <c r="C29" i="133"/>
  <c r="E25" i="133"/>
  <c r="D25" i="133"/>
  <c r="C25" i="133"/>
  <c r="E19" i="133"/>
  <c r="D19" i="133"/>
  <c r="C19" i="133"/>
  <c r="E8" i="133"/>
  <c r="E35" i="133" s="1"/>
  <c r="E40" i="133" s="1"/>
  <c r="C8" i="133"/>
  <c r="C35" i="133" s="1"/>
  <c r="C40" i="133" s="1"/>
  <c r="D50" i="119"/>
  <c r="E44" i="119"/>
  <c r="C44" i="119"/>
  <c r="D36" i="119"/>
  <c r="E29" i="119"/>
  <c r="C29" i="119"/>
  <c r="D25" i="119"/>
  <c r="E19" i="119"/>
  <c r="C19" i="119"/>
  <c r="D8" i="119"/>
  <c r="E29" i="84"/>
  <c r="C29" i="84"/>
  <c r="D25" i="84"/>
  <c r="E19" i="84"/>
  <c r="C19" i="84"/>
  <c r="E1" i="3"/>
  <c r="E1" i="79"/>
  <c r="D112" i="3"/>
  <c r="D107" i="3" s="1"/>
  <c r="C112" i="3"/>
  <c r="C107" i="3" s="1"/>
  <c r="E96" i="3"/>
  <c r="E91" i="3" s="1"/>
  <c r="C91" i="3"/>
  <c r="D36" i="3"/>
  <c r="D56" i="136"/>
  <c r="E56" i="136"/>
  <c r="C56" i="136"/>
  <c r="E140" i="136"/>
  <c r="D140" i="136"/>
  <c r="C140" i="136"/>
  <c r="E135" i="136"/>
  <c r="D135" i="136"/>
  <c r="C135" i="136"/>
  <c r="E130" i="136"/>
  <c r="D130" i="136"/>
  <c r="C130" i="136"/>
  <c r="E126" i="136"/>
  <c r="D126" i="136"/>
  <c r="D145" i="136"/>
  <c r="C126" i="136"/>
  <c r="E122" i="136"/>
  <c r="D122" i="136"/>
  <c r="C122" i="136"/>
  <c r="E113" i="136"/>
  <c r="E108" i="136" s="1"/>
  <c r="D113" i="136"/>
  <c r="D108" i="136" s="1"/>
  <c r="C113" i="136"/>
  <c r="C108" i="136" s="1"/>
  <c r="E97" i="136"/>
  <c r="E92" i="136" s="1"/>
  <c r="D97" i="136"/>
  <c r="D92" i="136" s="1"/>
  <c r="C92" i="136"/>
  <c r="E78" i="136"/>
  <c r="D78" i="136"/>
  <c r="C78" i="136"/>
  <c r="E74" i="136"/>
  <c r="D74" i="136"/>
  <c r="C74" i="136"/>
  <c r="E71" i="136"/>
  <c r="E84" i="136"/>
  <c r="D71" i="136"/>
  <c r="C71" i="136"/>
  <c r="E66" i="136"/>
  <c r="D66" i="136"/>
  <c r="C66" i="136"/>
  <c r="E62" i="136"/>
  <c r="D62" i="136"/>
  <c r="D84" i="136" s="1"/>
  <c r="D151" i="136" s="1"/>
  <c r="C62" i="136"/>
  <c r="E51" i="136"/>
  <c r="D51" i="136"/>
  <c r="C51" i="136"/>
  <c r="E45" i="136"/>
  <c r="D45" i="136"/>
  <c r="C45" i="136"/>
  <c r="E34" i="136"/>
  <c r="D34" i="136"/>
  <c r="C34" i="136"/>
  <c r="E28" i="136"/>
  <c r="E27" i="136"/>
  <c r="D28" i="136"/>
  <c r="D27" i="136" s="1"/>
  <c r="C28" i="136"/>
  <c r="C27" i="136" s="1"/>
  <c r="C61" i="136" s="1"/>
  <c r="E20" i="136"/>
  <c r="D20" i="136"/>
  <c r="C20" i="136"/>
  <c r="E13" i="136"/>
  <c r="D13" i="136"/>
  <c r="C13" i="136"/>
  <c r="E6" i="136"/>
  <c r="D6" i="136"/>
  <c r="C6" i="136"/>
  <c r="E140" i="135"/>
  <c r="E135" i="135" s="1"/>
  <c r="E145" i="135" s="1"/>
  <c r="D140" i="135"/>
  <c r="D135" i="135" s="1"/>
  <c r="D145" i="135" s="1"/>
  <c r="C140" i="135"/>
  <c r="C135" i="135" s="1"/>
  <c r="C145" i="135" s="1"/>
  <c r="G10" i="64"/>
  <c r="G16" i="64"/>
  <c r="G20" i="64"/>
  <c r="G21" i="64"/>
  <c r="G22" i="64"/>
  <c r="G23" i="64"/>
  <c r="G5" i="63"/>
  <c r="E1" i="134"/>
  <c r="E50" i="134"/>
  <c r="D50" i="134"/>
  <c r="C50" i="134"/>
  <c r="E44" i="134"/>
  <c r="D44" i="134"/>
  <c r="D55" i="134" s="1"/>
  <c r="C44" i="134"/>
  <c r="E36" i="134"/>
  <c r="D36" i="134"/>
  <c r="C36" i="134"/>
  <c r="E29" i="134"/>
  <c r="D29" i="134"/>
  <c r="C29" i="134"/>
  <c r="E25" i="134"/>
  <c r="D25" i="134"/>
  <c r="C25" i="134"/>
  <c r="E19" i="134"/>
  <c r="D19" i="134"/>
  <c r="C19" i="134"/>
  <c r="E8" i="134"/>
  <c r="E35" i="134" s="1"/>
  <c r="E40" i="134" s="1"/>
  <c r="D8" i="134"/>
  <c r="C8" i="134"/>
  <c r="C35" i="134" s="1"/>
  <c r="C40" i="134" s="1"/>
  <c r="I19" i="73"/>
  <c r="I29" i="73" s="1"/>
  <c r="D19" i="73"/>
  <c r="C19" i="73"/>
  <c r="D6" i="76" s="1"/>
  <c r="E1" i="119"/>
  <c r="E1" i="84"/>
  <c r="E1" i="116"/>
  <c r="E134" i="3"/>
  <c r="D134" i="3"/>
  <c r="D3" i="63"/>
  <c r="D3" i="64" s="1"/>
  <c r="H1" i="64"/>
  <c r="H1" i="63"/>
  <c r="E50" i="116"/>
  <c r="D50" i="116"/>
  <c r="C50" i="116"/>
  <c r="E44" i="116"/>
  <c r="D44" i="116"/>
  <c r="C44" i="116"/>
  <c r="C55" i="116" s="1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D35" i="116" s="1"/>
  <c r="D40" i="116" s="1"/>
  <c r="C8" i="116"/>
  <c r="D44" i="79"/>
  <c r="D50" i="79"/>
  <c r="C44" i="79"/>
  <c r="D8" i="79"/>
  <c r="D19" i="79"/>
  <c r="D25" i="79"/>
  <c r="D29" i="79"/>
  <c r="D36" i="79"/>
  <c r="C36" i="79"/>
  <c r="C25" i="79"/>
  <c r="C8" i="79"/>
  <c r="E121" i="3"/>
  <c r="E125" i="3"/>
  <c r="D140" i="3"/>
  <c r="C121" i="3"/>
  <c r="C129" i="3"/>
  <c r="D8" i="3"/>
  <c r="D15" i="3"/>
  <c r="D22" i="3"/>
  <c r="D30" i="3"/>
  <c r="D29" i="3" s="1"/>
  <c r="D53" i="3"/>
  <c r="D73" i="3"/>
  <c r="E47" i="3"/>
  <c r="E58" i="3"/>
  <c r="E76" i="3"/>
  <c r="D64" i="3"/>
  <c r="D68" i="3"/>
  <c r="D80" i="3"/>
  <c r="C8" i="3"/>
  <c r="C22" i="3"/>
  <c r="C47" i="3"/>
  <c r="C58" i="3"/>
  <c r="C80" i="3"/>
  <c r="C68" i="3"/>
  <c r="G3" i="63"/>
  <c r="G3" i="64" s="1"/>
  <c r="F3" i="63"/>
  <c r="F3" i="64" s="1"/>
  <c r="E3" i="63"/>
  <c r="E3" i="64" s="1"/>
  <c r="I17" i="61"/>
  <c r="D36" i="76" s="1"/>
  <c r="I30" i="61"/>
  <c r="H28" i="73"/>
  <c r="G28" i="73"/>
  <c r="D25" i="76" s="1"/>
  <c r="E20" i="73"/>
  <c r="E28" i="73" s="1"/>
  <c r="E29" i="73" s="1"/>
  <c r="D20" i="73"/>
  <c r="D28" i="73" s="1"/>
  <c r="D29" i="73" s="1"/>
  <c r="D18" i="61"/>
  <c r="C20" i="73"/>
  <c r="C28" i="73" s="1"/>
  <c r="C18" i="61"/>
  <c r="C3" i="1"/>
  <c r="A34" i="75"/>
  <c r="A34" i="76"/>
  <c r="A28" i="75"/>
  <c r="A28" i="76" s="1"/>
  <c r="A22" i="75"/>
  <c r="A22" i="76" s="1"/>
  <c r="A16" i="75"/>
  <c r="A16" i="76" s="1"/>
  <c r="A10" i="75"/>
  <c r="A10" i="76" s="1"/>
  <c r="A4" i="76"/>
  <c r="H30" i="61"/>
  <c r="H33" i="61"/>
  <c r="I33" i="61"/>
  <c r="G33" i="61"/>
  <c r="G30" i="61"/>
  <c r="E18" i="61"/>
  <c r="D24" i="61"/>
  <c r="E24" i="61"/>
  <c r="D33" i="61"/>
  <c r="E33" i="61"/>
  <c r="C33" i="61"/>
  <c r="C24" i="61"/>
  <c r="D140" i="1"/>
  <c r="D135" i="1" s="1"/>
  <c r="E140" i="1"/>
  <c r="E135" i="1" s="1"/>
  <c r="E145" i="1" s="1"/>
  <c r="B37" i="76" s="1"/>
  <c r="C140" i="1"/>
  <c r="C135" i="1" s="1"/>
  <c r="D29" i="99"/>
  <c r="C29" i="99"/>
  <c r="E34" i="100"/>
  <c r="D34" i="100"/>
  <c r="F24" i="64"/>
  <c r="D24" i="64"/>
  <c r="F24" i="63"/>
  <c r="B24" i="63"/>
  <c r="D24" i="63"/>
  <c r="C3" i="135"/>
  <c r="C89" i="135" s="1"/>
  <c r="D55" i="79"/>
  <c r="C3" i="108"/>
  <c r="C89" i="108" s="1"/>
  <c r="C4" i="73"/>
  <c r="C4" i="61" s="1"/>
  <c r="E32" i="61"/>
  <c r="H31" i="61"/>
  <c r="D84" i="1"/>
  <c r="E24" i="63"/>
  <c r="E30" i="61" l="1"/>
  <c r="C30" i="61"/>
  <c r="E30" i="73"/>
  <c r="I32" i="61"/>
  <c r="D31" i="76"/>
  <c r="I30" i="73"/>
  <c r="D18" i="76"/>
  <c r="G4" i="73"/>
  <c r="C3" i="136"/>
  <c r="C89" i="136" s="1"/>
  <c r="C89" i="1"/>
  <c r="E4" i="73"/>
  <c r="E4" i="61" s="1"/>
  <c r="D4" i="73"/>
  <c r="C29" i="73"/>
  <c r="D12" i="76"/>
  <c r="E61" i="136"/>
  <c r="H19" i="73"/>
  <c r="D92" i="1"/>
  <c r="D125" i="1" s="1"/>
  <c r="B30" i="76" s="1"/>
  <c r="H10" i="73"/>
  <c r="D13" i="84"/>
  <c r="D8" i="84" s="1"/>
  <c r="C10" i="84"/>
  <c r="D22" i="84"/>
  <c r="D19" i="84" s="1"/>
  <c r="C26" i="84"/>
  <c r="C25" i="84" s="1"/>
  <c r="C37" i="84"/>
  <c r="C36" i="84" s="1"/>
  <c r="C51" i="84"/>
  <c r="C50" i="84" s="1"/>
  <c r="D30" i="61"/>
  <c r="E44" i="79"/>
  <c r="C35" i="116"/>
  <c r="C40" i="116" s="1"/>
  <c r="D35" i="134"/>
  <c r="D40" i="134" s="1"/>
  <c r="C55" i="134"/>
  <c r="E55" i="134"/>
  <c r="C84" i="136"/>
  <c r="C151" i="136" s="1"/>
  <c r="C145" i="136"/>
  <c r="E145" i="136"/>
  <c r="E151" i="136" s="1"/>
  <c r="E8" i="119"/>
  <c r="E25" i="119"/>
  <c r="D29" i="119"/>
  <c r="E36" i="119"/>
  <c r="D44" i="119"/>
  <c r="E50" i="119"/>
  <c r="E55" i="119" s="1"/>
  <c r="D8" i="133"/>
  <c r="D35" i="133" s="1"/>
  <c r="D40" i="133" s="1"/>
  <c r="C13" i="84"/>
  <c r="D14" i="84"/>
  <c r="E36" i="84"/>
  <c r="C45" i="84"/>
  <c r="D45" i="84"/>
  <c r="D44" i="84" s="1"/>
  <c r="D55" i="84" s="1"/>
  <c r="D47" i="84"/>
  <c r="E46" i="84"/>
  <c r="E44" i="84" s="1"/>
  <c r="E55" i="84" s="1"/>
  <c r="C46" i="84"/>
  <c r="D84" i="108"/>
  <c r="D151" i="108" s="1"/>
  <c r="C145" i="108"/>
  <c r="D125" i="108"/>
  <c r="E92" i="1"/>
  <c r="E13" i="84"/>
  <c r="E8" i="84" s="1"/>
  <c r="E35" i="84" s="1"/>
  <c r="E40" i="84" s="1"/>
  <c r="G10" i="73"/>
  <c r="G19" i="73" s="1"/>
  <c r="G30" i="73" s="1"/>
  <c r="C125" i="135"/>
  <c r="C146" i="135" s="1"/>
  <c r="D125" i="135"/>
  <c r="D146" i="135" s="1"/>
  <c r="D13" i="76"/>
  <c r="E37" i="76"/>
  <c r="D7" i="76"/>
  <c r="D32" i="61"/>
  <c r="I31" i="61"/>
  <c r="D38" i="76" s="1"/>
  <c r="D24" i="76"/>
  <c r="G32" i="61"/>
  <c r="C31" i="61"/>
  <c r="E125" i="1"/>
  <c r="B36" i="76" s="1"/>
  <c r="E36" i="76" s="1"/>
  <c r="E151" i="1"/>
  <c r="C125" i="1"/>
  <c r="B24" i="76" s="1"/>
  <c r="B19" i="76"/>
  <c r="C84" i="1"/>
  <c r="D61" i="1"/>
  <c r="B12" i="76" s="1"/>
  <c r="E12" i="76" s="1"/>
  <c r="C61" i="1"/>
  <c r="D35" i="84"/>
  <c r="D40" i="84" s="1"/>
  <c r="D55" i="119"/>
  <c r="C55" i="119"/>
  <c r="E35" i="119"/>
  <c r="E40" i="119" s="1"/>
  <c r="C35" i="119"/>
  <c r="C40" i="119" s="1"/>
  <c r="D35" i="119"/>
  <c r="D40" i="119" s="1"/>
  <c r="E55" i="79"/>
  <c r="C55" i="79"/>
  <c r="E35" i="79"/>
  <c r="E40" i="79" s="1"/>
  <c r="D35" i="79"/>
  <c r="D40" i="79" s="1"/>
  <c r="C35" i="79"/>
  <c r="C40" i="79" s="1"/>
  <c r="E55" i="116"/>
  <c r="D55" i="116"/>
  <c r="E35" i="116"/>
  <c r="E40" i="116" s="1"/>
  <c r="D145" i="3"/>
  <c r="C145" i="3"/>
  <c r="E145" i="3"/>
  <c r="E124" i="3"/>
  <c r="C124" i="3"/>
  <c r="D124" i="3"/>
  <c r="C86" i="3"/>
  <c r="D86" i="3"/>
  <c r="E86" i="3"/>
  <c r="C63" i="3"/>
  <c r="E63" i="3"/>
  <c r="D84" i="135"/>
  <c r="D151" i="135" s="1"/>
  <c r="E84" i="135"/>
  <c r="C151" i="135"/>
  <c r="C61" i="135"/>
  <c r="E61" i="135"/>
  <c r="E150" i="135" s="1"/>
  <c r="D61" i="135"/>
  <c r="E125" i="136"/>
  <c r="E146" i="136" s="1"/>
  <c r="C125" i="136"/>
  <c r="D125" i="136"/>
  <c r="D146" i="136" s="1"/>
  <c r="C146" i="136"/>
  <c r="C150" i="136"/>
  <c r="C151" i="108"/>
  <c r="E125" i="108"/>
  <c r="E146" i="108" s="1"/>
  <c r="C125" i="108"/>
  <c r="C146" i="108" s="1"/>
  <c r="E84" i="108"/>
  <c r="E151" i="108" s="1"/>
  <c r="E61" i="108"/>
  <c r="D61" i="108"/>
  <c r="H4" i="73"/>
  <c r="E31" i="61"/>
  <c r="D20" i="76" s="1"/>
  <c r="D19" i="76"/>
  <c r="D61" i="136"/>
  <c r="C145" i="1"/>
  <c r="B25" i="76" s="1"/>
  <c r="E25" i="76" s="1"/>
  <c r="G24" i="63"/>
  <c r="D31" i="61"/>
  <c r="D14" i="76" s="1"/>
  <c r="I31" i="73"/>
  <c r="E31" i="73"/>
  <c r="E151" i="135"/>
  <c r="E146" i="135"/>
  <c r="D63" i="3"/>
  <c r="C85" i="136"/>
  <c r="C61" i="108"/>
  <c r="B7" i="76"/>
  <c r="E61" i="1"/>
  <c r="E5" i="64"/>
  <c r="B24" i="64"/>
  <c r="D146" i="108"/>
  <c r="D145" i="1"/>
  <c r="B31" i="76" s="1"/>
  <c r="E31" i="76" s="1"/>
  <c r="B13" i="76"/>
  <c r="I4" i="61"/>
  <c r="E85" i="136"/>
  <c r="C30" i="73"/>
  <c r="C32" i="61"/>
  <c r="G29" i="73"/>
  <c r="C31" i="73" s="1"/>
  <c r="I4" i="73"/>
  <c r="G4" i="61"/>
  <c r="D150" i="108" l="1"/>
  <c r="C150" i="135"/>
  <c r="D8" i="76"/>
  <c r="C44" i="84"/>
  <c r="C55" i="84" s="1"/>
  <c r="C8" i="84"/>
  <c r="C35" i="84" s="1"/>
  <c r="C40" i="84" s="1"/>
  <c r="D4" i="61"/>
  <c r="H4" i="61"/>
  <c r="D30" i="76"/>
  <c r="E30" i="76" s="1"/>
  <c r="D30" i="73"/>
  <c r="H30" i="73"/>
  <c r="H29" i="73"/>
  <c r="D150" i="135"/>
  <c r="E24" i="76"/>
  <c r="E19" i="76"/>
  <c r="E7" i="76"/>
  <c r="E146" i="1"/>
  <c r="B38" i="76" s="1"/>
  <c r="E38" i="76" s="1"/>
  <c r="C151" i="1"/>
  <c r="C146" i="1"/>
  <c r="B26" i="76" s="1"/>
  <c r="C150" i="1"/>
  <c r="D150" i="1"/>
  <c r="D85" i="1"/>
  <c r="B14" i="76" s="1"/>
  <c r="E14" i="76" s="1"/>
  <c r="B6" i="76"/>
  <c r="E6" i="76" s="1"/>
  <c r="C85" i="1"/>
  <c r="B8" i="76" s="1"/>
  <c r="E8" i="76" s="1"/>
  <c r="D146" i="3"/>
  <c r="C146" i="3"/>
  <c r="E146" i="3"/>
  <c r="C87" i="3"/>
  <c r="E87" i="3"/>
  <c r="D87" i="3"/>
  <c r="C85" i="135"/>
  <c r="E85" i="135"/>
  <c r="D85" i="135"/>
  <c r="E150" i="136"/>
  <c r="E150" i="108"/>
  <c r="F151" i="108" s="1"/>
  <c r="D85" i="108"/>
  <c r="E85" i="108"/>
  <c r="E85" i="1"/>
  <c r="B20" i="76" s="1"/>
  <c r="E20" i="76" s="1"/>
  <c r="B18" i="76"/>
  <c r="E18" i="76" s="1"/>
  <c r="E150" i="1"/>
  <c r="D146" i="1"/>
  <c r="B32" i="76" s="1"/>
  <c r="E24" i="64"/>
  <c r="G5" i="64"/>
  <c r="G24" i="64" s="1"/>
  <c r="D26" i="76"/>
  <c r="G31" i="73"/>
  <c r="C85" i="108"/>
  <c r="C150" i="108"/>
  <c r="D85" i="136"/>
  <c r="D150" i="136"/>
  <c r="E13" i="76"/>
  <c r="D151" i="1"/>
  <c r="H31" i="73" l="1"/>
  <c r="D31" i="73"/>
  <c r="D32" i="76"/>
  <c r="E32" i="76"/>
  <c r="E26" i="76"/>
</calcChain>
</file>

<file path=xl/sharedStrings.xml><?xml version="1.0" encoding="utf-8"?>
<sst xmlns="http://schemas.openxmlformats.org/spreadsheetml/2006/main" count="3152" uniqueCount="804">
  <si>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</si>
  <si>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</si>
  <si>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</si>
  <si>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</si>
  <si>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</si>
  <si>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</si>
  <si>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</si>
  <si>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</si>
  <si>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</si>
  <si>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</si>
  <si>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</si>
  <si>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</si>
  <si>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</si>
  <si>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</si>
  <si>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</si>
  <si>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</si>
  <si>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</si>
  <si>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</si>
  <si>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</si>
  <si>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</si>
  <si>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</si>
  <si>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</si>
  <si>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</si>
  <si>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</si>
  <si>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</si>
  <si>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</si>
  <si>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</si>
  <si>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</si>
  <si>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</si>
  <si>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</si>
  <si>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</si>
  <si>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</si>
  <si>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</si>
  <si>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</si>
  <si>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</si>
  <si>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</si>
  <si>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</si>
  <si>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</si>
  <si>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</si>
  <si>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</si>
  <si>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</si>
  <si>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</si>
  <si>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</si>
  <si>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</si>
  <si>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</si>
  <si>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</si>
  <si>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</si>
  <si>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</si>
  <si>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</si>
  <si>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</si>
  <si>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</si>
  <si>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</si>
  <si>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</si>
  <si>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</si>
  <si>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</si>
  <si>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</si>
  <si>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</si>
  <si>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</si>
  <si>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</si>
  <si>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</si>
  <si>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</si>
  <si>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</si>
  <si>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</si>
  <si>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</si>
  <si>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</si>
  <si>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</si>
  <si>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</si>
  <si>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</si>
  <si>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</si>
  <si>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</si>
  <si>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</si>
  <si>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</si>
  <si>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</si>
  <si>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</si>
  <si>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</si>
  <si>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</si>
  <si>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</si>
  <si>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</si>
  <si>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</si>
  <si>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</si>
  <si>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</si>
  <si>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</si>
  <si>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</si>
  <si>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</si>
  <si>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</si>
  <si>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</si>
  <si>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</si>
  <si>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</si>
  <si>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</si>
  <si>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</si>
  <si>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</si>
  <si>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</si>
  <si>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</si>
  <si>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</si>
  <si>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</si>
  <si>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</si>
  <si>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</si>
  <si>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</si>
  <si>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</si>
  <si>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</si>
  <si>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</si>
  <si>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</si>
  <si>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</si>
  <si>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</si>
  <si>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</si>
  <si>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</si>
  <si>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</si>
  <si>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</si>
  <si>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</si>
  <si>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</si>
  <si>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</si>
  <si>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</si>
  <si>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</si>
  <si>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</si>
  <si>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</si>
  <si>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</si>
  <si>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</si>
  <si>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</si>
  <si>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</si>
  <si>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</si>
  <si>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</si>
  <si>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</si>
  <si>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</si>
  <si>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</si>
  <si>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</si>
  <si>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</si>
  <si>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</si>
  <si>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</si>
  <si>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</si>
  <si>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</si>
  <si>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</si>
  <si>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Önkormányzat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</si>
  <si>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</si>
  <si>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</si>
  <si>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</si>
  <si>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</si>
  <si>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</si>
  <si>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</si>
  <si>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</si>
  <si>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</si>
  <si>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</si>
  <si>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</si>
  <si>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</si>
  <si>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</si>
  <si>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</si>
  <si>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</si>
  <si>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</si>
  <si>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</si>
  <si>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</si>
  <si>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</si>
  <si>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</si>
  <si>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</si>
  <si>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</si>
  <si>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</si>
  <si>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</si>
  <si>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</si>
  <si>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</si>
  <si>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</si>
  <si>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</si>
  <si>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</si>
  <si>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</si>
  <si>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</si>
  <si>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</si>
  <si>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</si>
  <si>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</si>
  <si>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</si>
  <si>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</si>
  <si>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</si>
  <si>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</si>
  <si>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</si>
  <si>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</si>
  <si>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</si>
  <si>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</si>
  <si>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</si>
  <si>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</si>
  <si>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</si>
  <si>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</si>
  <si>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</si>
  <si>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</si>
  <si>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</si>
  <si>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ESZKÖZÖK</t>
  </si>
  <si>
    <t>Sorszám</t>
  </si>
  <si>
    <t>FORRÁSOK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</si>
  <si>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</si>
  <si>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</si>
  <si>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</si>
  <si>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</si>
  <si>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</si>
  <si>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</si>
  <si>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</si>
  <si>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</si>
  <si>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</si>
  <si>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</si>
  <si>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</si>
  <si>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</si>
  <si>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</si>
  <si>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</si>
  <si>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</si>
  <si>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</si>
  <si>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</si>
  <si>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</si>
  <si>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</si>
  <si>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</si>
  <si>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</si>
  <si>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</si>
  <si>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</si>
  <si>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</si>
  <si>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</si>
  <si>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</si>
  <si>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</si>
  <si>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</si>
  <si>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</si>
  <si>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</si>
  <si>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</si>
  <si>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</si>
  <si>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</si>
  <si>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</si>
  <si>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</si>
  <si>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</si>
  <si>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</si>
  <si>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</si>
  <si>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</si>
  <si>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</si>
  <si>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</si>
  <si>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</si>
  <si>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</si>
  <si>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</si>
  <si>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</si>
  <si>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</si>
  <si>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</si>
  <si>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</si>
  <si>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</si>
  <si>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</si>
  <si>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</si>
  <si>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</si>
  <si>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</si>
  <si>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</si>
  <si>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</si>
  <si>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</si>
  <si>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</si>
  <si>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</si>
  <si>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</si>
  <si>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</si>
  <si>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</si>
  <si>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</si>
  <si>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</si>
  <si>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</si>
  <si>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</si>
  <si>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</si>
  <si>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</si>
  <si>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</si>
  <si>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</si>
  <si>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</si>
  <si>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</si>
  <si>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</si>
  <si>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</si>
  <si>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</si>
  <si>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</si>
  <si>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</si>
  <si>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</si>
  <si>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</si>
  <si>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</si>
  <si>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</si>
  <si>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</si>
  <si>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</si>
  <si>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</si>
  <si>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</si>
  <si>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</si>
  <si>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</si>
  <si>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</si>
  <si>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</si>
  <si>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</si>
  <si>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</si>
  <si>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</si>
  <si>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</si>
  <si>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</si>
  <si>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</si>
  <si>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</si>
  <si>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</si>
  <si>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</si>
  <si>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</si>
  <si>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</si>
  <si>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</si>
  <si>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</si>
  <si>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</si>
  <si>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</si>
  <si>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</si>
  <si>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</si>
  <si>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</si>
  <si>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</si>
  <si>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</si>
  <si>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</si>
  <si>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</si>
  <si>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</si>
  <si>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</si>
  <si>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</si>
  <si>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</si>
  <si>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</si>
  <si>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</si>
  <si>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</si>
  <si>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</si>
  <si>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</si>
  <si>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</si>
  <si>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</si>
  <si>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</si>
  <si>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</si>
  <si>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</si>
  <si>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</si>
  <si>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</si>
  <si>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</si>
  <si>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</si>
  <si>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</si>
  <si>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</si>
  <si>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</si>
  <si>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</si>
  <si>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</si>
  <si>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</si>
  <si>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</si>
  <si>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</si>
  <si>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</si>
  <si>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</si>
  <si>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</si>
  <si>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</si>
  <si>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</si>
  <si>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</si>
  <si>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</si>
  <si>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</si>
  <si>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</si>
  <si>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</si>
  <si>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</si>
  <si>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</si>
  <si>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</si>
  <si>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</si>
  <si>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</si>
  <si>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</si>
  <si>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</si>
  <si>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</si>
  <si>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</si>
  <si>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</si>
  <si>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</si>
  <si>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</si>
  <si>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</si>
  <si>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</si>
  <si>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</si>
  <si>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</si>
  <si>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</si>
  <si>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</si>
  <si>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</si>
  <si>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</si>
  <si>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</si>
  <si>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</si>
  <si>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</si>
  <si>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</si>
  <si>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</si>
  <si>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</si>
  <si>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</si>
  <si>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</si>
  <si>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</si>
  <si>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</si>
  <si>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</si>
  <si>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</si>
  <si>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</si>
  <si>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</si>
  <si>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</si>
  <si>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</si>
  <si>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</si>
  <si>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</si>
  <si>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</si>
  <si>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</si>
  <si>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</si>
  <si>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</si>
  <si>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</si>
  <si>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</si>
  <si>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</si>
  <si>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</si>
  <si>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</si>
  <si>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</si>
  <si>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</si>
  <si>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</si>
  <si>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</si>
  <si>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</si>
  <si>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</si>
  <si>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</si>
  <si>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</si>
  <si>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</si>
  <si>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</si>
  <si>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</si>
  <si>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</si>
  <si>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</si>
  <si>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</si>
  <si>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</si>
  <si>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</si>
  <si>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</si>
  <si>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</si>
  <si>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</si>
  <si>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</si>
  <si>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</si>
  <si>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</si>
  <si>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</si>
  <si>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</si>
  <si>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</si>
  <si>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</si>
  <si>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</si>
  <si>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</si>
  <si>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</si>
  <si>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</si>
  <si>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</si>
  <si>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</si>
  <si>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</si>
  <si>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</si>
  <si>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</si>
  <si>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</si>
  <si>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</si>
  <si>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</si>
  <si>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</si>
  <si>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</si>
  <si>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</si>
  <si>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</si>
  <si>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</si>
  <si>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</si>
  <si>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</si>
  <si>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</si>
  <si>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</si>
  <si>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</si>
  <si>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</si>
  <si>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</si>
  <si>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</si>
  <si>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</si>
  <si>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</si>
  <si>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</si>
  <si>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</si>
  <si>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</si>
  <si>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</si>
  <si>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</si>
  <si>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</si>
  <si>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</si>
  <si>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</si>
  <si>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</si>
  <si>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</si>
  <si>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</si>
  <si>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</si>
  <si>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</si>
  <si>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</si>
  <si>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</si>
  <si>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</si>
  <si>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</si>
  <si>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</si>
  <si>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</si>
  <si>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</si>
  <si>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</si>
  <si>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</si>
  <si>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</si>
  <si>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</si>
  <si>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</si>
  <si>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</si>
  <si>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</si>
  <si>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</si>
  <si>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</si>
  <si>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</si>
  <si>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</si>
  <si>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</si>
  <si>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</si>
  <si>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</si>
  <si>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</si>
  <si>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</si>
  <si>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</si>
  <si>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</si>
  <si>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</si>
  <si>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</si>
  <si>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</si>
  <si>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</si>
  <si>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</si>
  <si>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</si>
  <si>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II. Költségvetési évet követően esedékes kötelezettségek</t>
  </si>
  <si>
    <t>III. Kötelezettség jellegű sajátos elszámolások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</si>
  <si>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</si>
  <si>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</si>
  <si>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</si>
  <si>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</si>
  <si>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</si>
  <si>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</si>
  <si>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</si>
  <si>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</si>
  <si>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</si>
  <si>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</si>
  <si>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</si>
  <si>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</si>
  <si>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</si>
  <si>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Kötelező feladatok</t>
  </si>
  <si>
    <t>I. Költségvetési évben esedékes kötelezettségek</t>
  </si>
  <si>
    <t>Központi, irányító szervi támogatás</t>
  </si>
  <si>
    <t>Központi, irányító szervi támogatás folyósítása</t>
  </si>
  <si>
    <t>Pénzeszközök betétként elhelyezése</t>
  </si>
  <si>
    <t>Államháztartáson belüli megelőlegezése</t>
  </si>
  <si>
    <t>működési célú tám.</t>
  </si>
  <si>
    <t>- Értékesítési és forgalmi adók</t>
  </si>
  <si>
    <t>Működési célú visszatér. támog, kölcsönök visszatér ÁH-n belülről</t>
  </si>
  <si>
    <t>ÁH-n belüli megelőlegezés</t>
  </si>
  <si>
    <t>Központi irányítószervi támogatás</t>
  </si>
  <si>
    <t xml:space="preserve"> forintban</t>
  </si>
  <si>
    <t>forintban</t>
  </si>
  <si>
    <t xml:space="preserve">  forintban !</t>
  </si>
  <si>
    <t xml:space="preserve"> forintban !</t>
  </si>
  <si>
    <t>forintban !</t>
  </si>
  <si>
    <t>Tervezett 
( Ft)</t>
  </si>
  <si>
    <t>Tényleges 
( Ft)</t>
  </si>
  <si>
    <t xml:space="preserve"> forintban!</t>
  </si>
  <si>
    <t>Vp. Megyei Katasztrófavédelmi Igazg.</t>
  </si>
  <si>
    <t>Önként vállalt feladatok</t>
  </si>
  <si>
    <t>Működési célú költségvetési támogatások és kiegészítő támogatások</t>
  </si>
  <si>
    <t>Elszámolásból származó bevételek</t>
  </si>
  <si>
    <t>Összeg  ( Ft )</t>
  </si>
  <si>
    <t>Isk.ép.felúj.</t>
  </si>
  <si>
    <t>Hivatal felúj.</t>
  </si>
  <si>
    <t>Parasztház felúj.</t>
  </si>
  <si>
    <t>Konyhai eszközök</t>
  </si>
  <si>
    <t>Konyha felújítás</t>
  </si>
  <si>
    <t>Vízmű felújítás</t>
  </si>
  <si>
    <t>IKSZT felúj.</t>
  </si>
  <si>
    <t>2020. évi eredeti előirányzat BEVÉTELEK</t>
  </si>
  <si>
    <t xml:space="preserve">   -Visszatérítendő támogatások, kölcsönök nyújtása ÁH-n kívülre</t>
  </si>
  <si>
    <t>Lovászpatonai Önkormányzati Konyha</t>
  </si>
  <si>
    <t>MFP-ÖTU/2020 Lovászpatona,Arany János és Ady Endre utcák aszfaltozása</t>
  </si>
  <si>
    <t>Óvoda térköves udvar kialakítása</t>
  </si>
  <si>
    <t>Konyhai raktár és tápanyag kalkuláló program</t>
  </si>
  <si>
    <t>Multifunkcionális nyomtató</t>
  </si>
  <si>
    <t>Mobiltelefon készülék</t>
  </si>
  <si>
    <t>E-személyi igazolvány olvalók</t>
  </si>
  <si>
    <t>Óvodai napelemes rendszer</t>
  </si>
  <si>
    <t>Internet erősítő</t>
  </si>
  <si>
    <t>Érintésmentes lázmérők</t>
  </si>
  <si>
    <t>Játszótéri eszközök (óvodába)</t>
  </si>
  <si>
    <t>Motoros fűkasza</t>
  </si>
  <si>
    <t>Fogorvosi kezelőszék</t>
  </si>
  <si>
    <t>Fogorvosi kezelőszék kiegészítői</t>
  </si>
  <si>
    <t>Wifi router</t>
  </si>
  <si>
    <t>Meleglamináló gép</t>
  </si>
  <si>
    <t>Vetítővászon</t>
  </si>
  <si>
    <t>Közösségi ház felújítás</t>
  </si>
  <si>
    <t>Járdafelújítás</t>
  </si>
  <si>
    <t>Konyha étkező felújítás</t>
  </si>
  <si>
    <t>Vagyonkimutatás - 2020</t>
  </si>
  <si>
    <t>Értéktípus: Forint</t>
  </si>
  <si>
    <t>Előző év</t>
  </si>
  <si>
    <t>Tárgyév</t>
  </si>
  <si>
    <t>Index (%)</t>
  </si>
  <si>
    <t>1</t>
  </si>
  <si>
    <t>2</t>
  </si>
  <si>
    <t>3</t>
  </si>
  <si>
    <t>4</t>
  </si>
  <si>
    <t>5</t>
  </si>
  <si>
    <t xml:space="preserve"> </t>
  </si>
  <si>
    <t>A/ NEMZETI VAGYONBA TARTOZÓ BEFEKTETETT ESZKÖZÖK</t>
  </si>
  <si>
    <t>719 135 778</t>
  </si>
  <si>
    <t>709 867 872</t>
  </si>
  <si>
    <t>98,71</t>
  </si>
  <si>
    <t>I. IMMATERIÁLIS JAVAK</t>
  </si>
  <si>
    <t>A/I</t>
  </si>
  <si>
    <t>254 900</t>
  </si>
  <si>
    <t/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</si>
  <si>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</si>
  <si>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</si>
  <si>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</si>
  <si>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</si>
  <si>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</si>
  <si>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</si>
  <si>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</si>
  <si>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</si>
  <si>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</si>
  <si>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</si>
  <si>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</si>
  <si>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</si>
  <si>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</si>
  <si>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</si>
  <si>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</si>
  <si>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</si>
  <si>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</si>
  <si>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</si>
  <si>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</si>
  <si>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</si>
  <si>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</si>
  <si>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</si>
  <si>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</si>
  <si>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</si>
  <si>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718 718 478</t>
  </si>
  <si>
    <t>709 705 472</t>
  </si>
  <si>
    <t>98,75</t>
  </si>
  <si>
    <t>1. Ingatlanok és kapcsolódó vagyoni értékű jogok</t>
  </si>
  <si>
    <t>A/II/1</t>
  </si>
  <si>
    <t>643 089 978</t>
  </si>
  <si>
    <t>688 095 968</t>
  </si>
  <si>
    <t>107,00</t>
  </si>
  <si>
    <t>A/II/1/a</t>
  </si>
  <si>
    <t>238 865 434</t>
  </si>
  <si>
    <t>229 386 982</t>
  </si>
  <si>
    <t>96,03</t>
  </si>
  <si>
    <t>A/II/1/b</t>
  </si>
  <si>
    <t>A/II/1/c</t>
  </si>
  <si>
    <t>373 248 527</t>
  </si>
  <si>
    <t>428 203 237</t>
  </si>
  <si>
    <t>114,72</t>
  </si>
  <si>
    <t>A/II/1/d</t>
  </si>
  <si>
    <t>30 976 017</t>
  </si>
  <si>
    <t>30 505 749</t>
  </si>
  <si>
    <t>98,48</t>
  </si>
  <si>
    <t>2. Gépek, berendezések, felszerelések, járművek</t>
  </si>
  <si>
    <t>A/II/2</t>
  </si>
  <si>
    <t>14 927 491</t>
  </si>
  <si>
    <t>19 509 504</t>
  </si>
  <si>
    <t>130,70</t>
  </si>
  <si>
    <t>A/II/2/a</t>
  </si>
  <si>
    <t>777 651</t>
  </si>
  <si>
    <t>1 121 563</t>
  </si>
  <si>
    <t>144,22</t>
  </si>
  <si>
    <t>A/II/2/b</t>
  </si>
  <si>
    <t>A/II/2/c</t>
  </si>
  <si>
    <t>26 937</t>
  </si>
  <si>
    <t>3 645 196</t>
  </si>
  <si>
    <t>13 532,30</t>
  </si>
  <si>
    <t>A/II/2/d</t>
  </si>
  <si>
    <t>14 122 903</t>
  </si>
  <si>
    <t>14 742 745</t>
  </si>
  <si>
    <t>104,39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</si>
  <si>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</si>
  <si>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</si>
  <si>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</si>
  <si>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</si>
  <si>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</si>
  <si>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</si>
  <si>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</si>
  <si>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</si>
  <si>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60 701 009</t>
  </si>
  <si>
    <t>2 100 000</t>
  </si>
  <si>
    <t>3,46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</si>
  <si>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</si>
  <si>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</si>
  <si>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</si>
  <si>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</si>
  <si>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</si>
  <si>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</si>
  <si>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</si>
  <si>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</si>
  <si>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</si>
  <si>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</si>
  <si>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</si>
  <si>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</si>
  <si>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162 400</t>
  </si>
  <si>
    <t>100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</si>
  <si>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</si>
  <si>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</si>
  <si>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</si>
  <si>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</si>
  <si>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</si>
  <si>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</si>
  <si>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</si>
  <si>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</si>
  <si>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</si>
  <si>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</si>
  <si>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</si>
  <si>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</si>
  <si>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</si>
  <si>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</si>
  <si>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</si>
  <si>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</si>
  <si>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</si>
  <si>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</si>
  <si>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</si>
  <si>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</si>
  <si>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</si>
  <si>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</si>
  <si>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</si>
  <si>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</si>
  <si>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</si>
  <si>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</si>
  <si>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</si>
  <si>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</si>
  <si>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</si>
  <si>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</si>
  <si>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</si>
  <si>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</si>
  <si>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</si>
  <si>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48 378</t>
  </si>
  <si>
    <t>B/I</t>
  </si>
  <si>
    <t>B/II</t>
  </si>
  <si>
    <t>C/ PÉNZESZKÖZÖK</t>
  </si>
  <si>
    <t>12 813 506</t>
  </si>
  <si>
    <t>79 561 808</t>
  </si>
  <si>
    <t>620,92</t>
  </si>
  <si>
    <t>C/I</t>
  </si>
  <si>
    <t>C/II</t>
  </si>
  <si>
    <t>91 510</t>
  </si>
  <si>
    <t>92 220</t>
  </si>
  <si>
    <t>100,78</t>
  </si>
  <si>
    <t>C/III</t>
  </si>
  <si>
    <t>12 721 996</t>
  </si>
  <si>
    <t>79 469 588</t>
  </si>
  <si>
    <t>624,66</t>
  </si>
  <si>
    <t>C/IV</t>
  </si>
  <si>
    <t>D/ KÖVETELÉSEK</t>
  </si>
  <si>
    <t>15 094 410</t>
  </si>
  <si>
    <t>26 032 359</t>
  </si>
  <si>
    <t>172,46</t>
  </si>
  <si>
    <t>D/I</t>
  </si>
  <si>
    <t>3 074 842</t>
  </si>
  <si>
    <t>8 598 126</t>
  </si>
  <si>
    <t>279,63</t>
  </si>
  <si>
    <t>D/II</t>
  </si>
  <si>
    <t>11 043 566</t>
  </si>
  <si>
    <t>D/III</t>
  </si>
  <si>
    <t>976 002</t>
  </si>
  <si>
    <t>6 390 667</t>
  </si>
  <si>
    <t>654,78</t>
  </si>
  <si>
    <t>E/ EGYÉB SAJÁTOS ESZKÖZOLDALI ELSZÁMOLÁSOK</t>
  </si>
  <si>
    <t>208 802</t>
  </si>
  <si>
    <t>434 719</t>
  </si>
  <si>
    <t>208,20</t>
  </si>
  <si>
    <t>F/ AKTÍV IDŐBELI ELHATÁROLÁSOK</t>
  </si>
  <si>
    <t>509 390</t>
  </si>
  <si>
    <t>497 024</t>
  </si>
  <si>
    <t>97,57</t>
  </si>
  <si>
    <t>ESZKÖZÖK ÖSSZESEN</t>
  </si>
  <si>
    <t>A+..+F</t>
  </si>
  <si>
    <t>747 810 264</t>
  </si>
  <si>
    <t>816 393 782</t>
  </si>
  <si>
    <t>109,17</t>
  </si>
  <si>
    <t>G/ SAJÁT TŐKE</t>
  </si>
  <si>
    <t>589 930 195</t>
  </si>
  <si>
    <t>585 343 311</t>
  </si>
  <si>
    <t>99,22</t>
  </si>
  <si>
    <t>G/I</t>
  </si>
  <si>
    <t>631 071 617</t>
  </si>
  <si>
    <t>G/II</t>
  </si>
  <si>
    <t>G/III</t>
  </si>
  <si>
    <t>7 004 886</t>
  </si>
  <si>
    <t>G/IV</t>
  </si>
  <si>
    <t>-31 029 527</t>
  </si>
  <si>
    <t>-48 146 308</t>
  </si>
  <si>
    <t>155,16</t>
  </si>
  <si>
    <t>G/V</t>
  </si>
  <si>
    <t>G/VI</t>
  </si>
  <si>
    <t>-17 116 781</t>
  </si>
  <si>
    <t>-4 586 884</t>
  </si>
  <si>
    <t>26,80</t>
  </si>
  <si>
    <t>H/ KÖTELEZETTSÉGEK</t>
  </si>
  <si>
    <t>7 319 601</t>
  </si>
  <si>
    <t>8 166 349</t>
  </si>
  <si>
    <t>111,57</t>
  </si>
  <si>
    <t>H/I</t>
  </si>
  <si>
    <t>18 252</t>
  </si>
  <si>
    <t>78 252</t>
  </si>
  <si>
    <t>428,73</t>
  </si>
  <si>
    <t>H/II</t>
  </si>
  <si>
    <t>4 647 080</t>
  </si>
  <si>
    <t>5 114 029</t>
  </si>
  <si>
    <t>110,05</t>
  </si>
  <si>
    <t>H/III</t>
  </si>
  <si>
    <t>2 654 269</t>
  </si>
  <si>
    <t>2 974 068</t>
  </si>
  <si>
    <t>112,05</t>
  </si>
  <si>
    <t>I/ KINCSTÁRI SZÁMLAVEZETÉSSEL KAPCSOLATOS ELSZÁMOLÁSOK</t>
  </si>
  <si>
    <t>J/ PASSZÍV IDŐBELI ELHATÁROLÁSOK (=K/1+K/2+K/3)</t>
  </si>
  <si>
    <t>J</t>
  </si>
  <si>
    <t>150 560 468</t>
  </si>
  <si>
    <t>222 884 122</t>
  </si>
  <si>
    <t>148,04</t>
  </si>
  <si>
    <t>FORRÁSOK ÖSSZESEN</t>
  </si>
  <si>
    <t>G+...+J</t>
  </si>
  <si>
    <t>EGYÉB ADATOK ÉS MÉRLEGEN KÍVÜLI TÉTELEK</t>
  </si>
  <si>
    <t>L</t>
  </si>
  <si>
    <t>"0"-ra írt eszközök</t>
  </si>
  <si>
    <t>L/1</t>
  </si>
  <si>
    <t>56 338 661</t>
  </si>
  <si>
    <t>67 454 311</t>
  </si>
  <si>
    <t>119,73</t>
  </si>
  <si>
    <t>Használatban lévő kisértékű immateriális javak, tárgyi eszközök</t>
  </si>
  <si>
    <t>L/2</t>
  </si>
  <si>
    <t>4 947 204</t>
  </si>
  <si>
    <t>5 439 692</t>
  </si>
  <si>
    <t>109,95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</si>
  <si>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</si>
  <si>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</si>
  <si>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</si>
  <si>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</si>
  <si>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</si>
  <si>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</si>
  <si>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</si>
  <si>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</si>
  <si>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-2 415 126</t>
  </si>
  <si>
    <t>Függő kötelezettségek</t>
  </si>
  <si>
    <t>L/7</t>
  </si>
  <si>
    <t>377 651</t>
  </si>
  <si>
    <t>Biztos (jövőbeni) követelések</t>
  </si>
  <si>
    <t>L/8</t>
  </si>
  <si>
    <t>Irodalombarát Szakkör</t>
  </si>
  <si>
    <t>Polgárőr egyesület</t>
  </si>
  <si>
    <t>Lovászpatonáért Alapítvány</t>
  </si>
  <si>
    <t>Lovászpatonai Sportegyesület</t>
  </si>
  <si>
    <t>Avarok Nyilai Íjásztized</t>
  </si>
  <si>
    <t>Kissomlyó Hegyközség</t>
  </si>
  <si>
    <t>Medicopter Alapítvány</t>
  </si>
  <si>
    <t>Evangélikus Egyház</t>
  </si>
  <si>
    <t>Római Katolikus Egyház</t>
  </si>
  <si>
    <t>4. melléklet a 9/2021. (V. 29.) önkormányzati rendelethez</t>
  </si>
  <si>
    <t>5. melléklet a 9/2021. (V.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</si>
</sst>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#"/>
    <numFmt numFmtId="165" formatCode="#,###__"/>
  </numFmts>
  <fonts count="55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i/>
      <sz val="9"/>
      <name val="Times New Roman"/>
      <family val="1"/>
      <charset val="238"/>
    </font>
    <font>
      <b/>
      <sz val="9"/>
      <color rgb="FFFF0000"/>
      <name val="Times New Roman CE"/>
      <charset val="238"/>
    </font>
    <font>
      <sz val="10"/>
      <color rgb="FFC00000"/>
      <name val="Times New Roman CE"/>
      <charset val="238"/>
    </font>
    <font>
      <sz val="8"/>
      <color theme="1"/>
      <name val="Calibri"/>
      <family val="2"/>
      <charset val="238"/>
      <scheme val="minor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2" fillId="0" borderId="0"/>
  </cellStyleXfs>
  <cellXfs count="458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" xfId="0" applyNumberFormat="1" applyFont="1" applyFill="1" applyBorder="1" applyAlignment="1" applyProtection="1">
      <alignment vertical="center" wrapText="1"/>
      <protection locked="0"/>
    </xf>
    <xf numFmtId="164" fontId="17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4" fontId="16" fillId="0" borderId="5" xfId="0" applyNumberFormat="1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2" borderId="5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8" xfId="0" applyNumberFormat="1" applyFont="1" applyFill="1" applyBorder="1" applyAlignment="1" applyProtection="1">
      <alignment horizontal="right" vertical="center" wrapText="1" indent="1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64" fontId="30" fillId="0" borderId="9" xfId="5" applyNumberFormat="1" applyFont="1" applyFill="1" applyBorder="1" applyAlignment="1" applyProtection="1">
      <alignment vertical="center"/>
    </xf>
    <xf numFmtId="164" fontId="30" fillId="0" borderId="9" xfId="5" applyNumberFormat="1" applyFont="1" applyFill="1" applyBorder="1" applyAlignment="1" applyProtection="1"/>
    <xf numFmtId="0" fontId="6" fillId="0" borderId="10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17" fillId="0" borderId="15" xfId="0" applyNumberFormat="1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164" fontId="17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" xfId="0" applyNumberFormat="1" applyFont="1" applyBorder="1" applyAlignment="1" applyProtection="1">
      <alignment horizontal="right" vertical="center" wrapText="1" indent="1"/>
    </xf>
    <xf numFmtId="164" fontId="27" fillId="0" borderId="5" xfId="0" applyNumberFormat="1" applyFont="1" applyFill="1" applyBorder="1" applyAlignment="1" applyProtection="1">
      <alignment horizontal="right" vertical="center" wrapText="1" indent="1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9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</xf>
    <xf numFmtId="0" fontId="16" fillId="0" borderId="19" xfId="0" applyFont="1" applyFill="1" applyBorder="1" applyAlignment="1" applyProtection="1">
      <alignment horizontal="center" vertical="center" wrapText="1"/>
    </xf>
    <xf numFmtId="3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  <protection locked="0"/>
    </xf>
    <xf numFmtId="0" fontId="25" fillId="0" borderId="10" xfId="0" applyFont="1" applyFill="1" applyBorder="1" applyAlignment="1" applyProtection="1">
      <alignment vertical="center" wrapTex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 applyProtection="1">
      <alignment horizontal="right" vertical="center" wrapText="1" indent="1"/>
    </xf>
    <xf numFmtId="0" fontId="22" fillId="0" borderId="23" xfId="0" applyFont="1" applyFill="1" applyBorder="1" applyAlignment="1" applyProtection="1">
      <alignment horizontal="lef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3" xfId="0" applyFont="1" applyFill="1" applyBorder="1" applyAlignment="1" applyProtection="1">
      <alignment horizontal="right" vertical="center" wrapText="1" indent="1"/>
    </xf>
    <xf numFmtId="0" fontId="22" fillId="0" borderId="25" xfId="0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3" xfId="0" applyFont="1" applyFill="1" applyBorder="1" applyAlignment="1">
      <alignment horizontal="right" vertical="center" wrapText="1" indent="1"/>
    </xf>
    <xf numFmtId="0" fontId="22" fillId="0" borderId="25" xfId="0" applyFont="1" applyFill="1" applyBorder="1" applyAlignment="1" applyProtection="1">
      <alignment horizontal="left" vertical="center" wrapText="1" indent="8"/>
      <protection locked="0"/>
    </xf>
    <xf numFmtId="0" fontId="25" fillId="0" borderId="26" xfId="0" applyFont="1" applyFill="1" applyBorder="1" applyAlignment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9" fillId="0" borderId="0" xfId="0" applyFont="1" applyFill="1" applyAlignment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right" vertical="center" indent="1"/>
    </xf>
    <xf numFmtId="3" fontId="25" fillId="0" borderId="31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>
      <alignment horizontal="right" vertical="center" indent="1"/>
    </xf>
    <xf numFmtId="0" fontId="25" fillId="0" borderId="1" xfId="0" applyFont="1" applyFill="1" applyBorder="1" applyAlignment="1" applyProtection="1">
      <alignment horizontal="left" vertical="center" indent="1"/>
      <protection locked="0"/>
    </xf>
    <xf numFmtId="3" fontId="25" fillId="0" borderId="13" xfId="0" applyNumberFormat="1" applyFont="1" applyFill="1" applyBorder="1" applyAlignment="1" applyProtection="1">
      <alignment horizontal="right" vertical="center"/>
      <protection locked="0"/>
    </xf>
    <xf numFmtId="3" fontId="25" fillId="0" borderId="14" xfId="0" applyNumberFormat="1" applyFont="1" applyFill="1" applyBorder="1" applyAlignment="1" applyProtection="1">
      <alignment horizontal="right" vertical="center"/>
      <protection locked="0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3" fontId="25" fillId="0" borderId="15" xfId="0" applyNumberFormat="1" applyFont="1" applyFill="1" applyBorder="1" applyAlignment="1" applyProtection="1">
      <alignment horizontal="right" vertical="center"/>
      <protection locked="0"/>
    </xf>
    <xf numFmtId="3" fontId="25" fillId="0" borderId="32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vertical="center"/>
    </xf>
    <xf numFmtId="164" fontId="24" fillId="0" borderId="5" xfId="0" applyNumberFormat="1" applyFont="1" applyFill="1" applyBorder="1" applyAlignment="1">
      <alignment vertical="center" wrapText="1"/>
    </xf>
    <xf numFmtId="164" fontId="24" fillId="0" borderId="6" xfId="0" applyNumberFormat="1" applyFont="1" applyFill="1" applyBorder="1" applyAlignment="1">
      <alignment vertical="center" wrapText="1"/>
    </xf>
    <xf numFmtId="0" fontId="24" fillId="0" borderId="7" xfId="0" applyFont="1" applyFill="1" applyBorder="1" applyAlignment="1">
      <alignment horizontal="right" vertical="center" wrapText="1" indent="1"/>
    </xf>
    <xf numFmtId="0" fontId="24" fillId="0" borderId="5" xfId="0" applyFont="1" applyFill="1" applyBorder="1" applyAlignment="1">
      <alignment vertical="center" wrapText="1"/>
    </xf>
    <xf numFmtId="164" fontId="24" fillId="0" borderId="5" xfId="0" applyNumberFormat="1" applyFont="1" applyFill="1" applyBorder="1" applyAlignment="1">
      <alignment horizontal="right" vertical="center" wrapText="1" indent="2"/>
    </xf>
    <xf numFmtId="164" fontId="24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5" applyNumberFormat="1" applyFont="1" applyFill="1" applyBorder="1" applyAlignment="1" applyProtection="1">
      <alignment horizontal="right" vertical="center" wrapText="1" indent="1"/>
    </xf>
    <xf numFmtId="0" fontId="23" fillId="0" borderId="5" xfId="0" applyFont="1" applyBorder="1" applyAlignment="1" applyProtection="1">
      <alignment vertical="center" wrapText="1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" xfId="0" applyFont="1" applyBorder="1" applyAlignment="1" applyProtection="1">
      <alignment vertical="center" wrapText="1"/>
    </xf>
    <xf numFmtId="0" fontId="23" fillId="0" borderId="35" xfId="0" applyFont="1" applyBorder="1" applyAlignment="1" applyProtection="1">
      <alignment vertical="center" wrapText="1"/>
    </xf>
    <xf numFmtId="164" fontId="21" fillId="0" borderId="5" xfId="0" quotePrefix="1" applyNumberFormat="1" applyFont="1" applyBorder="1" applyAlignment="1" applyProtection="1">
      <alignment horizontal="right" vertical="center" wrapText="1" indent="1"/>
    </xf>
    <xf numFmtId="164" fontId="21" fillId="0" borderId="19" xfId="0" quotePrefix="1" applyNumberFormat="1" applyFont="1" applyBorder="1" applyAlignment="1" applyProtection="1">
      <alignment horizontal="right" vertical="center" wrapText="1" indent="1"/>
    </xf>
    <xf numFmtId="164" fontId="23" fillId="0" borderId="19" xfId="0" applyNumberFormat="1" applyFont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5" applyNumberFormat="1" applyFont="1" applyFill="1" applyBorder="1" applyAlignment="1" applyProtection="1">
      <alignment horizontal="right" vertical="center" wrapText="1" indent="1"/>
    </xf>
    <xf numFmtId="0" fontId="17" fillId="0" borderId="8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25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38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2" xfId="5" applyNumberFormat="1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30" xfId="5" applyNumberFormat="1" applyFont="1" applyFill="1" applyBorder="1" applyAlignment="1" applyProtection="1">
      <alignment horizontal="left" vertical="center" wrapText="1" indent="1"/>
    </xf>
    <xf numFmtId="49" fontId="17" fillId="0" borderId="26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2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vertical="center" wrapText="1"/>
    </xf>
    <xf numFmtId="0" fontId="16" fillId="0" borderId="28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24" fillId="0" borderId="5" xfId="5" applyFont="1" applyFill="1" applyBorder="1" applyAlignment="1" applyProtection="1">
      <alignment horizontal="left" vertical="center" wrapText="1" indent="1"/>
    </xf>
    <xf numFmtId="0" fontId="4" fillId="0" borderId="9" xfId="0" applyFont="1" applyFill="1" applyBorder="1" applyAlignment="1" applyProtection="1">
      <alignment horizontal="right"/>
    </xf>
    <xf numFmtId="164" fontId="30" fillId="0" borderId="9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10" xfId="5" applyFont="1" applyFill="1" applyBorder="1" applyAlignment="1" applyProtection="1">
      <alignment horizontal="left" vertical="center" wrapText="1" indent="6"/>
    </xf>
    <xf numFmtId="164" fontId="16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2" fillId="0" borderId="1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3" fillId="0" borderId="41" xfId="0" applyFont="1" applyBorder="1" applyAlignment="1" applyProtection="1">
      <alignment horizontal="left" vertical="center" wrapText="1" indent="1"/>
    </xf>
    <xf numFmtId="164" fontId="16" fillId="0" borderId="6" xfId="5" applyNumberFormat="1" applyFont="1" applyFill="1" applyBorder="1" applyAlignment="1" applyProtection="1">
      <alignment horizontal="right" vertical="center" wrapText="1" indent="1"/>
    </xf>
    <xf numFmtId="0" fontId="4" fillId="0" borderId="9" xfId="0" applyFont="1" applyFill="1" applyBorder="1" applyAlignment="1" applyProtection="1">
      <alignment horizontal="right" vertical="center"/>
    </xf>
    <xf numFmtId="0" fontId="21" fillId="0" borderId="35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4" fontId="16" fillId="0" borderId="28" xfId="5" applyNumberFormat="1" applyFont="1" applyFill="1" applyBorder="1" applyAlignment="1" applyProtection="1">
      <alignment horizontal="right" vertical="center" wrapText="1" indent="1"/>
    </xf>
    <xf numFmtId="164" fontId="16" fillId="0" borderId="5" xfId="5" applyNumberFormat="1" applyFont="1" applyFill="1" applyBorder="1" applyAlignment="1" applyProtection="1">
      <alignment horizontal="right" vertical="center" wrapText="1" indent="1"/>
    </xf>
    <xf numFmtId="164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2" fillId="0" borderId="18" xfId="0" applyFont="1" applyBorder="1" applyAlignment="1" applyProtection="1">
      <alignment horizontal="left" wrapText="1" indent="1"/>
    </xf>
    <xf numFmtId="0" fontId="22" fillId="0" borderId="1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22" xfId="0" applyFont="1" applyBorder="1" applyAlignment="1" applyProtection="1">
      <alignment wrapText="1"/>
    </xf>
    <xf numFmtId="0" fontId="22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24" fillId="0" borderId="19" xfId="5" applyNumberFormat="1" applyFont="1" applyFill="1" applyBorder="1" applyAlignment="1" applyProtection="1">
      <alignment horizontal="right" vertical="center" wrapText="1" indent="1"/>
    </xf>
    <xf numFmtId="164" fontId="17" fillId="0" borderId="39" xfId="5" applyNumberFormat="1" applyFont="1" applyFill="1" applyBorder="1" applyAlignment="1" applyProtection="1">
      <alignment horizontal="right" vertical="center" wrapText="1" inden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0" fontId="16" fillId="0" borderId="19" xfId="5" applyFont="1" applyFill="1" applyBorder="1" applyAlignment="1" applyProtection="1">
      <alignment horizontal="center" vertical="center" wrapText="1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7" xfId="0" applyFont="1" applyBorder="1" applyAlignment="1" applyProtection="1">
      <alignment vertical="center" wrapText="1"/>
    </xf>
    <xf numFmtId="0" fontId="22" fillId="0" borderId="4" xfId="0" applyFont="1" applyBorder="1" applyAlignment="1" applyProtection="1">
      <alignment vertical="center" wrapText="1"/>
    </xf>
    <xf numFmtId="0" fontId="23" fillId="0" borderId="41" xfId="0" applyFont="1" applyBorder="1" applyAlignment="1" applyProtection="1">
      <alignment vertical="center" wrapText="1"/>
    </xf>
    <xf numFmtId="164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</xf>
    <xf numFmtId="164" fontId="2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left" vertical="center" wrapText="1" indent="1"/>
    </xf>
    <xf numFmtId="164" fontId="17" fillId="0" borderId="44" xfId="0" applyNumberFormat="1" applyFont="1" applyFill="1" applyBorder="1" applyAlignment="1" applyProtection="1">
      <alignment horizontal="left" vertical="center" wrapText="1" indent="1"/>
    </xf>
    <xf numFmtId="164" fontId="27" fillId="0" borderId="45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left" vertical="center" wrapText="1" indent="1"/>
    </xf>
    <xf numFmtId="164" fontId="27" fillId="0" borderId="19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16" fillId="0" borderId="41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center" vertical="center" wrapText="1"/>
    </xf>
    <xf numFmtId="164" fontId="16" fillId="0" borderId="46" xfId="0" applyNumberFormat="1" applyFont="1" applyFill="1" applyBorder="1" applyAlignment="1" applyProtection="1">
      <alignment horizontal="center" vertical="center" wrapText="1"/>
    </xf>
    <xf numFmtId="164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7" xfId="0" applyNumberFormat="1" applyFont="1" applyFill="1" applyBorder="1" applyAlignment="1" applyProtection="1">
      <alignment horizontal="centerContinuous" vertical="center" wrapText="1"/>
    </xf>
    <xf numFmtId="164" fontId="6" fillId="0" borderId="5" xfId="0" applyNumberFormat="1" applyFont="1" applyFill="1" applyBorder="1" applyAlignment="1" applyProtection="1">
      <alignment horizontal="centerContinuous" vertical="center" wrapText="1"/>
    </xf>
    <xf numFmtId="164" fontId="6" fillId="0" borderId="6" xfId="0" applyNumberFormat="1" applyFont="1" applyFill="1" applyBorder="1" applyAlignment="1" applyProtection="1">
      <alignment horizontal="centerContinuous" vertical="center" wrapText="1"/>
    </xf>
    <xf numFmtId="164" fontId="24" fillId="0" borderId="45" xfId="0" applyNumberFormat="1" applyFont="1" applyFill="1" applyBorder="1" applyAlignment="1" applyProtection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  <xf numFmtId="164" fontId="24" fillId="0" borderId="5" xfId="0" applyNumberFormat="1" applyFont="1" applyFill="1" applyBorder="1" applyAlignment="1" applyProtection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5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left" vertical="center" wrapText="1" indent="2"/>
    </xf>
    <xf numFmtId="164" fontId="25" fillId="0" borderId="1" xfId="0" applyNumberFormat="1" applyFont="1" applyFill="1" applyBorder="1" applyAlignment="1" applyProtection="1">
      <alignment horizontal="left" vertical="center" wrapText="1" indent="2"/>
    </xf>
    <xf numFmtId="164" fontId="28" fillId="0" borderId="1" xfId="0" applyNumberFormat="1" applyFont="1" applyFill="1" applyBorder="1" applyAlignment="1" applyProtection="1">
      <alignment horizontal="left" vertical="center" wrapText="1" indent="1"/>
    </xf>
    <xf numFmtId="164" fontId="25" fillId="0" borderId="22" xfId="0" applyNumberFormat="1" applyFont="1" applyFill="1" applyBorder="1" applyAlignment="1" applyProtection="1">
      <alignment horizontal="left" vertical="center" wrapText="1" indent="1"/>
    </xf>
    <xf numFmtId="164" fontId="17" fillId="0" borderId="22" xfId="0" applyNumberFormat="1" applyFont="1" applyFill="1" applyBorder="1" applyAlignment="1" applyProtection="1">
      <alignment horizontal="left" vertical="center" wrapText="1" indent="2"/>
    </xf>
    <xf numFmtId="164" fontId="17" fillId="0" borderId="4" xfId="0" applyNumberFormat="1" applyFont="1" applyFill="1" applyBorder="1" applyAlignment="1" applyProtection="1">
      <alignment horizontal="left" vertical="center" wrapText="1" indent="2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47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49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29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20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29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5" applyNumberFormat="1" applyFont="1" applyFill="1" applyBorder="1" applyAlignment="1" applyProtection="1">
      <alignment horizontal="right" vertical="center" wrapText="1" indent="1"/>
    </xf>
    <xf numFmtId="164" fontId="23" fillId="0" borderId="6" xfId="0" applyNumberFormat="1" applyFont="1" applyBorder="1" applyAlignment="1" applyProtection="1">
      <alignment horizontal="right" vertical="center" wrapText="1" indent="1"/>
    </xf>
    <xf numFmtId="0" fontId="6" fillId="0" borderId="50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16" fillId="0" borderId="27" xfId="5" applyFont="1" applyFill="1" applyBorder="1" applyAlignment="1" applyProtection="1">
      <alignment horizontal="center" vertical="center" wrapText="1"/>
    </xf>
    <xf numFmtId="0" fontId="22" fillId="0" borderId="2" xfId="0" applyFont="1" applyBorder="1" applyAlignment="1" applyProtection="1">
      <alignment wrapText="1"/>
    </xf>
    <xf numFmtId="0" fontId="23" fillId="0" borderId="5" xfId="0" applyFont="1" applyBorder="1" applyAlignment="1" applyProtection="1">
      <alignment wrapText="1"/>
    </xf>
    <xf numFmtId="0" fontId="23" fillId="0" borderId="35" xfId="0" applyFont="1" applyBorder="1" applyAlignment="1" applyProtection="1">
      <alignment wrapText="1"/>
    </xf>
    <xf numFmtId="164" fontId="21" fillId="0" borderId="6" xfId="0" quotePrefix="1" applyNumberFormat="1" applyFont="1" applyBorder="1" applyAlignment="1" applyProtection="1">
      <alignment horizontal="right" vertical="center" wrapText="1" indent="1"/>
    </xf>
    <xf numFmtId="49" fontId="17" fillId="0" borderId="22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wrapText="1"/>
    </xf>
    <xf numFmtId="0" fontId="22" fillId="0" borderId="22" xfId="0" applyFont="1" applyBorder="1" applyAlignment="1" applyProtection="1">
      <alignment horizontal="center" wrapText="1"/>
    </xf>
    <xf numFmtId="0" fontId="22" fillId="0" borderId="3" xfId="0" applyFont="1" applyBorder="1" applyAlignment="1" applyProtection="1">
      <alignment horizontal="center" wrapText="1"/>
    </xf>
    <xf numFmtId="0" fontId="22" fillId="0" borderId="4" xfId="0" applyFont="1" applyBorder="1" applyAlignment="1" applyProtection="1">
      <alignment horizontal="center" wrapText="1"/>
    </xf>
    <xf numFmtId="0" fontId="23" fillId="0" borderId="41" xfId="0" applyFont="1" applyBorder="1" applyAlignment="1" applyProtection="1">
      <alignment horizontal="center" wrapText="1"/>
    </xf>
    <xf numFmtId="49" fontId="17" fillId="0" borderId="30" xfId="5" applyNumberFormat="1" applyFont="1" applyFill="1" applyBorder="1" applyAlignment="1" applyProtection="1">
      <alignment horizontal="center" vertical="center" wrapText="1"/>
    </xf>
    <xf numFmtId="49" fontId="17" fillId="0" borderId="38" xfId="5" applyNumberFormat="1" applyFont="1" applyFill="1" applyBorder="1" applyAlignment="1" applyProtection="1">
      <alignment horizontal="center" vertical="center" wrapText="1"/>
    </xf>
    <xf numFmtId="49" fontId="17" fillId="0" borderId="26" xfId="5" applyNumberFormat="1" applyFont="1" applyFill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5" xfId="5" applyFont="1" applyFill="1" applyBorder="1" applyAlignment="1" applyProtection="1">
      <alignment horizontal="left" vertical="center" wrapText="1" indent="1"/>
    </xf>
    <xf numFmtId="0" fontId="24" fillId="0" borderId="7" xfId="0" applyFont="1" applyFill="1" applyBorder="1" applyAlignment="1" applyProtection="1">
      <alignment horizontal="center" vertical="center" wrapText="1"/>
    </xf>
    <xf numFmtId="0" fontId="24" fillId="0" borderId="5" xfId="0" applyFont="1" applyFill="1" applyBorder="1" applyAlignment="1" applyProtection="1">
      <alignment horizontal="left" vertical="center" wrapText="1" indent="1"/>
    </xf>
    <xf numFmtId="0" fontId="23" fillId="0" borderId="7" xfId="0" applyFont="1" applyBorder="1" applyAlignment="1" applyProtection="1">
      <alignment horizontal="center" vertical="center" wrapText="1"/>
    </xf>
    <xf numFmtId="0" fontId="33" fillId="0" borderId="20" xfId="0" applyFont="1" applyBorder="1" applyAlignment="1" applyProtection="1">
      <alignment horizontal="left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Fill="1" applyBorder="1" applyAlignment="1" applyProtection="1">
      <alignment horizontal="righ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0" xfId="0" applyNumberFormat="1" applyFont="1" applyFill="1" applyBorder="1" applyAlignment="1" applyProtection="1">
      <alignment horizontal="right" vertical="center"/>
    </xf>
    <xf numFmtId="49" fontId="6" fillId="0" borderId="49" xfId="0" applyNumberFormat="1" applyFont="1" applyFill="1" applyBorder="1" applyAlignment="1" applyProtection="1">
      <alignment horizontal="right" vertical="center"/>
    </xf>
    <xf numFmtId="49" fontId="25" fillId="0" borderId="30" xfId="0" applyNumberFormat="1" applyFont="1" applyFill="1" applyBorder="1" applyAlignment="1" applyProtection="1">
      <alignment horizontal="center" vertical="center" wrapText="1"/>
    </xf>
    <xf numFmtId="49" fontId="25" fillId="0" borderId="3" xfId="0" applyNumberFormat="1" applyFont="1" applyFill="1" applyBorder="1" applyAlignment="1" applyProtection="1">
      <alignment horizontal="center" vertical="center" wrapText="1"/>
    </xf>
    <xf numFmtId="49" fontId="25" fillId="0" borderId="22" xfId="0" applyNumberFormat="1" applyFont="1" applyFill="1" applyBorder="1" applyAlignment="1" applyProtection="1">
      <alignment horizontal="center" vertical="center" wrapText="1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25" fillId="0" borderId="1" xfId="5" applyFont="1" applyFill="1" applyBorder="1" applyAlignment="1" applyProtection="1">
      <alignment horizontal="left" vertical="center" wrapText="1" indent="1"/>
    </xf>
    <xf numFmtId="0" fontId="25" fillId="0" borderId="35" xfId="5" quotePrefix="1" applyFont="1" applyFill="1" applyBorder="1" applyAlignment="1" applyProtection="1">
      <alignment horizontal="left" vertical="center" wrapText="1" indent="1"/>
    </xf>
    <xf numFmtId="0" fontId="14" fillId="0" borderId="0" xfId="0" applyNumberFormat="1" applyFont="1" applyFill="1" applyAlignment="1" applyProtection="1">
      <alignment textRotation="180" wrapText="1"/>
      <protection locked="0"/>
    </xf>
    <xf numFmtId="0" fontId="43" fillId="0" borderId="0" xfId="0" applyFont="1" applyAlignment="1" applyProtection="1">
      <alignment horizontal="right" vertical="top"/>
      <protection locked="0"/>
    </xf>
    <xf numFmtId="1" fontId="17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1" xfId="0" applyNumberFormat="1" applyFont="1" applyBorder="1" applyAlignment="1" applyProtection="1">
      <alignment horizontal="left" wrapText="1" indent="1"/>
    </xf>
    <xf numFmtId="3" fontId="25" fillId="0" borderId="1" xfId="0" applyNumberFormat="1" applyFont="1" applyFill="1" applyBorder="1" applyAlignment="1" applyProtection="1">
      <alignment horizontal="right" vertical="center"/>
      <protection locked="0"/>
    </xf>
    <xf numFmtId="164" fontId="17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3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" xfId="5" applyFont="1" applyFill="1" applyBorder="1" applyProtection="1"/>
    <xf numFmtId="164" fontId="25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5" applyFont="1" applyFill="1" applyBorder="1" applyProtection="1"/>
    <xf numFmtId="164" fontId="25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5" applyNumberFormat="1" applyFont="1" applyFill="1" applyBorder="1" applyAlignment="1" applyProtection="1">
      <alignment horizontal="right" vertical="center" wrapText="1" indent="1"/>
    </xf>
    <xf numFmtId="164" fontId="17" fillId="3" borderId="1" xfId="0" applyNumberFormat="1" applyFont="1" applyFill="1" applyBorder="1" applyAlignment="1" applyProtection="1">
      <alignment vertical="center" wrapText="1"/>
      <protection locked="0"/>
    </xf>
    <xf numFmtId="0" fontId="25" fillId="0" borderId="17" xfId="0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3" fontId="25" fillId="0" borderId="50" xfId="0" applyNumberFormat="1" applyFont="1" applyFill="1" applyBorder="1" applyAlignment="1" applyProtection="1">
      <alignment vertical="center"/>
      <protection locked="0"/>
    </xf>
    <xf numFmtId="3" fontId="25" fillId="0" borderId="14" xfId="0" applyNumberFormat="1" applyFont="1" applyFill="1" applyBorder="1" applyAlignment="1" applyProtection="1">
      <alignment vertical="center"/>
      <protection locked="0"/>
    </xf>
    <xf numFmtId="0" fontId="16" fillId="0" borderId="54" xfId="5" applyFont="1" applyFill="1" applyBorder="1" applyAlignment="1" applyProtection="1">
      <alignment horizontal="left" vertical="center" wrapText="1" indent="1"/>
    </xf>
    <xf numFmtId="164" fontId="25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5" applyNumberFormat="1" applyFont="1" applyFill="1" applyBorder="1" applyAlignment="1" applyProtection="1">
      <alignment horizontal="right" vertical="center" wrapText="1" indent="1"/>
    </xf>
    <xf numFmtId="164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41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wrapText="1" indent="1"/>
      <protection locked="0"/>
    </xf>
    <xf numFmtId="165" fontId="26" fillId="0" borderId="50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2" fillId="0" borderId="1" xfId="0" applyFont="1" applyBorder="1" applyAlignment="1">
      <alignment horizontal="left" vertical="center" indent="5"/>
    </xf>
    <xf numFmtId="165" fontId="32" fillId="0" borderId="14" xfId="0" applyNumberFormat="1" applyFont="1" applyBorder="1" applyAlignment="1" applyProtection="1">
      <alignment horizontal="right" vertical="center"/>
      <protection locked="0"/>
    </xf>
    <xf numFmtId="0" fontId="0" fillId="0" borderId="26" xfId="0" applyBorder="1" applyAlignment="1">
      <alignment horizontal="center" vertical="center"/>
    </xf>
    <xf numFmtId="0" fontId="42" fillId="0" borderId="10" xfId="0" applyFont="1" applyBorder="1" applyAlignment="1">
      <alignment horizontal="left" vertical="center" indent="5"/>
    </xf>
    <xf numFmtId="165" fontId="32" fillId="0" borderId="11" xfId="0" applyNumberFormat="1" applyFont="1" applyBorder="1" applyAlignment="1" applyProtection="1">
      <alignment horizontal="right" vertical="center"/>
      <protection locked="0"/>
    </xf>
    <xf numFmtId="165" fontId="0" fillId="0" borderId="0" xfId="0" applyNumberFormat="1"/>
    <xf numFmtId="0" fontId="13" fillId="0" borderId="17" xfId="0" applyFont="1" applyBorder="1" applyAlignment="1">
      <alignment horizontal="left" vertical="center" indent="1"/>
    </xf>
    <xf numFmtId="165" fontId="32" fillId="0" borderId="50" xfId="0" applyNumberFormat="1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>
      <alignment horizontal="left" vertical="center" indent="1"/>
    </xf>
    <xf numFmtId="165" fontId="44" fillId="0" borderId="50" xfId="0" applyNumberFormat="1" applyFont="1" applyBorder="1" applyAlignment="1">
      <alignment horizontal="right" vertical="center"/>
    </xf>
    <xf numFmtId="164" fontId="0" fillId="0" borderId="55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45" fillId="0" borderId="55" xfId="0" applyNumberFormat="1" applyFont="1" applyFill="1" applyBorder="1" applyAlignment="1">
      <alignment vertical="center" wrapText="1"/>
    </xf>
    <xf numFmtId="0" fontId="22" fillId="0" borderId="1" xfId="0" applyFont="1" applyBorder="1" applyAlignment="1" applyProtection="1">
      <alignment horizontal="left"/>
    </xf>
    <xf numFmtId="0" fontId="22" fillId="0" borderId="18" xfId="0" applyFont="1" applyBorder="1" applyAlignment="1" applyProtection="1">
      <alignment horizontal="left" indent="1"/>
    </xf>
    <xf numFmtId="0" fontId="22" fillId="0" borderId="1" xfId="0" applyFont="1" applyBorder="1" applyAlignment="1" applyProtection="1">
      <alignment horizontal="left" indent="1"/>
    </xf>
    <xf numFmtId="0" fontId="17" fillId="0" borderId="1" xfId="5" applyFont="1" applyFill="1" applyBorder="1" applyAlignment="1" applyProtection="1">
      <alignment horizontal="left" vertical="center" indent="6"/>
    </xf>
    <xf numFmtId="0" fontId="25" fillId="0" borderId="0" xfId="0" applyFont="1" applyAlignment="1">
      <alignment wrapText="1"/>
    </xf>
    <xf numFmtId="0" fontId="46" fillId="0" borderId="1" xfId="0" applyFont="1" applyBorder="1" applyAlignment="1">
      <alignment wrapText="1"/>
    </xf>
    <xf numFmtId="0" fontId="46" fillId="0" borderId="1" xfId="0" applyFont="1" applyBorder="1"/>
    <xf numFmtId="0" fontId="47" fillId="0" borderId="0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9" fillId="0" borderId="0" xfId="0" applyFont="1" applyBorder="1" applyAlignment="1">
      <alignment horizontal="left" vertical="center"/>
    </xf>
    <xf numFmtId="0" fontId="0" fillId="0" borderId="0" xfId="0" applyFont="1"/>
    <xf numFmtId="0" fontId="50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8" fillId="0" borderId="0" xfId="0" applyFont="1"/>
    <xf numFmtId="0" fontId="50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74" xfId="0" applyFont="1" applyBorder="1"/>
    <xf numFmtId="164" fontId="9" fillId="0" borderId="0" xfId="5" applyNumberFormat="1" applyFill="1" applyProtection="1"/>
    <xf numFmtId="0" fontId="19" fillId="0" borderId="0" xfId="5" applyFont="1" applyFill="1" applyAlignment="1" applyProtection="1">
      <alignment horizont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6" fillId="0" borderId="30" xfId="5" applyFont="1" applyFill="1" applyBorder="1" applyAlignment="1" applyProtection="1">
      <alignment horizontal="center" vertical="center" wrapText="1"/>
    </xf>
    <xf numFmtId="0" fontId="6" fillId="0" borderId="26" xfId="5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4" fontId="26" fillId="0" borderId="17" xfId="5" applyNumberFormat="1" applyFont="1" applyFill="1" applyBorder="1" applyAlignment="1" applyProtection="1">
      <alignment horizontal="center" vertical="center"/>
    </xf>
    <xf numFmtId="164" fontId="26" fillId="0" borderId="50" xfId="5" applyNumberFormat="1" applyFont="1" applyFill="1" applyBorder="1" applyAlignment="1" applyProtection="1">
      <alignment horizontal="center" vertical="center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26" fillId="0" borderId="57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58" xfId="0" applyNumberFormat="1" applyFont="1" applyFill="1" applyBorder="1" applyAlignment="1" applyProtection="1">
      <alignment horizontal="center" vertical="center" wrapText="1"/>
    </xf>
    <xf numFmtId="164" fontId="26" fillId="0" borderId="59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9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4" fillId="0" borderId="0" xfId="0" applyNumberFormat="1" applyFont="1" applyFill="1" applyAlignment="1">
      <alignment horizontal="center" textRotation="180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3" xfId="0" quotePrefix="1" applyFont="1" applyFill="1" applyBorder="1" applyAlignment="1" applyProtection="1">
      <alignment horizontal="center" vertical="center"/>
    </xf>
    <xf numFmtId="0" fontId="6" fillId="0" borderId="34" xfId="0" quotePrefix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justify" vertical="center" wrapText="1"/>
    </xf>
    <xf numFmtId="0" fontId="26" fillId="0" borderId="33" xfId="0" applyFont="1" applyFill="1" applyBorder="1" applyAlignment="1">
      <alignment horizontal="left" vertical="center" indent="2"/>
    </xf>
    <xf numFmtId="0" fontId="26" fillId="0" borderId="20" xfId="0" applyFont="1" applyFill="1" applyBorder="1" applyAlignment="1">
      <alignment horizontal="left" vertical="center" indent="2"/>
    </xf>
    <xf numFmtId="0" fontId="48" fillId="0" borderId="0" xfId="0" applyFont="1" applyAlignment="1">
      <alignment horizontal="right" vertical="center"/>
    </xf>
    <xf numFmtId="0" fontId="51" fillId="0" borderId="0" xfId="0" applyFont="1" applyAlignment="1">
      <alignment horizontal="center" vertical="center" wrapText="1"/>
    </xf>
    <xf numFmtId="49" fontId="53" fillId="0" borderId="0" xfId="6" applyNumberFormat="1" applyFont="1" applyFill="1" applyBorder="1" applyAlignment="1">
      <alignment horizontal="right"/>
    </xf>
    <xf numFmtId="49" fontId="54" fillId="0" borderId="65" xfId="6" applyNumberFormat="1" applyFont="1" applyBorder="1" applyAlignment="1">
      <alignment horizontal="center" vertical="center" wrapText="1"/>
    </xf>
    <xf numFmtId="49" fontId="54" fillId="0" borderId="66" xfId="6" applyNumberFormat="1" applyFont="1" applyBorder="1" applyAlignment="1">
      <alignment horizontal="center" vertical="center" wrapText="1"/>
    </xf>
    <xf numFmtId="49" fontId="54" fillId="0" borderId="67" xfId="6" applyNumberFormat="1" applyFont="1" applyBorder="1" applyAlignment="1">
      <alignment horizontal="center" vertical="center" wrapText="1"/>
    </xf>
    <xf numFmtId="49" fontId="0" fillId="0" borderId="69" xfId="0" applyNumberFormat="1" applyFont="1" applyBorder="1" applyAlignment="1">
      <alignment horizontal="center"/>
    </xf>
    <xf numFmtId="49" fontId="0" fillId="0" borderId="70" xfId="0" applyNumberFormat="1" applyFont="1" applyBorder="1" applyAlignment="1">
      <alignment horizontal="center"/>
    </xf>
    <xf numFmtId="0" fontId="48" fillId="0" borderId="71" xfId="6" applyFont="1" applyBorder="1" applyAlignment="1">
      <alignment horizontal="left" vertical="center" wrapText="1"/>
    </xf>
    <xf numFmtId="49" fontId="48" fillId="0" borderId="72" xfId="0" applyNumberFormat="1" applyFont="1" applyBorder="1" applyAlignment="1">
      <alignment horizontal="right" vertical="center"/>
    </xf>
    <xf numFmtId="49" fontId="48" fillId="0" borderId="73" xfId="0" applyNumberFormat="1" applyFont="1" applyBorder="1" applyAlignment="1">
      <alignment horizontal="right" vertical="center"/>
    </xf>
    <xf numFmtId="49" fontId="0" fillId="0" borderId="68" xfId="0" applyNumberFormat="1" applyFont="1" applyBorder="1" applyAlignment="1">
      <alignment horizontal="center"/>
    </xf>
    <xf numFmtId="0" fontId="38" fillId="0" borderId="0" xfId="0" applyFont="1" applyAlignment="1" applyProtection="1">
      <alignment horizontal="center" vertical="top" wrapText="1"/>
      <protection locked="0"/>
    </xf>
  </cellXfs>
  <cellStyles count="7">
    <cellStyle name="Ezres 2" xfId="1"/>
    <cellStyle name="Ezres 3" xfId="2"/>
    <cellStyle name="Hiperhivatkozás" xfId="3"/>
    <cellStyle name="Már látott hiperhivatkozás" xfId="4"/>
    <cellStyle name="Normál" xfId="0" builtinId="0"/>
    <cellStyle name="Normal_KTRSZJ" xfId="6"/>
    <cellStyle name="Normál_KVRENMUNKA" xfId="5"/>
  </cellStyles>
  <dxfs count="4">
    <dxf>
      <font>
        <condense val="0"/>
        <extend val="0"/>
        <color indexed="10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193;RSZ&#193;MAD&#193;S/2019/Nagytevel/Z&#193;RSZ&#193;MAD&#193;S%20RENDELET/ZARSZ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2.1.sz.mell  "/>
      <sheetName val="2.2.sz.mell  "/>
      <sheetName val="ELLENŐRZÉS-1.sz.2.1.sz.2.2.sz."/>
      <sheetName val="3.sz.mell."/>
      <sheetName val="4.sz.mell."/>
      <sheetName val="5.1. sz. mell"/>
      <sheetName val="5.2. sz. mell"/>
      <sheetName val="5.3. sz. mell"/>
      <sheetName val="1.tájékoztató"/>
      <sheetName val="2. tájékoztató tábla"/>
      <sheetName val="3. tájékoztató tábla"/>
      <sheetName val="4.1. tájékoztató tábla"/>
      <sheetName val="4.2. tájékoztató tábla"/>
      <sheetName val="4.3. tájékoztató tábla"/>
      <sheetName val="5. tájékoztató tábla"/>
    </sheetNames>
    <sheetDataSet>
      <sheetData sheetId="0">
        <row r="4">
          <cell r="A4" t="str">
            <v>2019.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A5" sqref="A5"/>
    </sheetView>
  </sheetViews>
  <sheetFormatPr defaultRowHeight="12.75" x14ac:dyDescent="0.2"/>
  <cols>
    <col min="1" max="1" width="46.33203125" style="104" customWidth="1"/>
    <col min="2" max="2" width="66.1640625" style="104" customWidth="1"/>
    <col min="3" max="16384" width="9.33203125" style="104"/>
  </cols>
  <sheetData>
    <row r="1" spans="1:2" ht="18.75" x14ac:dyDescent="0.3">
      <c r="A1" s="256" t="s">
        <v>91</v>
      </c>
    </row>
    <row r="3" spans="1:2" x14ac:dyDescent="0.2">
      <c r="A3" s="257"/>
      <c r="B3" s="257"/>
    </row>
    <row r="4" spans="1:2" ht="15.75" x14ac:dyDescent="0.25">
      <c r="A4" s="231" t="s">
        <v>519</v>
      </c>
      <c r="B4" s="258"/>
    </row>
    <row r="5" spans="1:2" s="259" customFormat="1" x14ac:dyDescent="0.2">
      <c r="A5" s="257"/>
      <c r="B5" s="257"/>
    </row>
    <row r="6" spans="1:2" x14ac:dyDescent="0.2">
      <c r="A6" s="257" t="s">
        <v>396</v>
      </c>
      <c r="B6" s="257" t="s">
        <v>397</v>
      </c>
    </row>
    <row r="7" spans="1:2" x14ac:dyDescent="0.2">
      <c r="A7" s="257" t="s">
        <v>398</v>
      </c>
      <c r="B7" s="257" t="s">
        <v>399</v>
      </c>
    </row>
    <row r="8" spans="1:2" x14ac:dyDescent="0.2">
      <c r="A8" s="257" t="s">
        <v>400</v>
      </c>
      <c r="B8" s="257" t="s">
        <v>401</v>
      </c>
    </row>
    <row r="9" spans="1:2" x14ac:dyDescent="0.2">
      <c r="A9" s="257"/>
      <c r="B9" s="257"/>
    </row>
    <row r="10" spans="1:2" ht="15.75" x14ac:dyDescent="0.25">
      <c r="A10" s="231" t="str">
        <f>+CONCATENATE(LEFT(A4,4),". évi módosított előirányzat BEVÉTELEK")</f>
        <v>2020. évi módosított előirányzat BEVÉTELEK</v>
      </c>
      <c r="B10" s="258"/>
    </row>
    <row r="11" spans="1:2" x14ac:dyDescent="0.2">
      <c r="A11" s="257"/>
      <c r="B11" s="257"/>
    </row>
    <row r="12" spans="1:2" s="259" customFormat="1" x14ac:dyDescent="0.2">
      <c r="A12" s="257" t="s">
        <v>402</v>
      </c>
      <c r="B12" s="257" t="s">
        <v>408</v>
      </c>
    </row>
    <row r="13" spans="1:2" x14ac:dyDescent="0.2">
      <c r="A13" s="257" t="s">
        <v>403</v>
      </c>
      <c r="B13" s="257" t="s">
        <v>409</v>
      </c>
    </row>
    <row r="14" spans="1:2" x14ac:dyDescent="0.2">
      <c r="A14" s="257" t="s">
        <v>404</v>
      </c>
      <c r="B14" s="257" t="s">
        <v>410</v>
      </c>
    </row>
    <row r="15" spans="1:2" x14ac:dyDescent="0.2">
      <c r="A15" s="257"/>
      <c r="B15" s="257"/>
    </row>
    <row r="16" spans="1:2" ht="14.25" x14ac:dyDescent="0.2">
      <c r="A16" s="260" t="str">
        <f>+CONCATENATE(LEFT(A4,4),". évi teljesítés BEVÉTELEK")</f>
        <v>2020. évi teljesítés BEVÉTELEK</v>
      </c>
      <c r="B16" s="258"/>
    </row>
    <row r="17" spans="1:2" x14ac:dyDescent="0.2">
      <c r="A17" s="257"/>
      <c r="B17" s="257"/>
    </row>
    <row r="18" spans="1:2" x14ac:dyDescent="0.2">
      <c r="A18" s="257" t="s">
        <v>405</v>
      </c>
      <c r="B18" s="257" t="s">
        <v>411</v>
      </c>
    </row>
    <row r="19" spans="1:2" x14ac:dyDescent="0.2">
      <c r="A19" s="257" t="s">
        <v>406</v>
      </c>
      <c r="B19" s="257" t="s">
        <v>412</v>
      </c>
    </row>
    <row r="20" spans="1:2" x14ac:dyDescent="0.2">
      <c r="A20" s="257" t="s">
        <v>407</v>
      </c>
      <c r="B20" s="257" t="s">
        <v>413</v>
      </c>
    </row>
    <row r="21" spans="1:2" x14ac:dyDescent="0.2">
      <c r="A21" s="257"/>
      <c r="B21" s="257"/>
    </row>
    <row r="22" spans="1:2" ht="15.75" x14ac:dyDescent="0.25">
      <c r="A22" s="231" t="str">
        <f>+CONCATENATE(LEFT(A4,4),". évi eredeti előirányzat KIADÁSOK")</f>
        <v>2020. évi eredeti előirányzat KIADÁSOK</v>
      </c>
      <c r="B22" s="258"/>
    </row>
    <row r="23" spans="1:2" x14ac:dyDescent="0.2">
      <c r="A23" s="257"/>
      <c r="B23" s="257"/>
    </row>
    <row r="24" spans="1:2" x14ac:dyDescent="0.2">
      <c r="A24" s="257" t="s">
        <v>414</v>
      </c>
      <c r="B24" s="257" t="s">
        <v>420</v>
      </c>
    </row>
    <row r="25" spans="1:2" x14ac:dyDescent="0.2">
      <c r="A25" s="257" t="s">
        <v>393</v>
      </c>
      <c r="B25" s="257" t="s">
        <v>421</v>
      </c>
    </row>
    <row r="26" spans="1:2" x14ac:dyDescent="0.2">
      <c r="A26" s="257" t="s">
        <v>415</v>
      </c>
      <c r="B26" s="257" t="s">
        <v>422</v>
      </c>
    </row>
    <row r="27" spans="1:2" x14ac:dyDescent="0.2">
      <c r="A27" s="257"/>
      <c r="B27" s="257"/>
    </row>
    <row r="28" spans="1:2" ht="15.75" x14ac:dyDescent="0.25">
      <c r="A28" s="231" t="str">
        <f>+CONCATENATE(LEFT(A4,4),". évi módosított előirányzat KIADÁSOK")</f>
        <v>2020. évi módosított előirányzat KIADÁSOK</v>
      </c>
      <c r="B28" s="258"/>
    </row>
    <row r="29" spans="1:2" x14ac:dyDescent="0.2">
      <c r="A29" s="257"/>
      <c r="B29" s="257"/>
    </row>
    <row r="30" spans="1:2" x14ac:dyDescent="0.2">
      <c r="A30" s="257" t="s">
        <v>416</v>
      </c>
      <c r="B30" s="257" t="s">
        <v>427</v>
      </c>
    </row>
    <row r="31" spans="1:2" x14ac:dyDescent="0.2">
      <c r="A31" s="257" t="s">
        <v>394</v>
      </c>
      <c r="B31" s="257" t="s">
        <v>424</v>
      </c>
    </row>
    <row r="32" spans="1:2" x14ac:dyDescent="0.2">
      <c r="A32" s="257" t="s">
        <v>417</v>
      </c>
      <c r="B32" s="257" t="s">
        <v>423</v>
      </c>
    </row>
    <row r="33" spans="1:2" x14ac:dyDescent="0.2">
      <c r="A33" s="257"/>
      <c r="B33" s="257"/>
    </row>
    <row r="34" spans="1:2" ht="15.75" x14ac:dyDescent="0.25">
      <c r="A34" s="261" t="str">
        <f>+CONCATENATE(LEFT(A4,4),". évi teljesítés KIADÁSOK")</f>
        <v>2020. évi teljesítés KIADÁSOK</v>
      </c>
      <c r="B34" s="258"/>
    </row>
    <row r="35" spans="1:2" x14ac:dyDescent="0.2">
      <c r="A35" s="257"/>
      <c r="B35" s="257"/>
    </row>
    <row r="36" spans="1:2" x14ac:dyDescent="0.2">
      <c r="A36" s="257" t="s">
        <v>418</v>
      </c>
      <c r="B36" s="257" t="s">
        <v>428</v>
      </c>
    </row>
    <row r="37" spans="1:2" x14ac:dyDescent="0.2">
      <c r="A37" s="257" t="s">
        <v>395</v>
      </c>
      <c r="B37" s="257" t="s">
        <v>426</v>
      </c>
    </row>
    <row r="38" spans="1:2" x14ac:dyDescent="0.2">
      <c r="A38" s="257" t="s">
        <v>419</v>
      </c>
      <c r="B38" s="257" t="s">
        <v>425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8"/>
  <sheetViews>
    <sheetView view="pageBreakPreview" topLeftCell="A4" zoomScale="130" zoomScaleNormal="120" zoomScaleSheetLayoutView="130" workbookViewId="0">
      <selection activeCell="D21" sqref="D21"/>
    </sheetView>
  </sheetViews>
  <sheetFormatPr defaultRowHeight="12.75" x14ac:dyDescent="0.2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0" width="15.1640625" style="4" customWidth="1"/>
    <col min="11" max="12" width="15.83203125" style="4" customWidth="1"/>
    <col min="13" max="13" width="12" style="4" customWidth="1"/>
    <col min="14" max="14" width="11.5" style="4" customWidth="1"/>
    <col min="15" max="15" width="19" style="4" bestFit="1" customWidth="1"/>
    <col min="16" max="16384" width="9.33203125" style="4"/>
  </cols>
  <sheetData>
    <row r="1" spans="1:13" ht="24.75" customHeight="1" x14ac:dyDescent="0.2">
      <c r="A1" s="428" t="s">
        <v>1</v>
      </c>
      <c r="B1" s="428"/>
      <c r="C1" s="428"/>
      <c r="D1" s="428"/>
      <c r="E1" s="428"/>
      <c r="F1" s="428"/>
      <c r="G1" s="428"/>
      <c r="H1" s="430" t="str">
        <f>+CONCATENATE("4. melléklet a ……/",LEFT(ÖSSZEFÜGGÉSEK!A4,4)+1,". (……) önkormányzati rendelethez")</f>
        <v>4. melléklet a ……/2021. (……) önkormányzati rendelethez</v>
      </c>
    </row>
    <row r="2" spans="1:13" ht="23.25" customHeight="1" thickBot="1" x14ac:dyDescent="0.3">
      <c r="A2" s="20"/>
      <c r="B2" s="9"/>
      <c r="C2" s="9"/>
      <c r="D2" s="9"/>
      <c r="E2" s="9"/>
      <c r="F2" s="427"/>
      <c r="G2" s="427"/>
      <c r="H2" s="430"/>
    </row>
    <row r="3" spans="1:13" s="6" customFormat="1" ht="48.75" customHeight="1" thickBot="1" x14ac:dyDescent="0.25">
      <c r="A3" s="21" t="s">
        <v>54</v>
      </c>
      <c r="B3" s="22" t="s">
        <v>52</v>
      </c>
      <c r="C3" s="22" t="s">
        <v>53</v>
      </c>
      <c r="D3" s="22" t="str">
        <f>+'3.sz.mell.'!D3</f>
        <v>Felhasználás 2019. XII.31-ig</v>
      </c>
      <c r="E3" s="22" t="str">
        <f>+'3.sz.mell.'!E3</f>
        <v>2020. évi módosított előirányzat</v>
      </c>
      <c r="F3" s="47" t="str">
        <f>+'3.sz.mell.'!F3</f>
        <v>2020. évi teljesítés</v>
      </c>
      <c r="G3" s="46" t="str">
        <f>+'3.sz.mell.'!G3</f>
        <v>Összes teljesítés 2020. dec. 31-ig</v>
      </c>
      <c r="H3" s="430"/>
      <c r="I3" s="6" t="s">
        <v>516</v>
      </c>
      <c r="J3" s="6" t="s">
        <v>512</v>
      </c>
      <c r="K3" s="6" t="s">
        <v>513</v>
      </c>
      <c r="L3" s="6" t="s">
        <v>514</v>
      </c>
      <c r="M3" s="6" t="s">
        <v>518</v>
      </c>
    </row>
    <row r="4" spans="1:13" s="9" customFormat="1" ht="15" customHeight="1" thickBot="1" x14ac:dyDescent="0.25">
      <c r="A4" s="224" t="s">
        <v>302</v>
      </c>
      <c r="B4" s="225" t="s">
        <v>303</v>
      </c>
      <c r="C4" s="225" t="s">
        <v>304</v>
      </c>
      <c r="D4" s="225" t="s">
        <v>305</v>
      </c>
      <c r="E4" s="225" t="s">
        <v>306</v>
      </c>
      <c r="F4" s="35" t="s">
        <v>383</v>
      </c>
      <c r="G4" s="226" t="s">
        <v>429</v>
      </c>
      <c r="H4" s="430"/>
      <c r="I4" s="9">
        <v>13932517</v>
      </c>
      <c r="J4" s="9">
        <v>2268220</v>
      </c>
      <c r="K4" s="9">
        <v>13963198</v>
      </c>
      <c r="L4" s="9">
        <v>1114245</v>
      </c>
      <c r="M4" s="9">
        <v>1562000</v>
      </c>
    </row>
    <row r="5" spans="1:13" ht="15.95" customHeight="1" x14ac:dyDescent="0.2">
      <c r="A5" s="399" t="s">
        <v>538</v>
      </c>
      <c r="B5" s="400">
        <v>4529505</v>
      </c>
      <c r="C5" s="349">
        <v>2020</v>
      </c>
      <c r="D5" s="2"/>
      <c r="E5" s="2">
        <f>SUM(B5)</f>
        <v>4529505</v>
      </c>
      <c r="F5" s="36"/>
      <c r="G5" s="37">
        <f>SUM(D5+E5)</f>
        <v>4529505</v>
      </c>
      <c r="H5" s="430"/>
      <c r="I5" s="391">
        <v>13932516</v>
      </c>
      <c r="J5" s="4">
        <v>24999991</v>
      </c>
      <c r="K5" s="4">
        <v>4654400</v>
      </c>
      <c r="L5" s="392">
        <v>4217700</v>
      </c>
      <c r="M5" s="393">
        <v>12090</v>
      </c>
    </row>
    <row r="6" spans="1:13" ht="15.95" customHeight="1" x14ac:dyDescent="0.2">
      <c r="A6" s="399" t="s">
        <v>539</v>
      </c>
      <c r="B6" s="400">
        <v>1791764</v>
      </c>
      <c r="C6" s="349">
        <v>2020</v>
      </c>
      <c r="D6" s="2"/>
      <c r="E6" s="2">
        <f t="shared" ref="E6:E19" si="0">SUM(B6)</f>
        <v>1791764</v>
      </c>
      <c r="F6" s="36"/>
      <c r="G6" s="37">
        <f t="shared" ref="G6:G23" si="1">SUM(D6+E6)</f>
        <v>1791764</v>
      </c>
      <c r="H6" s="430"/>
      <c r="I6" s="4">
        <f>SUM(I4:I5)</f>
        <v>27865033</v>
      </c>
      <c r="J6" s="4">
        <v>24999991</v>
      </c>
      <c r="K6" s="4">
        <v>9308800</v>
      </c>
      <c r="L6" s="391">
        <v>24098</v>
      </c>
      <c r="M6" s="4">
        <f>SUM(M4:M5)</f>
        <v>1574090</v>
      </c>
    </row>
    <row r="7" spans="1:13" ht="15.95" customHeight="1" x14ac:dyDescent="0.2">
      <c r="A7" s="399" t="s">
        <v>540</v>
      </c>
      <c r="B7" s="400">
        <v>1397000</v>
      </c>
      <c r="C7" s="349">
        <v>2020</v>
      </c>
      <c r="D7" s="2"/>
      <c r="E7" s="2">
        <f t="shared" si="0"/>
        <v>1397000</v>
      </c>
      <c r="F7" s="36"/>
      <c r="G7" s="37">
        <f t="shared" si="1"/>
        <v>1397000</v>
      </c>
      <c r="H7" s="430"/>
      <c r="I7" s="393">
        <v>114635</v>
      </c>
      <c r="J7" s="4">
        <v>24999991</v>
      </c>
      <c r="K7" s="4">
        <v>19300</v>
      </c>
      <c r="L7" s="4">
        <f>SUM(L4:L6)</f>
        <v>5356043</v>
      </c>
    </row>
    <row r="8" spans="1:13" ht="15.95" customHeight="1" x14ac:dyDescent="0.2">
      <c r="A8" s="398" t="s">
        <v>517</v>
      </c>
      <c r="B8" s="400">
        <v>584246</v>
      </c>
      <c r="C8" s="349">
        <v>2020</v>
      </c>
      <c r="D8" s="2"/>
      <c r="E8" s="2">
        <f t="shared" si="0"/>
        <v>584246</v>
      </c>
      <c r="F8" s="36"/>
      <c r="G8" s="37">
        <f t="shared" si="1"/>
        <v>584246</v>
      </c>
      <c r="H8" s="430"/>
      <c r="I8" s="4">
        <f>SUM(I6:I7)</f>
        <v>27979668</v>
      </c>
      <c r="J8" s="391">
        <v>24999988</v>
      </c>
      <c r="K8" s="4">
        <v>756216</v>
      </c>
    </row>
    <row r="9" spans="1:13" ht="15.95" customHeight="1" x14ac:dyDescent="0.2">
      <c r="A9" s="369"/>
      <c r="B9" s="2"/>
      <c r="C9" s="349"/>
      <c r="D9" s="2"/>
      <c r="E9" s="2">
        <f t="shared" si="0"/>
        <v>0</v>
      </c>
      <c r="F9" s="36"/>
      <c r="G9" s="37">
        <f t="shared" si="1"/>
        <v>0</v>
      </c>
      <c r="H9" s="430"/>
      <c r="J9" s="4">
        <f>SUM(J4:J8)</f>
        <v>102268181</v>
      </c>
      <c r="K9" s="4">
        <v>15440</v>
      </c>
    </row>
    <row r="10" spans="1:13" ht="15.95" customHeight="1" x14ac:dyDescent="0.2">
      <c r="A10" s="15"/>
      <c r="B10" s="361"/>
      <c r="C10" s="349"/>
      <c r="D10" s="2"/>
      <c r="E10" s="2">
        <f t="shared" si="0"/>
        <v>0</v>
      </c>
      <c r="F10" s="36"/>
      <c r="G10" s="37">
        <f t="shared" si="1"/>
        <v>0</v>
      </c>
      <c r="H10" s="430"/>
      <c r="J10" s="392">
        <v>19315</v>
      </c>
      <c r="K10" s="4">
        <v>45126</v>
      </c>
    </row>
    <row r="11" spans="1:13" ht="15.95" customHeight="1" x14ac:dyDescent="0.2">
      <c r="A11" s="15"/>
      <c r="B11" s="361"/>
      <c r="C11" s="349"/>
      <c r="D11" s="2"/>
      <c r="E11" s="2">
        <f t="shared" si="0"/>
        <v>0</v>
      </c>
      <c r="F11" s="36"/>
      <c r="G11" s="37">
        <f t="shared" si="1"/>
        <v>0</v>
      </c>
      <c r="H11" s="430"/>
      <c r="J11" s="391">
        <v>40000</v>
      </c>
      <c r="K11" s="4">
        <v>4654400</v>
      </c>
    </row>
    <row r="12" spans="1:13" ht="15.95" customHeight="1" x14ac:dyDescent="0.2">
      <c r="A12" s="15"/>
      <c r="B12" s="361"/>
      <c r="C12" s="349"/>
      <c r="D12" s="2"/>
      <c r="E12" s="2">
        <f t="shared" si="0"/>
        <v>0</v>
      </c>
      <c r="F12" s="36"/>
      <c r="G12" s="37">
        <f t="shared" si="1"/>
        <v>0</v>
      </c>
      <c r="H12" s="430"/>
      <c r="J12" s="4">
        <f>SUM(J9:J11)</f>
        <v>102327496</v>
      </c>
      <c r="K12" s="4">
        <v>22128</v>
      </c>
    </row>
    <row r="13" spans="1:13" ht="15.95" customHeight="1" x14ac:dyDescent="0.2">
      <c r="A13" s="15"/>
      <c r="B13" s="361"/>
      <c r="C13" s="349"/>
      <c r="D13" s="2"/>
      <c r="E13" s="2">
        <f t="shared" si="0"/>
        <v>0</v>
      </c>
      <c r="F13" s="36"/>
      <c r="G13" s="37">
        <f t="shared" si="1"/>
        <v>0</v>
      </c>
      <c r="H13" s="430"/>
      <c r="K13" s="4">
        <v>281480</v>
      </c>
    </row>
    <row r="14" spans="1:13" ht="15.95" customHeight="1" x14ac:dyDescent="0.2">
      <c r="A14" s="369"/>
      <c r="B14" s="2"/>
      <c r="C14" s="349"/>
      <c r="D14" s="2"/>
      <c r="E14" s="2">
        <f t="shared" si="0"/>
        <v>0</v>
      </c>
      <c r="F14" s="36"/>
      <c r="G14" s="37">
        <f t="shared" si="1"/>
        <v>0</v>
      </c>
      <c r="H14" s="430"/>
      <c r="K14" s="4">
        <v>13963202</v>
      </c>
    </row>
    <row r="15" spans="1:13" ht="15.95" customHeight="1" x14ac:dyDescent="0.2">
      <c r="A15" s="15"/>
      <c r="B15" s="2"/>
      <c r="C15" s="349"/>
      <c r="D15" s="2"/>
      <c r="E15" s="2">
        <f t="shared" si="0"/>
        <v>0</v>
      </c>
      <c r="F15" s="36"/>
      <c r="G15" s="37">
        <f t="shared" si="1"/>
        <v>0</v>
      </c>
      <c r="H15" s="430"/>
      <c r="K15" s="4">
        <v>1164998</v>
      </c>
    </row>
    <row r="16" spans="1:13" ht="15.95" customHeight="1" x14ac:dyDescent="0.2">
      <c r="A16" s="15"/>
      <c r="B16" s="2"/>
      <c r="C16" s="349"/>
      <c r="D16" s="2"/>
      <c r="E16" s="2">
        <f t="shared" si="0"/>
        <v>0</v>
      </c>
      <c r="F16" s="36"/>
      <c r="G16" s="37">
        <f t="shared" si="1"/>
        <v>0</v>
      </c>
      <c r="H16" s="430"/>
      <c r="K16" s="4">
        <v>224495</v>
      </c>
    </row>
    <row r="17" spans="1:11" ht="15.95" customHeight="1" x14ac:dyDescent="0.2">
      <c r="A17" s="15"/>
      <c r="B17" s="2"/>
      <c r="C17" s="349"/>
      <c r="D17" s="2"/>
      <c r="E17" s="2">
        <f t="shared" si="0"/>
        <v>0</v>
      </c>
      <c r="F17" s="36"/>
      <c r="G17" s="37">
        <f t="shared" si="1"/>
        <v>0</v>
      </c>
      <c r="H17" s="430"/>
      <c r="K17" s="4">
        <v>662150</v>
      </c>
    </row>
    <row r="18" spans="1:11" ht="15.95" customHeight="1" x14ac:dyDescent="0.2">
      <c r="A18" s="15"/>
      <c r="B18" s="2"/>
      <c r="C18" s="349"/>
      <c r="D18" s="2"/>
      <c r="E18" s="2">
        <f t="shared" si="0"/>
        <v>0</v>
      </c>
      <c r="F18" s="36"/>
      <c r="G18" s="37">
        <f t="shared" si="1"/>
        <v>0</v>
      </c>
      <c r="H18" s="430"/>
      <c r="K18" s="4">
        <v>2363356</v>
      </c>
    </row>
    <row r="19" spans="1:11" ht="15.95" customHeight="1" x14ac:dyDescent="0.2">
      <c r="A19" s="15"/>
      <c r="B19" s="2"/>
      <c r="C19" s="349"/>
      <c r="D19" s="2"/>
      <c r="E19" s="2">
        <f t="shared" si="0"/>
        <v>0</v>
      </c>
      <c r="F19" s="36"/>
      <c r="G19" s="37">
        <f t="shared" si="1"/>
        <v>0</v>
      </c>
      <c r="H19" s="430"/>
      <c r="K19" s="392">
        <v>287020</v>
      </c>
    </row>
    <row r="20" spans="1:11" ht="15.95" customHeight="1" x14ac:dyDescent="0.2">
      <c r="A20" s="15"/>
      <c r="B20" s="2"/>
      <c r="C20" s="105"/>
      <c r="D20" s="2"/>
      <c r="E20" s="2"/>
      <c r="F20" s="36"/>
      <c r="G20" s="37">
        <f t="shared" si="1"/>
        <v>0</v>
      </c>
      <c r="H20" s="430"/>
      <c r="K20" s="391">
        <v>885063</v>
      </c>
    </row>
    <row r="21" spans="1:11" ht="15.95" customHeight="1" x14ac:dyDescent="0.2">
      <c r="A21" s="15"/>
      <c r="B21" s="2"/>
      <c r="C21" s="105"/>
      <c r="D21" s="2"/>
      <c r="E21" s="2"/>
      <c r="F21" s="36"/>
      <c r="G21" s="37">
        <f t="shared" si="1"/>
        <v>0</v>
      </c>
      <c r="H21" s="430"/>
      <c r="K21" s="4">
        <f>SUM(K4:K20)</f>
        <v>53270772</v>
      </c>
    </row>
    <row r="22" spans="1:11" ht="15.95" customHeight="1" x14ac:dyDescent="0.2">
      <c r="A22" s="15"/>
      <c r="B22" s="2"/>
      <c r="C22" s="105"/>
      <c r="D22" s="2"/>
      <c r="E22" s="2"/>
      <c r="F22" s="36"/>
      <c r="G22" s="37">
        <f t="shared" si="1"/>
        <v>0</v>
      </c>
      <c r="H22" s="430"/>
      <c r="K22" s="4">
        <v>625729</v>
      </c>
    </row>
    <row r="23" spans="1:11" ht="15.95" customHeight="1" thickBot="1" x14ac:dyDescent="0.25">
      <c r="A23" s="16"/>
      <c r="B23" s="3"/>
      <c r="C23" s="106"/>
      <c r="D23" s="3"/>
      <c r="E23" s="3"/>
      <c r="F23" s="38"/>
      <c r="G23" s="37">
        <f t="shared" si="1"/>
        <v>0</v>
      </c>
      <c r="H23" s="430"/>
      <c r="K23" s="391">
        <v>29940</v>
      </c>
    </row>
    <row r="24" spans="1:11" s="14" customFormat="1" ht="18" customHeight="1" thickBot="1" x14ac:dyDescent="0.25">
      <c r="A24" s="23" t="s">
        <v>50</v>
      </c>
      <c r="B24" s="12">
        <f>SUM(B5:B23)</f>
        <v>8302515</v>
      </c>
      <c r="C24" s="19"/>
      <c r="D24" s="12">
        <f>SUM(D5:D23)</f>
        <v>0</v>
      </c>
      <c r="E24" s="12">
        <f>SUM(E5:E23)</f>
        <v>8302515</v>
      </c>
      <c r="F24" s="12">
        <f>SUM(F5:F23)</f>
        <v>0</v>
      </c>
      <c r="G24" s="13">
        <f>SUM(G5:G23)</f>
        <v>8302515</v>
      </c>
      <c r="H24" s="430"/>
      <c r="K24" s="14">
        <f>SUM(K21:K23)</f>
        <v>53926441</v>
      </c>
    </row>
    <row r="25" spans="1:11" x14ac:dyDescent="0.2">
      <c r="K25" s="391">
        <v>1164998</v>
      </c>
    </row>
    <row r="26" spans="1:11" x14ac:dyDescent="0.2">
      <c r="K26" s="4">
        <f>SUM(K24:K25)</f>
        <v>55091439</v>
      </c>
    </row>
    <row r="27" spans="1:11" x14ac:dyDescent="0.2">
      <c r="K27" s="393">
        <v>82000</v>
      </c>
    </row>
    <row r="28" spans="1:11" x14ac:dyDescent="0.2">
      <c r="K28" s="4">
        <f>SUM(K26:K27)</f>
        <v>55173439</v>
      </c>
    </row>
  </sheetData>
  <autoFilter ref="A1:H24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49"/>
  <sheetViews>
    <sheetView view="pageBreakPreview" topLeftCell="A115" zoomScaleNormal="100" zoomScaleSheetLayoutView="100" workbookViewId="0">
      <selection activeCell="E146" sqref="E146"/>
    </sheetView>
  </sheetViews>
  <sheetFormatPr defaultRowHeight="12.75" x14ac:dyDescent="0.2"/>
  <cols>
    <col min="1" max="1" width="14.83203125" style="293" customWidth="1"/>
    <col min="2" max="2" width="65.33203125" style="294" customWidth="1"/>
    <col min="3" max="5" width="17" style="295" customWidth="1"/>
    <col min="6" max="16384" width="9.33203125" style="24"/>
  </cols>
  <sheetData>
    <row r="1" spans="1:5" s="272" customFormat="1" ht="16.5" customHeight="1" thickBot="1" x14ac:dyDescent="0.25">
      <c r="A1" s="271"/>
      <c r="B1" s="273"/>
      <c r="C1" s="315"/>
      <c r="D1" s="283"/>
      <c r="E1" s="315" t="str">
        <f>+CONCATENATE("5.1. melléklet a ……/",LEFT(ÖSSZEFÜGGÉSEK!A4,4)+1,". (……) önkormányzati rendelethez")</f>
        <v>5.1. melléklet a ……/2021. (……) önkormányzati rendelethez</v>
      </c>
    </row>
    <row r="2" spans="1:5" s="316" customFormat="1" ht="15.75" customHeight="1" x14ac:dyDescent="0.2">
      <c r="A2" s="296" t="s">
        <v>48</v>
      </c>
      <c r="B2" s="434" t="s">
        <v>131</v>
      </c>
      <c r="C2" s="435"/>
      <c r="D2" s="436"/>
      <c r="E2" s="289" t="s">
        <v>39</v>
      </c>
    </row>
    <row r="3" spans="1:5" s="316" customFormat="1" ht="24.75" thickBot="1" x14ac:dyDescent="0.25">
      <c r="A3" s="314" t="s">
        <v>431</v>
      </c>
      <c r="B3" s="437" t="s">
        <v>430</v>
      </c>
      <c r="C3" s="438"/>
      <c r="D3" s="439"/>
      <c r="E3" s="267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 t="s">
        <v>502</v>
      </c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318" customFormat="1" ht="12" customHeight="1" thickBot="1" x14ac:dyDescent="0.25">
      <c r="A8" s="139" t="s">
        <v>6</v>
      </c>
      <c r="B8" s="135" t="s">
        <v>188</v>
      </c>
      <c r="C8" s="166">
        <f>SUM(C9:C14)</f>
        <v>116177021</v>
      </c>
      <c r="D8" s="166">
        <f>SUM(D9:D14)</f>
        <v>124510014</v>
      </c>
      <c r="E8" s="149">
        <f>SUM(E9:E14)</f>
        <v>124510014</v>
      </c>
    </row>
    <row r="9" spans="1:5" s="292" customFormat="1" ht="12" customHeight="1" x14ac:dyDescent="0.2">
      <c r="A9" s="302" t="s">
        <v>67</v>
      </c>
      <c r="B9" s="177" t="s">
        <v>189</v>
      </c>
      <c r="C9" s="168">
        <f>'1.2.sz.mell.'!C7</f>
        <v>20601111</v>
      </c>
      <c r="D9" s="168">
        <f>'1.2.sz.mell.'!D7</f>
        <v>20601111</v>
      </c>
      <c r="E9" s="151">
        <f>'1.2.sz.mell.'!E7</f>
        <v>20601111</v>
      </c>
    </row>
    <row r="10" spans="1:5" s="319" customFormat="1" ht="12" customHeight="1" x14ac:dyDescent="0.2">
      <c r="A10" s="303" t="s">
        <v>68</v>
      </c>
      <c r="B10" s="178" t="s">
        <v>190</v>
      </c>
      <c r="C10" s="168">
        <f>'1.2.sz.mell.'!C8</f>
        <v>55210550</v>
      </c>
      <c r="D10" s="168">
        <f>'1.2.sz.mell.'!D8</f>
        <v>60020070</v>
      </c>
      <c r="E10" s="151">
        <f>'1.2.sz.mell.'!E8</f>
        <v>60020070</v>
      </c>
    </row>
    <row r="11" spans="1:5" s="319" customFormat="1" ht="12" customHeight="1" x14ac:dyDescent="0.2">
      <c r="A11" s="303" t="s">
        <v>69</v>
      </c>
      <c r="B11" s="178" t="s">
        <v>191</v>
      </c>
      <c r="C11" s="168">
        <f>'1.2.sz.mell.'!C9</f>
        <v>38565360</v>
      </c>
      <c r="D11" s="168">
        <f>'1.2.sz.mell.'!D9</f>
        <v>39871233</v>
      </c>
      <c r="E11" s="151">
        <f>'1.2.sz.mell.'!E9</f>
        <v>39871233</v>
      </c>
    </row>
    <row r="12" spans="1:5" s="319" customFormat="1" ht="12" customHeight="1" x14ac:dyDescent="0.2">
      <c r="A12" s="303" t="s">
        <v>70</v>
      </c>
      <c r="B12" s="178" t="s">
        <v>192</v>
      </c>
      <c r="C12" s="168">
        <f>'1.2.sz.mell.'!C10</f>
        <v>1800000</v>
      </c>
      <c r="D12" s="168">
        <f>'1.2.sz.mell.'!D10</f>
        <v>2303100</v>
      </c>
      <c r="E12" s="151">
        <f>'1.2.sz.mell.'!E10</f>
        <v>2303100</v>
      </c>
    </row>
    <row r="13" spans="1:5" s="319" customFormat="1" ht="12" customHeight="1" x14ac:dyDescent="0.2">
      <c r="A13" s="303" t="s">
        <v>88</v>
      </c>
      <c r="B13" s="178" t="s">
        <v>509</v>
      </c>
      <c r="C13" s="168">
        <f>'1.2.sz.mell.'!C11</f>
        <v>0</v>
      </c>
      <c r="D13" s="168">
        <f>'1.2.sz.mell.'!D11</f>
        <v>1714500</v>
      </c>
      <c r="E13" s="151">
        <f>'1.2.sz.mell.'!E11</f>
        <v>1714500</v>
      </c>
    </row>
    <row r="14" spans="1:5" s="292" customFormat="1" ht="12" customHeight="1" thickBot="1" x14ac:dyDescent="0.25">
      <c r="A14" s="304" t="s">
        <v>71</v>
      </c>
      <c r="B14" s="158" t="s">
        <v>510</v>
      </c>
      <c r="C14" s="168">
        <f>'1.2.sz.mell.'!C12</f>
        <v>0</v>
      </c>
      <c r="D14" s="168">
        <f>'1.2.sz.mell.'!D12</f>
        <v>0</v>
      </c>
      <c r="E14" s="151">
        <f>'1.2.sz.mell.'!E12</f>
        <v>0</v>
      </c>
    </row>
    <row r="15" spans="1:5" s="292" customFormat="1" ht="12" customHeight="1" thickBot="1" x14ac:dyDescent="0.25">
      <c r="A15" s="139" t="s">
        <v>7</v>
      </c>
      <c r="B15" s="156" t="s">
        <v>193</v>
      </c>
      <c r="C15" s="166">
        <f>SUM(C16:C20)</f>
        <v>6274470</v>
      </c>
      <c r="D15" s="166">
        <f>SUM(D16:D20)</f>
        <v>44686944</v>
      </c>
      <c r="E15" s="149">
        <f>SUM(E16:E20)</f>
        <v>44686944</v>
      </c>
    </row>
    <row r="16" spans="1:5" s="292" customFormat="1" ht="12" customHeight="1" x14ac:dyDescent="0.2">
      <c r="A16" s="302" t="s">
        <v>73</v>
      </c>
      <c r="B16" s="177" t="s">
        <v>194</v>
      </c>
      <c r="C16" s="168">
        <f>'1.2.sz.mell.'!C14</f>
        <v>0</v>
      </c>
      <c r="D16" s="168">
        <f>'1.2.sz.mell.'!D14</f>
        <v>0</v>
      </c>
      <c r="E16" s="151">
        <f>'1.2.sz.mell.'!E14</f>
        <v>0</v>
      </c>
    </row>
    <row r="17" spans="1:5" s="292" customFormat="1" ht="12" customHeight="1" x14ac:dyDescent="0.2">
      <c r="A17" s="303" t="s">
        <v>74</v>
      </c>
      <c r="B17" s="178" t="s">
        <v>195</v>
      </c>
      <c r="C17" s="168">
        <f>'1.2.sz.mell.'!C15</f>
        <v>0</v>
      </c>
      <c r="D17" s="168">
        <f>'1.2.sz.mell.'!D15</f>
        <v>0</v>
      </c>
      <c r="E17" s="151">
        <f>'1.2.sz.mell.'!E15</f>
        <v>0</v>
      </c>
    </row>
    <row r="18" spans="1:5" s="292" customFormat="1" ht="12" customHeight="1" x14ac:dyDescent="0.2">
      <c r="A18" s="303" t="s">
        <v>75</v>
      </c>
      <c r="B18" s="178" t="s">
        <v>196</v>
      </c>
      <c r="C18" s="168">
        <f>'1.2.sz.mell.'!C16</f>
        <v>0</v>
      </c>
      <c r="D18" s="168">
        <f>'1.2.sz.mell.'!D16</f>
        <v>0</v>
      </c>
      <c r="E18" s="151">
        <f>'1.2.sz.mell.'!E16</f>
        <v>0</v>
      </c>
    </row>
    <row r="19" spans="1:5" s="292" customFormat="1" ht="12" customHeight="1" x14ac:dyDescent="0.2">
      <c r="A19" s="303" t="s">
        <v>76</v>
      </c>
      <c r="B19" s="178" t="s">
        <v>197</v>
      </c>
      <c r="C19" s="168">
        <f>'1.2.sz.mell.'!C17</f>
        <v>0</v>
      </c>
      <c r="D19" s="168">
        <f>'1.2.sz.mell.'!D17</f>
        <v>0</v>
      </c>
      <c r="E19" s="151">
        <f>'1.2.sz.mell.'!E17</f>
        <v>0</v>
      </c>
    </row>
    <row r="20" spans="1:5" s="292" customFormat="1" ht="12" customHeight="1" x14ac:dyDescent="0.2">
      <c r="A20" s="303" t="s">
        <v>77</v>
      </c>
      <c r="B20" s="178" t="s">
        <v>198</v>
      </c>
      <c r="C20" s="168">
        <f>'1.2.sz.mell.'!C18</f>
        <v>6274470</v>
      </c>
      <c r="D20" s="168">
        <f>'1.2.sz.mell.'!D18</f>
        <v>44686944</v>
      </c>
      <c r="E20" s="151">
        <f>'1.2.sz.mell.'!E18</f>
        <v>44686944</v>
      </c>
    </row>
    <row r="21" spans="1:5" s="319" customFormat="1" ht="12" customHeight="1" thickBot="1" x14ac:dyDescent="0.25">
      <c r="A21" s="304" t="s">
        <v>83</v>
      </c>
      <c r="B21" s="158" t="s">
        <v>199</v>
      </c>
      <c r="C21" s="168">
        <f>'1.2.sz.mell.'!C19</f>
        <v>0</v>
      </c>
      <c r="D21" s="168">
        <f>'1.2.sz.mell.'!D19</f>
        <v>0</v>
      </c>
      <c r="E21" s="151">
        <f>'1.2.sz.mell.'!E19</f>
        <v>0</v>
      </c>
    </row>
    <row r="22" spans="1:5" s="319" customFormat="1" ht="12" customHeight="1" thickBot="1" x14ac:dyDescent="0.25">
      <c r="A22" s="139" t="s">
        <v>8</v>
      </c>
      <c r="B22" s="135" t="s">
        <v>200</v>
      </c>
      <c r="C22" s="166">
        <f>SUM(C23:C27)</f>
        <v>20000000</v>
      </c>
      <c r="D22" s="166">
        <f>SUM(D23:D27)</f>
        <v>80898435</v>
      </c>
      <c r="E22" s="149">
        <f>SUM(E23:E27)</f>
        <v>80898435</v>
      </c>
    </row>
    <row r="23" spans="1:5" s="319" customFormat="1" ht="12" customHeight="1" x14ac:dyDescent="0.2">
      <c r="A23" s="302" t="s">
        <v>56</v>
      </c>
      <c r="B23" s="177" t="s">
        <v>201</v>
      </c>
      <c r="C23" s="168">
        <f>'1.2.sz.mell.'!C21</f>
        <v>20000000</v>
      </c>
      <c r="D23" s="168">
        <f>'1.2.sz.mell.'!D21</f>
        <v>43812329</v>
      </c>
      <c r="E23" s="151">
        <f>'1.2.sz.mell.'!E21</f>
        <v>43812329</v>
      </c>
    </row>
    <row r="24" spans="1:5" s="292" customFormat="1" ht="12" customHeight="1" x14ac:dyDescent="0.2">
      <c r="A24" s="303" t="s">
        <v>57</v>
      </c>
      <c r="B24" s="178" t="s">
        <v>202</v>
      </c>
      <c r="C24" s="168">
        <f>'1.2.sz.mell.'!C22</f>
        <v>0</v>
      </c>
      <c r="D24" s="168">
        <f>'1.2.sz.mell.'!D22</f>
        <v>0</v>
      </c>
      <c r="E24" s="151">
        <f>'1.2.sz.mell.'!E22</f>
        <v>0</v>
      </c>
    </row>
    <row r="25" spans="1:5" s="319" customFormat="1" ht="12" customHeight="1" x14ac:dyDescent="0.2">
      <c r="A25" s="303" t="s">
        <v>58</v>
      </c>
      <c r="B25" s="178" t="s">
        <v>203</v>
      </c>
      <c r="C25" s="168">
        <f>'1.2.sz.mell.'!C23</f>
        <v>0</v>
      </c>
      <c r="D25" s="168">
        <f>'1.2.sz.mell.'!D23</f>
        <v>0</v>
      </c>
      <c r="E25" s="151">
        <f>'1.2.sz.mell.'!E23</f>
        <v>0</v>
      </c>
    </row>
    <row r="26" spans="1:5" s="319" customFormat="1" ht="12" customHeight="1" x14ac:dyDescent="0.2">
      <c r="A26" s="303" t="s">
        <v>59</v>
      </c>
      <c r="B26" s="178" t="s">
        <v>204</v>
      </c>
      <c r="C26" s="168">
        <f>'1.2.sz.mell.'!C24</f>
        <v>0</v>
      </c>
      <c r="D26" s="168">
        <f>'1.2.sz.mell.'!D24</f>
        <v>0</v>
      </c>
      <c r="E26" s="151">
        <f>'1.2.sz.mell.'!E24</f>
        <v>0</v>
      </c>
    </row>
    <row r="27" spans="1:5" s="319" customFormat="1" ht="12" customHeight="1" x14ac:dyDescent="0.2">
      <c r="A27" s="303" t="s">
        <v>102</v>
      </c>
      <c r="B27" s="178" t="s">
        <v>205</v>
      </c>
      <c r="C27" s="168">
        <f>'1.2.sz.mell.'!C25</f>
        <v>0</v>
      </c>
      <c r="D27" s="168">
        <f>'1.2.sz.mell.'!D25</f>
        <v>37086106</v>
      </c>
      <c r="E27" s="151">
        <f>'1.2.sz.mell.'!E25</f>
        <v>37086106</v>
      </c>
    </row>
    <row r="28" spans="1:5" s="319" customFormat="1" ht="12" customHeight="1" thickBot="1" x14ac:dyDescent="0.25">
      <c r="A28" s="304" t="s">
        <v>103</v>
      </c>
      <c r="B28" s="179" t="s">
        <v>206</v>
      </c>
      <c r="C28" s="168">
        <f>'1.2.sz.mell.'!C26</f>
        <v>0</v>
      </c>
      <c r="D28" s="168">
        <f>'1.2.sz.mell.'!D26</f>
        <v>0</v>
      </c>
      <c r="E28" s="151">
        <f>'1.2.sz.mell.'!E26</f>
        <v>0</v>
      </c>
    </row>
    <row r="29" spans="1:5" s="319" customFormat="1" ht="12" customHeight="1" thickBot="1" x14ac:dyDescent="0.25">
      <c r="A29" s="139" t="s">
        <v>104</v>
      </c>
      <c r="B29" s="135" t="s">
        <v>207</v>
      </c>
      <c r="C29" s="172">
        <f>+C30+C33+C34+C35</f>
        <v>28840000</v>
      </c>
      <c r="D29" s="172">
        <f>+D30+D33+D34+D35</f>
        <v>39085487</v>
      </c>
      <c r="E29" s="185">
        <f>+E30+E33+E34+E35</f>
        <v>35842712</v>
      </c>
    </row>
    <row r="30" spans="1:5" s="319" customFormat="1" ht="12" customHeight="1" x14ac:dyDescent="0.2">
      <c r="A30" s="302" t="s">
        <v>208</v>
      </c>
      <c r="B30" s="177" t="s">
        <v>209</v>
      </c>
      <c r="C30" s="187">
        <f>+C31+C32</f>
        <v>25800000</v>
      </c>
      <c r="D30" s="187">
        <f>+D31+D32</f>
        <v>35722094</v>
      </c>
      <c r="E30" s="186">
        <f>+E31+E32</f>
        <v>35494104</v>
      </c>
    </row>
    <row r="31" spans="1:5" s="319" customFormat="1" ht="12" customHeight="1" x14ac:dyDescent="0.2">
      <c r="A31" s="303" t="s">
        <v>210</v>
      </c>
      <c r="B31" s="178" t="s">
        <v>211</v>
      </c>
      <c r="C31" s="167">
        <f>'1.2.sz.mell.'!C29</f>
        <v>1800000</v>
      </c>
      <c r="D31" s="167">
        <f>'1.2.sz.mell.'!D29</f>
        <v>1623072</v>
      </c>
      <c r="E31" s="150">
        <f>'1.2.sz.mell.'!E29</f>
        <v>1614000</v>
      </c>
    </row>
    <row r="32" spans="1:5" s="319" customFormat="1" ht="12" customHeight="1" x14ac:dyDescent="0.2">
      <c r="A32" s="303" t="s">
        <v>212</v>
      </c>
      <c r="B32" s="178" t="s">
        <v>213</v>
      </c>
      <c r="C32" s="167">
        <f>'1.2.sz.mell.'!C30</f>
        <v>24000000</v>
      </c>
      <c r="D32" s="167">
        <f>'1.2.sz.mell.'!D30</f>
        <v>34099022</v>
      </c>
      <c r="E32" s="150">
        <f>'1.2.sz.mell.'!E30</f>
        <v>33880104</v>
      </c>
    </row>
    <row r="33" spans="1:5" s="319" customFormat="1" ht="12" customHeight="1" x14ac:dyDescent="0.2">
      <c r="A33" s="303" t="s">
        <v>214</v>
      </c>
      <c r="B33" s="178" t="s">
        <v>215</v>
      </c>
      <c r="C33" s="167">
        <f>'1.2.sz.mell.'!C31</f>
        <v>3000000</v>
      </c>
      <c r="D33" s="167">
        <f>'1.2.sz.mell.'!D31</f>
        <v>3000000</v>
      </c>
      <c r="E33" s="150">
        <f>'1.2.sz.mell.'!E31</f>
        <v>0</v>
      </c>
    </row>
    <row r="34" spans="1:5" s="319" customFormat="1" ht="12" customHeight="1" x14ac:dyDescent="0.2">
      <c r="A34" s="303" t="s">
        <v>216</v>
      </c>
      <c r="B34" s="178" t="s">
        <v>217</v>
      </c>
      <c r="C34" s="167">
        <f>'1.2.sz.mell.'!C32</f>
        <v>0</v>
      </c>
      <c r="D34" s="167">
        <f>'1.2.sz.mell.'!D32</f>
        <v>0</v>
      </c>
      <c r="E34" s="150">
        <f>'1.2.sz.mell.'!E32</f>
        <v>0</v>
      </c>
    </row>
    <row r="35" spans="1:5" s="319" customFormat="1" ht="12" customHeight="1" thickBot="1" x14ac:dyDescent="0.25">
      <c r="A35" s="304" t="s">
        <v>218</v>
      </c>
      <c r="B35" s="179" t="s">
        <v>219</v>
      </c>
      <c r="C35" s="167">
        <f>'1.2.sz.mell.'!C33</f>
        <v>40000</v>
      </c>
      <c r="D35" s="167">
        <f>'1.2.sz.mell.'!D33</f>
        <v>363393</v>
      </c>
      <c r="E35" s="150">
        <f>'1.2.sz.mell.'!E33</f>
        <v>348608</v>
      </c>
    </row>
    <row r="36" spans="1:5" s="319" customFormat="1" ht="12" customHeight="1" thickBot="1" x14ac:dyDescent="0.25">
      <c r="A36" s="139" t="s">
        <v>10</v>
      </c>
      <c r="B36" s="135" t="s">
        <v>220</v>
      </c>
      <c r="C36" s="166">
        <f>SUM(C37:C46)</f>
        <v>13174245</v>
      </c>
      <c r="D36" s="166">
        <f>SUM(D37:D46)</f>
        <v>16205635</v>
      </c>
      <c r="E36" s="149">
        <f>SUM(E37:E46)</f>
        <v>16205635</v>
      </c>
    </row>
    <row r="37" spans="1:5" s="319" customFormat="1" ht="12" customHeight="1" x14ac:dyDescent="0.2">
      <c r="A37" s="302" t="s">
        <v>60</v>
      </c>
      <c r="B37" s="177" t="s">
        <v>221</v>
      </c>
      <c r="C37" s="168">
        <f>'1.2.sz.mell.'!C35</f>
        <v>1240995</v>
      </c>
      <c r="D37" s="168">
        <f>'1.2.sz.mell.'!D35</f>
        <v>3733171</v>
      </c>
      <c r="E37" s="151">
        <f>'1.2.sz.mell.'!E35</f>
        <v>3733171</v>
      </c>
    </row>
    <row r="38" spans="1:5" s="319" customFormat="1" ht="12" customHeight="1" x14ac:dyDescent="0.2">
      <c r="A38" s="303" t="s">
        <v>61</v>
      </c>
      <c r="B38" s="178" t="s">
        <v>222</v>
      </c>
      <c r="C38" s="168">
        <f>'1.2.sz.mell.'!C36</f>
        <v>1380952</v>
      </c>
      <c r="D38" s="168">
        <f>'1.2.sz.mell.'!D36</f>
        <v>2514733</v>
      </c>
      <c r="E38" s="151">
        <f>'1.2.sz.mell.'!E36</f>
        <v>2514733</v>
      </c>
    </row>
    <row r="39" spans="1:5" s="319" customFormat="1" ht="12" customHeight="1" x14ac:dyDescent="0.2">
      <c r="A39" s="303" t="s">
        <v>62</v>
      </c>
      <c r="B39" s="178" t="s">
        <v>223</v>
      </c>
      <c r="C39" s="168">
        <f>'1.2.sz.mell.'!C37</f>
        <v>0</v>
      </c>
      <c r="D39" s="168">
        <f>'1.2.sz.mell.'!D37</f>
        <v>1099256</v>
      </c>
      <c r="E39" s="151">
        <f>'1.2.sz.mell.'!E37</f>
        <v>1099256</v>
      </c>
    </row>
    <row r="40" spans="1:5" s="319" customFormat="1" ht="12" customHeight="1" x14ac:dyDescent="0.2">
      <c r="A40" s="303" t="s">
        <v>106</v>
      </c>
      <c r="B40" s="178" t="s">
        <v>224</v>
      </c>
      <c r="C40" s="168">
        <f>'1.2.sz.mell.'!C38</f>
        <v>0</v>
      </c>
      <c r="D40" s="168">
        <f>'1.2.sz.mell.'!D38</f>
        <v>3426767</v>
      </c>
      <c r="E40" s="151">
        <f>'1.2.sz.mell.'!E38</f>
        <v>3426767</v>
      </c>
    </row>
    <row r="41" spans="1:5" s="319" customFormat="1" ht="12" customHeight="1" x14ac:dyDescent="0.2">
      <c r="A41" s="303" t="s">
        <v>107</v>
      </c>
      <c r="B41" s="178" t="s">
        <v>225</v>
      </c>
      <c r="C41" s="168">
        <f>'1.2.sz.mell.'!C39</f>
        <v>7703098</v>
      </c>
      <c r="D41" s="168">
        <f>'1.2.sz.mell.'!D39</f>
        <v>1293275</v>
      </c>
      <c r="E41" s="151">
        <f>'1.2.sz.mell.'!E39</f>
        <v>1293275</v>
      </c>
    </row>
    <row r="42" spans="1:5" s="319" customFormat="1" ht="12" customHeight="1" x14ac:dyDescent="0.2">
      <c r="A42" s="303" t="s">
        <v>108</v>
      </c>
      <c r="B42" s="178" t="s">
        <v>226</v>
      </c>
      <c r="C42" s="168">
        <f>'1.2.sz.mell.'!C40</f>
        <v>2849200</v>
      </c>
      <c r="D42" s="168">
        <f>'1.2.sz.mell.'!D40</f>
        <v>3090264</v>
      </c>
      <c r="E42" s="151">
        <f>'1.2.sz.mell.'!E40</f>
        <v>3090264</v>
      </c>
    </row>
    <row r="43" spans="1:5" s="319" customFormat="1" ht="12" customHeight="1" x14ac:dyDescent="0.2">
      <c r="A43" s="303" t="s">
        <v>109</v>
      </c>
      <c r="B43" s="178" t="s">
        <v>227</v>
      </c>
      <c r="C43" s="168">
        <f>'1.2.sz.mell.'!C41</f>
        <v>0</v>
      </c>
      <c r="D43" s="168">
        <f>'1.2.sz.mell.'!D41</f>
        <v>0</v>
      </c>
      <c r="E43" s="151">
        <f>'1.2.sz.mell.'!E41</f>
        <v>0</v>
      </c>
    </row>
    <row r="44" spans="1:5" s="319" customFormat="1" ht="12" customHeight="1" x14ac:dyDescent="0.2">
      <c r="A44" s="303" t="s">
        <v>110</v>
      </c>
      <c r="B44" s="178" t="s">
        <v>228</v>
      </c>
      <c r="C44" s="168">
        <f>'1.2.sz.mell.'!C42</f>
        <v>0</v>
      </c>
      <c r="D44" s="168">
        <f>'1.2.sz.mell.'!D42</f>
        <v>26</v>
      </c>
      <c r="E44" s="151">
        <f>'1.2.sz.mell.'!E42</f>
        <v>26</v>
      </c>
    </row>
    <row r="45" spans="1:5" s="319" customFormat="1" ht="12" customHeight="1" x14ac:dyDescent="0.2">
      <c r="A45" s="303" t="s">
        <v>229</v>
      </c>
      <c r="B45" s="178" t="s">
        <v>230</v>
      </c>
      <c r="C45" s="168">
        <f>'1.2.sz.mell.'!C43</f>
        <v>0</v>
      </c>
      <c r="D45" s="168">
        <f>'1.2.sz.mell.'!D43</f>
        <v>0</v>
      </c>
      <c r="E45" s="151">
        <f>'1.2.sz.mell.'!E43</f>
        <v>0</v>
      </c>
    </row>
    <row r="46" spans="1:5" s="292" customFormat="1" ht="12" customHeight="1" thickBot="1" x14ac:dyDescent="0.25">
      <c r="A46" s="304" t="s">
        <v>231</v>
      </c>
      <c r="B46" s="179" t="s">
        <v>232</v>
      </c>
      <c r="C46" s="168">
        <f>'1.2.sz.mell.'!C44</f>
        <v>0</v>
      </c>
      <c r="D46" s="168">
        <f>'1.2.sz.mell.'!D44</f>
        <v>1048143</v>
      </c>
      <c r="E46" s="151">
        <f>'1.2.sz.mell.'!E44</f>
        <v>1048143</v>
      </c>
    </row>
    <row r="47" spans="1:5" s="319" customFormat="1" ht="12" customHeight="1" thickBot="1" x14ac:dyDescent="0.25">
      <c r="A47" s="139" t="s">
        <v>11</v>
      </c>
      <c r="B47" s="135" t="s">
        <v>233</v>
      </c>
      <c r="C47" s="166">
        <f>SUM(C48:C52)</f>
        <v>0</v>
      </c>
      <c r="D47" s="166">
        <f>SUM(D48:D52)</f>
        <v>62984</v>
      </c>
      <c r="E47" s="149">
        <f>SUM(E48:E52)</f>
        <v>62984</v>
      </c>
    </row>
    <row r="48" spans="1:5" s="319" customFormat="1" ht="12" customHeight="1" x14ac:dyDescent="0.2">
      <c r="A48" s="302" t="s">
        <v>63</v>
      </c>
      <c r="B48" s="177" t="s">
        <v>234</v>
      </c>
      <c r="C48" s="189">
        <f>'1.2.sz.mell.'!C46</f>
        <v>0</v>
      </c>
      <c r="D48" s="189">
        <f>'1.2.sz.mell.'!D46</f>
        <v>0</v>
      </c>
      <c r="E48" s="189">
        <f>'1.2.sz.mell.'!E46</f>
        <v>0</v>
      </c>
    </row>
    <row r="49" spans="1:5" s="319" customFormat="1" ht="12" customHeight="1" x14ac:dyDescent="0.2">
      <c r="A49" s="303" t="s">
        <v>64</v>
      </c>
      <c r="B49" s="178" t="s">
        <v>235</v>
      </c>
      <c r="C49" s="189">
        <f>'1.2.sz.mell.'!C47</f>
        <v>0</v>
      </c>
      <c r="D49" s="189">
        <f>'1.2.sz.mell.'!D47</f>
        <v>0</v>
      </c>
      <c r="E49" s="189">
        <f>'1.2.sz.mell.'!E47</f>
        <v>0</v>
      </c>
    </row>
    <row r="50" spans="1:5" s="319" customFormat="1" ht="12" customHeight="1" x14ac:dyDescent="0.2">
      <c r="A50" s="303" t="s">
        <v>236</v>
      </c>
      <c r="B50" s="178" t="s">
        <v>237</v>
      </c>
      <c r="C50" s="189">
        <f>'1.2.sz.mell.'!C48</f>
        <v>0</v>
      </c>
      <c r="D50" s="189">
        <f>'1.2.sz.mell.'!D48</f>
        <v>62984</v>
      </c>
      <c r="E50" s="189">
        <f>'1.2.sz.mell.'!E48</f>
        <v>62984</v>
      </c>
    </row>
    <row r="51" spans="1:5" s="319" customFormat="1" ht="12" customHeight="1" x14ac:dyDescent="0.2">
      <c r="A51" s="303" t="s">
        <v>238</v>
      </c>
      <c r="B51" s="178" t="s">
        <v>239</v>
      </c>
      <c r="C51" s="189">
        <f>'1.2.sz.mell.'!C49</f>
        <v>0</v>
      </c>
      <c r="D51" s="189">
        <f>'1.2.sz.mell.'!D49</f>
        <v>0</v>
      </c>
      <c r="E51" s="189">
        <f>'1.2.sz.mell.'!E49</f>
        <v>0</v>
      </c>
    </row>
    <row r="52" spans="1:5" s="319" customFormat="1" ht="12" customHeight="1" thickBot="1" x14ac:dyDescent="0.25">
      <c r="A52" s="304" t="s">
        <v>240</v>
      </c>
      <c r="B52" s="179" t="s">
        <v>241</v>
      </c>
      <c r="C52" s="189">
        <f>'1.2.sz.mell.'!C50</f>
        <v>0</v>
      </c>
      <c r="D52" s="189">
        <f>'1.2.sz.mell.'!D50</f>
        <v>0</v>
      </c>
      <c r="E52" s="189">
        <f>'1.2.sz.mell.'!E50</f>
        <v>0</v>
      </c>
    </row>
    <row r="53" spans="1:5" s="319" customFormat="1" ht="12" customHeight="1" thickBot="1" x14ac:dyDescent="0.25">
      <c r="A53" s="139" t="s">
        <v>111</v>
      </c>
      <c r="B53" s="135" t="s">
        <v>242</v>
      </c>
      <c r="C53" s="166">
        <f>SUM(C54:C56)</f>
        <v>1250000</v>
      </c>
      <c r="D53" s="166">
        <f>SUM(D54:D56)</f>
        <v>377000</v>
      </c>
      <c r="E53" s="149">
        <f>SUM(E54:E56)</f>
        <v>377000</v>
      </c>
    </row>
    <row r="54" spans="1:5" s="292" customFormat="1" ht="12" customHeight="1" x14ac:dyDescent="0.2">
      <c r="A54" s="302" t="s">
        <v>65</v>
      </c>
      <c r="B54" s="177" t="s">
        <v>243</v>
      </c>
      <c r="C54" s="168">
        <f>'1.2.sz.mell.'!C52</f>
        <v>0</v>
      </c>
      <c r="D54" s="168">
        <f>'1.2.sz.mell.'!D52</f>
        <v>0</v>
      </c>
      <c r="E54" s="168">
        <f>'1.2.sz.mell.'!E52</f>
        <v>0</v>
      </c>
    </row>
    <row r="55" spans="1:5" s="292" customFormat="1" ht="12" customHeight="1" x14ac:dyDescent="0.2">
      <c r="A55" s="303" t="s">
        <v>66</v>
      </c>
      <c r="B55" s="178" t="s">
        <v>244</v>
      </c>
      <c r="C55" s="168">
        <f>'1.2.sz.mell.'!C53</f>
        <v>0</v>
      </c>
      <c r="D55" s="168">
        <f>'1.2.sz.mell.'!D53</f>
        <v>217000</v>
      </c>
      <c r="E55" s="168">
        <f>'1.2.sz.mell.'!E53</f>
        <v>217000</v>
      </c>
    </row>
    <row r="56" spans="1:5" s="292" customFormat="1" ht="12" customHeight="1" x14ac:dyDescent="0.2">
      <c r="A56" s="303" t="s">
        <v>245</v>
      </c>
      <c r="B56" s="178" t="s">
        <v>246</v>
      </c>
      <c r="C56" s="168">
        <f>'1.2.sz.mell.'!C54</f>
        <v>1250000</v>
      </c>
      <c r="D56" s="168">
        <f>'1.2.sz.mell.'!D54</f>
        <v>160000</v>
      </c>
      <c r="E56" s="168">
        <f>'1.2.sz.mell.'!E54</f>
        <v>160000</v>
      </c>
    </row>
    <row r="57" spans="1:5" s="292" customFormat="1" ht="12" customHeight="1" thickBot="1" x14ac:dyDescent="0.25">
      <c r="A57" s="304" t="s">
        <v>247</v>
      </c>
      <c r="B57" s="179" t="s">
        <v>248</v>
      </c>
      <c r="C57" s="168">
        <f>'1.2.sz.mell.'!C55</f>
        <v>0</v>
      </c>
      <c r="D57" s="168">
        <f>'1.2.sz.mell.'!D55</f>
        <v>0</v>
      </c>
      <c r="E57" s="168">
        <f>'1.2.sz.mell.'!E55</f>
        <v>0</v>
      </c>
    </row>
    <row r="58" spans="1:5" s="319" customFormat="1" ht="12" customHeight="1" thickBot="1" x14ac:dyDescent="0.25">
      <c r="A58" s="139" t="s">
        <v>13</v>
      </c>
      <c r="B58" s="156" t="s">
        <v>249</v>
      </c>
      <c r="C58" s="166">
        <f>SUM(C59:C61)</f>
        <v>0</v>
      </c>
      <c r="D58" s="166">
        <f>SUM(D59:D61)</f>
        <v>0</v>
      </c>
      <c r="E58" s="149">
        <f>SUM(E59:E61)</f>
        <v>0</v>
      </c>
    </row>
    <row r="59" spans="1:5" s="319" customFormat="1" ht="12" customHeight="1" x14ac:dyDescent="0.2">
      <c r="A59" s="302" t="s">
        <v>112</v>
      </c>
      <c r="B59" s="177" t="s">
        <v>250</v>
      </c>
      <c r="C59" s="170">
        <f>'1.2.sz.mell.'!C57</f>
        <v>0</v>
      </c>
      <c r="D59" s="170">
        <f>'1.2.sz.mell.'!D57</f>
        <v>0</v>
      </c>
      <c r="E59" s="170">
        <f>'1.2.sz.mell.'!E57</f>
        <v>0</v>
      </c>
    </row>
    <row r="60" spans="1:5" s="319" customFormat="1" ht="12" customHeight="1" x14ac:dyDescent="0.2">
      <c r="A60" s="303" t="s">
        <v>113</v>
      </c>
      <c r="B60" s="178" t="s">
        <v>434</v>
      </c>
      <c r="C60" s="170">
        <f>'1.2.sz.mell.'!C58</f>
        <v>0</v>
      </c>
      <c r="D60" s="170">
        <f>'1.2.sz.mell.'!D58</f>
        <v>0</v>
      </c>
      <c r="E60" s="170">
        <f>'1.2.sz.mell.'!E58</f>
        <v>0</v>
      </c>
    </row>
    <row r="61" spans="1:5" s="319" customFormat="1" ht="12" customHeight="1" x14ac:dyDescent="0.2">
      <c r="A61" s="303" t="s">
        <v>135</v>
      </c>
      <c r="B61" s="178" t="s">
        <v>252</v>
      </c>
      <c r="C61" s="170">
        <f>'1.2.sz.mell.'!C59</f>
        <v>0</v>
      </c>
      <c r="D61" s="170">
        <f>'1.2.sz.mell.'!D59</f>
        <v>0</v>
      </c>
      <c r="E61" s="170">
        <f>'1.2.sz.mell.'!E59</f>
        <v>0</v>
      </c>
    </row>
    <row r="62" spans="1:5" s="319" customFormat="1" ht="12" customHeight="1" thickBot="1" x14ac:dyDescent="0.25">
      <c r="A62" s="304" t="s">
        <v>253</v>
      </c>
      <c r="B62" s="179" t="s">
        <v>254</v>
      </c>
      <c r="C62" s="170">
        <f>'1.2.sz.mell.'!C60</f>
        <v>0</v>
      </c>
      <c r="D62" s="170">
        <f>'1.2.sz.mell.'!D60</f>
        <v>0</v>
      </c>
      <c r="E62" s="170">
        <f>'1.2.sz.mell.'!E60</f>
        <v>0</v>
      </c>
    </row>
    <row r="63" spans="1:5" s="319" customFormat="1" ht="12" customHeight="1" thickBot="1" x14ac:dyDescent="0.25">
      <c r="A63" s="139" t="s">
        <v>14</v>
      </c>
      <c r="B63" s="135" t="s">
        <v>255</v>
      </c>
      <c r="C63" s="172">
        <f>+C8+C15+C22+C29+C36+C47+C53+C58</f>
        <v>185715736</v>
      </c>
      <c r="D63" s="172">
        <f>+D8+D15+D22+D29+D36+D47+D53+D58</f>
        <v>305826499</v>
      </c>
      <c r="E63" s="185">
        <f>+E8+E15+E22+E29+E36+E47+E53+E58</f>
        <v>302583724</v>
      </c>
    </row>
    <row r="64" spans="1:5" s="319" customFormat="1" ht="12" customHeight="1" thickBot="1" x14ac:dyDescent="0.2">
      <c r="A64" s="305" t="s">
        <v>432</v>
      </c>
      <c r="B64" s="156" t="s">
        <v>257</v>
      </c>
      <c r="C64" s="166">
        <f>SUM(C65:C67)</f>
        <v>0</v>
      </c>
      <c r="D64" s="166">
        <f>SUM(D65:D67)</f>
        <v>10000000</v>
      </c>
      <c r="E64" s="149">
        <f>SUM(E65:E67)</f>
        <v>0</v>
      </c>
    </row>
    <row r="65" spans="1:5" s="319" customFormat="1" ht="12" customHeight="1" x14ac:dyDescent="0.2">
      <c r="A65" s="302" t="s">
        <v>258</v>
      </c>
      <c r="B65" s="177" t="s">
        <v>259</v>
      </c>
      <c r="C65" s="170">
        <f>'1.2.sz.mell.'!C63</f>
        <v>0</v>
      </c>
      <c r="D65" s="170">
        <f>'1.2.sz.mell.'!D63</f>
        <v>0</v>
      </c>
      <c r="E65" s="170">
        <f>'1.2.sz.mell.'!E63</f>
        <v>0</v>
      </c>
    </row>
    <row r="66" spans="1:5" s="319" customFormat="1" ht="12" customHeight="1" x14ac:dyDescent="0.2">
      <c r="A66" s="303" t="s">
        <v>260</v>
      </c>
      <c r="B66" s="178" t="s">
        <v>261</v>
      </c>
      <c r="C66" s="170">
        <f>'1.2.sz.mell.'!C64</f>
        <v>0</v>
      </c>
      <c r="D66" s="170">
        <f>'1.2.sz.mell.'!D64</f>
        <v>10000000</v>
      </c>
      <c r="E66" s="170">
        <f>'1.2.sz.mell.'!E64</f>
        <v>0</v>
      </c>
    </row>
    <row r="67" spans="1:5" s="319" customFormat="1" ht="12" customHeight="1" thickBot="1" x14ac:dyDescent="0.25">
      <c r="A67" s="304" t="s">
        <v>262</v>
      </c>
      <c r="B67" s="298" t="s">
        <v>263</v>
      </c>
      <c r="C67" s="170">
        <f>'1.2.sz.mell.'!C65</f>
        <v>0</v>
      </c>
      <c r="D67" s="170">
        <f>'1.2.sz.mell.'!D65</f>
        <v>0</v>
      </c>
      <c r="E67" s="170">
        <f>'1.2.sz.mell.'!E65</f>
        <v>0</v>
      </c>
    </row>
    <row r="68" spans="1:5" s="319" customFormat="1" ht="12" customHeight="1" thickBot="1" x14ac:dyDescent="0.2">
      <c r="A68" s="305" t="s">
        <v>264</v>
      </c>
      <c r="B68" s="156" t="s">
        <v>265</v>
      </c>
      <c r="C68" s="166">
        <f>SUM(C69:C72)</f>
        <v>0</v>
      </c>
      <c r="D68" s="166">
        <f>SUM(D69:D72)</f>
        <v>0</v>
      </c>
      <c r="E68" s="149">
        <f>SUM(E69:E72)</f>
        <v>0</v>
      </c>
    </row>
    <row r="69" spans="1:5" s="319" customFormat="1" ht="12" customHeight="1" x14ac:dyDescent="0.2">
      <c r="A69" s="302" t="s">
        <v>89</v>
      </c>
      <c r="B69" s="177" t="s">
        <v>266</v>
      </c>
      <c r="C69" s="170">
        <f>'1.2.sz.mell.'!C67</f>
        <v>0</v>
      </c>
      <c r="D69" s="170">
        <f>'1.2.sz.mell.'!D67</f>
        <v>0</v>
      </c>
      <c r="E69" s="170">
        <f>'1.2.sz.mell.'!E67</f>
        <v>0</v>
      </c>
    </row>
    <row r="70" spans="1:5" s="319" customFormat="1" ht="12" customHeight="1" x14ac:dyDescent="0.2">
      <c r="A70" s="303" t="s">
        <v>90</v>
      </c>
      <c r="B70" s="178" t="s">
        <v>267</v>
      </c>
      <c r="C70" s="170">
        <f>'1.2.sz.mell.'!C68</f>
        <v>0</v>
      </c>
      <c r="D70" s="170">
        <f>'1.2.sz.mell.'!D68</f>
        <v>0</v>
      </c>
      <c r="E70" s="170">
        <f>'1.2.sz.mell.'!E68</f>
        <v>0</v>
      </c>
    </row>
    <row r="71" spans="1:5" s="319" customFormat="1" ht="12" customHeight="1" x14ac:dyDescent="0.2">
      <c r="A71" s="303" t="s">
        <v>268</v>
      </c>
      <c r="B71" s="178" t="s">
        <v>269</v>
      </c>
      <c r="C71" s="170">
        <f>'1.2.sz.mell.'!C69</f>
        <v>0</v>
      </c>
      <c r="D71" s="170">
        <f>'1.2.sz.mell.'!D69</f>
        <v>0</v>
      </c>
      <c r="E71" s="170">
        <f>'1.2.sz.mell.'!E69</f>
        <v>0</v>
      </c>
    </row>
    <row r="72" spans="1:5" s="319" customFormat="1" ht="12" customHeight="1" thickBot="1" x14ac:dyDescent="0.25">
      <c r="A72" s="304" t="s">
        <v>270</v>
      </c>
      <c r="B72" s="179" t="s">
        <v>271</v>
      </c>
      <c r="C72" s="170">
        <f>'1.2.sz.mell.'!C70</f>
        <v>0</v>
      </c>
      <c r="D72" s="170">
        <f>'1.2.sz.mell.'!D70</f>
        <v>0</v>
      </c>
      <c r="E72" s="170">
        <f>'1.2.sz.mell.'!E70</f>
        <v>0</v>
      </c>
    </row>
    <row r="73" spans="1:5" s="319" customFormat="1" ht="12" customHeight="1" thickBot="1" x14ac:dyDescent="0.2">
      <c r="A73" s="305" t="s">
        <v>272</v>
      </c>
      <c r="B73" s="156" t="s">
        <v>273</v>
      </c>
      <c r="C73" s="166">
        <f>SUM(C74:C75)</f>
        <v>9309249</v>
      </c>
      <c r="D73" s="166">
        <f>SUM(D74:D75)</f>
        <v>4662169</v>
      </c>
      <c r="E73" s="149">
        <f>SUM(E74:E75)</f>
        <v>11135239</v>
      </c>
    </row>
    <row r="74" spans="1:5" s="319" customFormat="1" ht="12" customHeight="1" x14ac:dyDescent="0.2">
      <c r="A74" s="302" t="s">
        <v>274</v>
      </c>
      <c r="B74" s="177" t="s">
        <v>275</v>
      </c>
      <c r="C74" s="170">
        <f>'1.2.sz.mell.'!C72</f>
        <v>9309249</v>
      </c>
      <c r="D74" s="170">
        <f>'1.2.sz.mell.'!D72</f>
        <v>4662169</v>
      </c>
      <c r="E74" s="170">
        <f>'1.2.sz.mell.'!E72</f>
        <v>11135239</v>
      </c>
    </row>
    <row r="75" spans="1:5" s="319" customFormat="1" ht="12" customHeight="1" thickBot="1" x14ac:dyDescent="0.25">
      <c r="A75" s="304" t="s">
        <v>276</v>
      </c>
      <c r="B75" s="179" t="s">
        <v>277</v>
      </c>
      <c r="C75" s="170">
        <f>'1.2.sz.mell.'!C73</f>
        <v>0</v>
      </c>
      <c r="D75" s="170">
        <f>'1.2.sz.mell.'!D73</f>
        <v>0</v>
      </c>
      <c r="E75" s="170">
        <f>'1.2.sz.mell.'!E73</f>
        <v>0</v>
      </c>
    </row>
    <row r="76" spans="1:5" s="319" customFormat="1" ht="12" customHeight="1" thickBot="1" x14ac:dyDescent="0.2">
      <c r="A76" s="305" t="s">
        <v>278</v>
      </c>
      <c r="B76" s="156" t="s">
        <v>279</v>
      </c>
      <c r="C76" s="166">
        <f>SUM(C77:C79)</f>
        <v>0</v>
      </c>
      <c r="D76" s="166">
        <f>SUM(D77:D79)</f>
        <v>12167642</v>
      </c>
      <c r="E76" s="149">
        <f>SUM(E77:E79)</f>
        <v>12167642</v>
      </c>
    </row>
    <row r="77" spans="1:5" s="319" customFormat="1" ht="12" customHeight="1" x14ac:dyDescent="0.2">
      <c r="A77" s="302" t="s">
        <v>280</v>
      </c>
      <c r="B77" s="177" t="s">
        <v>281</v>
      </c>
      <c r="C77" s="170">
        <f>'1.2.sz.mell.'!C75</f>
        <v>0</v>
      </c>
      <c r="D77" s="170">
        <f>'1.2.sz.mell.'!D75</f>
        <v>12167642</v>
      </c>
      <c r="E77" s="170">
        <f>'1.2.sz.mell.'!E75</f>
        <v>12167642</v>
      </c>
    </row>
    <row r="78" spans="1:5" s="319" customFormat="1" ht="12" customHeight="1" x14ac:dyDescent="0.2">
      <c r="A78" s="303" t="s">
        <v>282</v>
      </c>
      <c r="B78" s="178" t="s">
        <v>498</v>
      </c>
      <c r="C78" s="170">
        <f>'1.2.sz.mell.'!C76</f>
        <v>0</v>
      </c>
      <c r="D78" s="170">
        <f>'1.2.sz.mell.'!D76</f>
        <v>0</v>
      </c>
      <c r="E78" s="170">
        <f>'1.2.sz.mell.'!E76</f>
        <v>0</v>
      </c>
    </row>
    <row r="79" spans="1:5" s="319" customFormat="1" ht="12" customHeight="1" thickBot="1" x14ac:dyDescent="0.25">
      <c r="A79" s="304" t="s">
        <v>284</v>
      </c>
      <c r="B79" s="179" t="s">
        <v>285</v>
      </c>
      <c r="C79" s="170">
        <f>'1.2.sz.mell.'!C77</f>
        <v>0</v>
      </c>
      <c r="D79" s="170">
        <f>'1.2.sz.mell.'!D77</f>
        <v>0</v>
      </c>
      <c r="E79" s="170">
        <f>'1.2.sz.mell.'!E77</f>
        <v>0</v>
      </c>
    </row>
    <row r="80" spans="1:5" s="319" customFormat="1" ht="12" customHeight="1" thickBot="1" x14ac:dyDescent="0.2">
      <c r="A80" s="305" t="s">
        <v>286</v>
      </c>
      <c r="B80" s="156" t="s">
        <v>287</v>
      </c>
      <c r="C80" s="166">
        <f>SUM(C81:C84)</f>
        <v>0</v>
      </c>
      <c r="D80" s="166">
        <f>SUM(D81:D84)</f>
        <v>0</v>
      </c>
      <c r="E80" s="149">
        <f>SUM(E81:E84)</f>
        <v>0</v>
      </c>
    </row>
    <row r="81" spans="1:5" s="319" customFormat="1" ht="12" customHeight="1" x14ac:dyDescent="0.2">
      <c r="A81" s="306" t="s">
        <v>288</v>
      </c>
      <c r="B81" s="177" t="s">
        <v>289</v>
      </c>
      <c r="C81" s="170">
        <f>'1.2.sz.mell.'!C79</f>
        <v>0</v>
      </c>
      <c r="D81" s="170">
        <f>'1.2.sz.mell.'!D79</f>
        <v>0</v>
      </c>
      <c r="E81" s="170">
        <f>'1.2.sz.mell.'!E79</f>
        <v>0</v>
      </c>
    </row>
    <row r="82" spans="1:5" s="319" customFormat="1" ht="12" customHeight="1" x14ac:dyDescent="0.2">
      <c r="A82" s="307" t="s">
        <v>290</v>
      </c>
      <c r="B82" s="178" t="s">
        <v>291</v>
      </c>
      <c r="C82" s="170">
        <f>'1.2.sz.mell.'!C80</f>
        <v>0</v>
      </c>
      <c r="D82" s="170">
        <f>'1.2.sz.mell.'!D80</f>
        <v>0</v>
      </c>
      <c r="E82" s="170">
        <f>'1.2.sz.mell.'!E80</f>
        <v>0</v>
      </c>
    </row>
    <row r="83" spans="1:5" s="319" customFormat="1" ht="12" customHeight="1" x14ac:dyDescent="0.2">
      <c r="A83" s="307" t="s">
        <v>292</v>
      </c>
      <c r="B83" s="178" t="s">
        <v>293</v>
      </c>
      <c r="C83" s="170">
        <f>'1.2.sz.mell.'!C81</f>
        <v>0</v>
      </c>
      <c r="D83" s="170">
        <f>'1.2.sz.mell.'!D81</f>
        <v>0</v>
      </c>
      <c r="E83" s="170">
        <f>'1.2.sz.mell.'!E81</f>
        <v>0</v>
      </c>
    </row>
    <row r="84" spans="1:5" s="319" customFormat="1" ht="12" customHeight="1" thickBot="1" x14ac:dyDescent="0.25">
      <c r="A84" s="308" t="s">
        <v>294</v>
      </c>
      <c r="B84" s="179" t="s">
        <v>295</v>
      </c>
      <c r="C84" s="170">
        <f>'1.2.sz.mell.'!C82</f>
        <v>0</v>
      </c>
      <c r="D84" s="170">
        <f>'1.2.sz.mell.'!D82</f>
        <v>0</v>
      </c>
      <c r="E84" s="170">
        <f>'1.2.sz.mell.'!E82</f>
        <v>0</v>
      </c>
    </row>
    <row r="85" spans="1:5" s="319" customFormat="1" ht="12" customHeight="1" thickBot="1" x14ac:dyDescent="0.2">
      <c r="A85" s="305" t="s">
        <v>296</v>
      </c>
      <c r="B85" s="156" t="s">
        <v>297</v>
      </c>
      <c r="C85" s="193"/>
      <c r="D85" s="193"/>
      <c r="E85" s="194"/>
    </row>
    <row r="86" spans="1:5" s="319" customFormat="1" ht="12" customHeight="1" thickBot="1" x14ac:dyDescent="0.2">
      <c r="A86" s="305" t="s">
        <v>298</v>
      </c>
      <c r="B86" s="299" t="s">
        <v>299</v>
      </c>
      <c r="C86" s="172">
        <f>+C64+C68+C73+C76+C80+C85</f>
        <v>9309249</v>
      </c>
      <c r="D86" s="172">
        <f>+D64+D68+D73+D76+D80+D85</f>
        <v>26829811</v>
      </c>
      <c r="E86" s="185">
        <f>+E64+E68+E73+E76+E80+E85</f>
        <v>23302881</v>
      </c>
    </row>
    <row r="87" spans="1:5" s="319" customFormat="1" ht="12" customHeight="1" thickBot="1" x14ac:dyDescent="0.2">
      <c r="A87" s="309" t="s">
        <v>300</v>
      </c>
      <c r="B87" s="300" t="s">
        <v>433</v>
      </c>
      <c r="C87" s="172">
        <f>+C63+C86</f>
        <v>195024985</v>
      </c>
      <c r="D87" s="172">
        <f>+D63+D86</f>
        <v>332656310</v>
      </c>
      <c r="E87" s="185">
        <f>+E63+E86</f>
        <v>325886605</v>
      </c>
    </row>
    <row r="88" spans="1:5" s="319" customFormat="1" ht="15" customHeight="1" x14ac:dyDescent="0.2">
      <c r="A88" s="277"/>
      <c r="B88" s="278"/>
      <c r="C88" s="290"/>
      <c r="D88" s="290"/>
      <c r="E88" s="290"/>
    </row>
    <row r="89" spans="1:5" ht="13.5" thickBot="1" x14ac:dyDescent="0.25">
      <c r="A89" s="279"/>
      <c r="B89" s="280"/>
      <c r="C89" s="291"/>
      <c r="D89" s="291"/>
      <c r="E89" s="291"/>
    </row>
    <row r="90" spans="1:5" s="318" customFormat="1" ht="16.5" customHeight="1" thickBot="1" x14ac:dyDescent="0.25">
      <c r="A90" s="431" t="s">
        <v>42</v>
      </c>
      <c r="B90" s="432"/>
      <c r="C90" s="432"/>
      <c r="D90" s="432"/>
      <c r="E90" s="433"/>
    </row>
    <row r="91" spans="1:5" s="107" customFormat="1" ht="12" customHeight="1" thickBot="1" x14ac:dyDescent="0.25">
      <c r="A91" s="297" t="s">
        <v>6</v>
      </c>
      <c r="B91" s="138" t="s">
        <v>308</v>
      </c>
      <c r="C91" s="284">
        <f>SUM(C92:C96)</f>
        <v>157959551</v>
      </c>
      <c r="D91" s="284">
        <f>SUM(D92:D96)</f>
        <v>186231910</v>
      </c>
      <c r="E91" s="284">
        <f>SUM(E92:E96)</f>
        <v>185967843</v>
      </c>
    </row>
    <row r="92" spans="1:5" ht="12" customHeight="1" thickBot="1" x14ac:dyDescent="0.25">
      <c r="A92" s="310" t="s">
        <v>67</v>
      </c>
      <c r="B92" s="124" t="s">
        <v>36</v>
      </c>
      <c r="C92" s="40">
        <f>'1.2.sz.mell.'!C93</f>
        <v>31647226</v>
      </c>
      <c r="D92" s="40">
        <f>'1.2.sz.mell.'!D93</f>
        <v>42973034</v>
      </c>
      <c r="E92" s="40">
        <f>'1.2.sz.mell.'!E93</f>
        <v>42873034</v>
      </c>
    </row>
    <row r="93" spans="1:5" ht="12" customHeight="1" thickBot="1" x14ac:dyDescent="0.25">
      <c r="A93" s="303" t="s">
        <v>68</v>
      </c>
      <c r="B93" s="122" t="s">
        <v>114</v>
      </c>
      <c r="C93" s="40">
        <f>'1.2.sz.mell.'!C94</f>
        <v>4979552</v>
      </c>
      <c r="D93" s="40">
        <f>'1.2.sz.mell.'!D94</f>
        <v>5770403</v>
      </c>
      <c r="E93" s="40">
        <f>'1.2.sz.mell.'!E94</f>
        <v>5770403</v>
      </c>
    </row>
    <row r="94" spans="1:5" ht="12" customHeight="1" thickBot="1" x14ac:dyDescent="0.25">
      <c r="A94" s="303" t="s">
        <v>69</v>
      </c>
      <c r="B94" s="122" t="s">
        <v>87</v>
      </c>
      <c r="C94" s="40">
        <f>'1.2.sz.mell.'!C95</f>
        <v>46785215</v>
      </c>
      <c r="D94" s="40">
        <f>'1.2.sz.mell.'!D95</f>
        <v>53130446</v>
      </c>
      <c r="E94" s="40">
        <f>'1.2.sz.mell.'!E95</f>
        <v>52966379</v>
      </c>
    </row>
    <row r="95" spans="1:5" ht="12" customHeight="1" x14ac:dyDescent="0.2">
      <c r="A95" s="303" t="s">
        <v>70</v>
      </c>
      <c r="B95" s="125" t="s">
        <v>115</v>
      </c>
      <c r="C95" s="40">
        <f>'1.2.sz.mell.'!C96</f>
        <v>4065940</v>
      </c>
      <c r="D95" s="40">
        <f>'1.2.sz.mell.'!D96</f>
        <v>2638326</v>
      </c>
      <c r="E95" s="40">
        <f>'1.2.sz.mell.'!E96</f>
        <v>2638326</v>
      </c>
    </row>
    <row r="96" spans="1:5" ht="12" customHeight="1" x14ac:dyDescent="0.2">
      <c r="A96" s="303" t="s">
        <v>78</v>
      </c>
      <c r="B96" s="133" t="s">
        <v>116</v>
      </c>
      <c r="C96" s="169">
        <f>SUM(C97:C106)</f>
        <v>70481618</v>
      </c>
      <c r="D96" s="169">
        <f>SUM(D97:D106)</f>
        <v>81719701</v>
      </c>
      <c r="E96" s="169">
        <f>SUM(E97:E106)</f>
        <v>81719701</v>
      </c>
    </row>
    <row r="97" spans="1:5" ht="12" customHeight="1" x14ac:dyDescent="0.2">
      <c r="A97" s="303" t="s">
        <v>71</v>
      </c>
      <c r="B97" s="122" t="s">
        <v>309</v>
      </c>
      <c r="C97" s="169">
        <f>'1.2.sz.mell.'!C98</f>
        <v>598600</v>
      </c>
      <c r="D97" s="169">
        <f>'1.2.sz.mell.'!D98</f>
        <v>3584470</v>
      </c>
      <c r="E97" s="169">
        <f>'1.2.sz.mell.'!E98</f>
        <v>3584470</v>
      </c>
    </row>
    <row r="98" spans="1:5" ht="12" customHeight="1" x14ac:dyDescent="0.2">
      <c r="A98" s="303" t="s">
        <v>72</v>
      </c>
      <c r="B98" s="145" t="s">
        <v>310</v>
      </c>
      <c r="C98" s="169">
        <f>'1.2.sz.mell.'!C99</f>
        <v>0</v>
      </c>
      <c r="D98" s="169">
        <f>'1.2.sz.mell.'!D99</f>
        <v>0</v>
      </c>
      <c r="E98" s="169">
        <f>'1.2.sz.mell.'!E99</f>
        <v>0</v>
      </c>
    </row>
    <row r="99" spans="1:5" ht="12" customHeight="1" x14ac:dyDescent="0.2">
      <c r="A99" s="303" t="s">
        <v>79</v>
      </c>
      <c r="B99" s="146" t="s">
        <v>311</v>
      </c>
      <c r="C99" s="169">
        <f>'1.2.sz.mell.'!C100</f>
        <v>0</v>
      </c>
      <c r="D99" s="169">
        <f>'1.2.sz.mell.'!D100</f>
        <v>0</v>
      </c>
      <c r="E99" s="169">
        <f>'1.2.sz.mell.'!E100</f>
        <v>0</v>
      </c>
    </row>
    <row r="100" spans="1:5" ht="12" customHeight="1" x14ac:dyDescent="0.2">
      <c r="A100" s="303" t="s">
        <v>80</v>
      </c>
      <c r="B100" s="146" t="s">
        <v>312</v>
      </c>
      <c r="C100" s="169">
        <f>'1.2.sz.mell.'!C101</f>
        <v>0</v>
      </c>
      <c r="D100" s="169">
        <f>'1.2.sz.mell.'!D101</f>
        <v>0</v>
      </c>
      <c r="E100" s="169">
        <f>'1.2.sz.mell.'!E101</f>
        <v>0</v>
      </c>
    </row>
    <row r="101" spans="1:5" ht="12" customHeight="1" x14ac:dyDescent="0.2">
      <c r="A101" s="303" t="s">
        <v>81</v>
      </c>
      <c r="B101" s="145" t="s">
        <v>313</v>
      </c>
      <c r="C101" s="169">
        <f>'1.2.sz.mell.'!C102</f>
        <v>66383018</v>
      </c>
      <c r="D101" s="169">
        <f>'1.2.sz.mell.'!D102</f>
        <v>70309231</v>
      </c>
      <c r="E101" s="169">
        <f>'1.2.sz.mell.'!E102</f>
        <v>70309231</v>
      </c>
    </row>
    <row r="102" spans="1:5" ht="12" customHeight="1" x14ac:dyDescent="0.2">
      <c r="A102" s="303" t="s">
        <v>82</v>
      </c>
      <c r="B102" s="145" t="s">
        <v>314</v>
      </c>
      <c r="C102" s="169">
        <f>'1.2.sz.mell.'!C103</f>
        <v>0</v>
      </c>
      <c r="D102" s="169">
        <f>'1.2.sz.mell.'!D103</f>
        <v>0</v>
      </c>
      <c r="E102" s="169">
        <f>'1.2.sz.mell.'!E103</f>
        <v>0</v>
      </c>
    </row>
    <row r="103" spans="1:5" ht="12" customHeight="1" x14ac:dyDescent="0.2">
      <c r="A103" s="303" t="s">
        <v>84</v>
      </c>
      <c r="B103" s="146" t="s">
        <v>315</v>
      </c>
      <c r="C103" s="169">
        <f>'1.2.sz.mell.'!C104</f>
        <v>0</v>
      </c>
      <c r="D103" s="169">
        <f>'1.2.sz.mell.'!D104</f>
        <v>4526000</v>
      </c>
      <c r="E103" s="169">
        <f>'1.2.sz.mell.'!E104</f>
        <v>4526000</v>
      </c>
    </row>
    <row r="104" spans="1:5" ht="12" customHeight="1" x14ac:dyDescent="0.2">
      <c r="A104" s="311" t="s">
        <v>117</v>
      </c>
      <c r="B104" s="147" t="s">
        <v>316</v>
      </c>
      <c r="C104" s="169">
        <f>'1.2.sz.mell.'!C105</f>
        <v>0</v>
      </c>
      <c r="D104" s="169">
        <f>'1.2.sz.mell.'!D105</f>
        <v>0</v>
      </c>
      <c r="E104" s="169">
        <f>'1.2.sz.mell.'!E105</f>
        <v>0</v>
      </c>
    </row>
    <row r="105" spans="1:5" ht="12" customHeight="1" x14ac:dyDescent="0.2">
      <c r="A105" s="303" t="s">
        <v>317</v>
      </c>
      <c r="B105" s="147" t="s">
        <v>318</v>
      </c>
      <c r="C105" s="169">
        <f>'1.2.sz.mell.'!C106</f>
        <v>0</v>
      </c>
      <c r="D105" s="169">
        <f>'1.2.sz.mell.'!D106</f>
        <v>0</v>
      </c>
      <c r="E105" s="169">
        <f>'1.2.sz.mell.'!E106</f>
        <v>0</v>
      </c>
    </row>
    <row r="106" spans="1:5" s="107" customFormat="1" ht="12" customHeight="1" thickBot="1" x14ac:dyDescent="0.25">
      <c r="A106" s="312" t="s">
        <v>319</v>
      </c>
      <c r="B106" s="148" t="s">
        <v>320</v>
      </c>
      <c r="C106" s="169">
        <f>'1.2.sz.mell.'!C107</f>
        <v>3500000</v>
      </c>
      <c r="D106" s="169">
        <f>'1.2.sz.mell.'!D107</f>
        <v>3300000</v>
      </c>
      <c r="E106" s="169">
        <f>'1.2.sz.mell.'!E107</f>
        <v>3300000</v>
      </c>
    </row>
    <row r="107" spans="1:5" ht="12" customHeight="1" thickBot="1" x14ac:dyDescent="0.25">
      <c r="A107" s="139" t="s">
        <v>7</v>
      </c>
      <c r="B107" s="137" t="s">
        <v>321</v>
      </c>
      <c r="C107" s="160">
        <f>+C108+C110+C112</f>
        <v>18832672</v>
      </c>
      <c r="D107" s="160">
        <f>+D108+D110+D112</f>
        <v>31069580</v>
      </c>
      <c r="E107" s="160">
        <f>+E108+E110+E112</f>
        <v>31064855</v>
      </c>
    </row>
    <row r="108" spans="1:5" ht="12" customHeight="1" x14ac:dyDescent="0.2">
      <c r="A108" s="302" t="s">
        <v>73</v>
      </c>
      <c r="B108" s="122" t="s">
        <v>133</v>
      </c>
      <c r="C108" s="168">
        <f>'1.2.sz.mell.'!C109</f>
        <v>13383167</v>
      </c>
      <c r="D108" s="168">
        <f>'1.2.sz.mell.'!D109</f>
        <v>22767065</v>
      </c>
      <c r="E108" s="168">
        <f>'1.2.sz.mell.'!E109</f>
        <v>22762340</v>
      </c>
    </row>
    <row r="109" spans="1:5" ht="12" customHeight="1" x14ac:dyDescent="0.2">
      <c r="A109" s="302" t="s">
        <v>74</v>
      </c>
      <c r="B109" s="126" t="s">
        <v>322</v>
      </c>
      <c r="C109" s="168">
        <f>'1.2.sz.mell.'!C110</f>
        <v>0</v>
      </c>
      <c r="D109" s="168">
        <f>'1.2.sz.mell.'!D110</f>
        <v>0</v>
      </c>
      <c r="E109" s="168">
        <f>'1.2.sz.mell.'!E110</f>
        <v>0</v>
      </c>
    </row>
    <row r="110" spans="1:5" ht="12" customHeight="1" x14ac:dyDescent="0.2">
      <c r="A110" s="302" t="s">
        <v>75</v>
      </c>
      <c r="B110" s="126" t="s">
        <v>118</v>
      </c>
      <c r="C110" s="168">
        <f>'1.2.sz.mell.'!C111</f>
        <v>5449505</v>
      </c>
      <c r="D110" s="168">
        <f>'1.2.sz.mell.'!D111</f>
        <v>8302515</v>
      </c>
      <c r="E110" s="168">
        <f>'1.2.sz.mell.'!E111</f>
        <v>8302515</v>
      </c>
    </row>
    <row r="111" spans="1:5" ht="12" customHeight="1" x14ac:dyDescent="0.2">
      <c r="A111" s="302" t="s">
        <v>76</v>
      </c>
      <c r="B111" s="126" t="s">
        <v>323</v>
      </c>
      <c r="C111" s="168">
        <f>'1.2.sz.mell.'!C112</f>
        <v>0</v>
      </c>
      <c r="D111" s="168">
        <f>'1.2.sz.mell.'!D112</f>
        <v>0</v>
      </c>
      <c r="E111" s="168">
        <f>'1.2.sz.mell.'!E112</f>
        <v>0</v>
      </c>
    </row>
    <row r="112" spans="1:5" ht="12" customHeight="1" x14ac:dyDescent="0.2">
      <c r="A112" s="302" t="s">
        <v>77</v>
      </c>
      <c r="B112" s="158" t="s">
        <v>136</v>
      </c>
      <c r="C112" s="167">
        <f>SUM(C113:C120)</f>
        <v>0</v>
      </c>
      <c r="D112" s="167">
        <f>SUM(D113:D120)</f>
        <v>0</v>
      </c>
      <c r="E112" s="167">
        <f>SUM(E113:E120)</f>
        <v>0</v>
      </c>
    </row>
    <row r="113" spans="1:5" ht="12" customHeight="1" x14ac:dyDescent="0.2">
      <c r="A113" s="302" t="s">
        <v>83</v>
      </c>
      <c r="B113" s="157" t="s">
        <v>324</v>
      </c>
      <c r="C113" s="167">
        <f>'1.2.sz.mell.'!C114</f>
        <v>0</v>
      </c>
      <c r="D113" s="167">
        <f>'1.2.sz.mell.'!D114</f>
        <v>0</v>
      </c>
      <c r="E113" s="167">
        <f>'1.2.sz.mell.'!E114</f>
        <v>0</v>
      </c>
    </row>
    <row r="114" spans="1:5" ht="12" customHeight="1" x14ac:dyDescent="0.2">
      <c r="A114" s="302" t="s">
        <v>85</v>
      </c>
      <c r="B114" s="173" t="s">
        <v>325</v>
      </c>
      <c r="C114" s="167">
        <f>'1.2.sz.mell.'!C115</f>
        <v>0</v>
      </c>
      <c r="D114" s="167">
        <f>'1.2.sz.mell.'!D115</f>
        <v>0</v>
      </c>
      <c r="E114" s="167">
        <f>'1.2.sz.mell.'!E115</f>
        <v>0</v>
      </c>
    </row>
    <row r="115" spans="1:5" ht="12" customHeight="1" x14ac:dyDescent="0.2">
      <c r="A115" s="302" t="s">
        <v>119</v>
      </c>
      <c r="B115" s="146" t="s">
        <v>312</v>
      </c>
      <c r="C115" s="167">
        <f>'1.2.sz.mell.'!C116</f>
        <v>0</v>
      </c>
      <c r="D115" s="167">
        <f>'1.2.sz.mell.'!D116</f>
        <v>0</v>
      </c>
      <c r="E115" s="167">
        <f>'1.2.sz.mell.'!E116</f>
        <v>0</v>
      </c>
    </row>
    <row r="116" spans="1:5" ht="12" customHeight="1" x14ac:dyDescent="0.2">
      <c r="A116" s="302" t="s">
        <v>120</v>
      </c>
      <c r="B116" s="146" t="s">
        <v>326</v>
      </c>
      <c r="C116" s="167">
        <f>'1.2.sz.mell.'!C117</f>
        <v>0</v>
      </c>
      <c r="D116" s="167">
        <f>'1.2.sz.mell.'!D117</f>
        <v>0</v>
      </c>
      <c r="E116" s="167">
        <f>'1.2.sz.mell.'!E117</f>
        <v>0</v>
      </c>
    </row>
    <row r="117" spans="1:5" ht="12" customHeight="1" x14ac:dyDescent="0.2">
      <c r="A117" s="302" t="s">
        <v>121</v>
      </c>
      <c r="B117" s="146" t="s">
        <v>327</v>
      </c>
      <c r="C117" s="167">
        <f>'1.2.sz.mell.'!C118</f>
        <v>0</v>
      </c>
      <c r="D117" s="167">
        <f>'1.2.sz.mell.'!D118</f>
        <v>0</v>
      </c>
      <c r="E117" s="167">
        <f>'1.2.sz.mell.'!E118</f>
        <v>0</v>
      </c>
    </row>
    <row r="118" spans="1:5" ht="12" customHeight="1" x14ac:dyDescent="0.2">
      <c r="A118" s="302" t="s">
        <v>328</v>
      </c>
      <c r="B118" s="146" t="s">
        <v>315</v>
      </c>
      <c r="C118" s="167">
        <f>'1.2.sz.mell.'!C119</f>
        <v>0</v>
      </c>
      <c r="D118" s="167">
        <f>'1.2.sz.mell.'!D119</f>
        <v>0</v>
      </c>
      <c r="E118" s="167">
        <f>'1.2.sz.mell.'!E119</f>
        <v>0</v>
      </c>
    </row>
    <row r="119" spans="1:5" ht="12" customHeight="1" x14ac:dyDescent="0.2">
      <c r="A119" s="302" t="s">
        <v>329</v>
      </c>
      <c r="B119" s="146" t="s">
        <v>330</v>
      </c>
      <c r="C119" s="167">
        <f>'1.2.sz.mell.'!C120</f>
        <v>0</v>
      </c>
      <c r="D119" s="167">
        <f>'1.2.sz.mell.'!D120</f>
        <v>0</v>
      </c>
      <c r="E119" s="167">
        <f>'1.2.sz.mell.'!E120</f>
        <v>0</v>
      </c>
    </row>
    <row r="120" spans="1:5" ht="12" customHeight="1" thickBot="1" x14ac:dyDescent="0.25">
      <c r="A120" s="311" t="s">
        <v>331</v>
      </c>
      <c r="B120" s="146" t="s">
        <v>332</v>
      </c>
      <c r="C120" s="167">
        <f>'1.2.sz.mell.'!C121</f>
        <v>0</v>
      </c>
      <c r="D120" s="167">
        <f>'1.2.sz.mell.'!D121</f>
        <v>0</v>
      </c>
      <c r="E120" s="167">
        <f>'1.2.sz.mell.'!E121</f>
        <v>0</v>
      </c>
    </row>
    <row r="121" spans="1:5" ht="12" customHeight="1" thickBot="1" x14ac:dyDescent="0.25">
      <c r="A121" s="139" t="s">
        <v>8</v>
      </c>
      <c r="B121" s="142" t="s">
        <v>333</v>
      </c>
      <c r="C121" s="160">
        <f>+C122+C123</f>
        <v>13585682</v>
      </c>
      <c r="D121" s="160">
        <f>+D122+D123</f>
        <v>74365291</v>
      </c>
      <c r="E121" s="160">
        <f>+E122+E123</f>
        <v>0</v>
      </c>
    </row>
    <row r="122" spans="1:5" ht="12" customHeight="1" x14ac:dyDescent="0.2">
      <c r="A122" s="302" t="s">
        <v>56</v>
      </c>
      <c r="B122" s="123" t="s">
        <v>44</v>
      </c>
      <c r="C122" s="168">
        <f>'1.2.sz.mell.'!C123</f>
        <v>13585682</v>
      </c>
      <c r="D122" s="168">
        <f>'1.2.sz.mell.'!D123</f>
        <v>74365291</v>
      </c>
      <c r="E122" s="168">
        <f>'1.2.sz.mell.'!E123</f>
        <v>0</v>
      </c>
    </row>
    <row r="123" spans="1:5" ht="12" customHeight="1" thickBot="1" x14ac:dyDescent="0.25">
      <c r="A123" s="304" t="s">
        <v>57</v>
      </c>
      <c r="B123" s="126" t="s">
        <v>45</v>
      </c>
      <c r="C123" s="168">
        <f>'1.2.sz.mell.'!C124</f>
        <v>0</v>
      </c>
      <c r="D123" s="168">
        <f>'1.2.sz.mell.'!D124</f>
        <v>0</v>
      </c>
      <c r="E123" s="168">
        <f>'1.2.sz.mell.'!E124</f>
        <v>0</v>
      </c>
    </row>
    <row r="124" spans="1:5" ht="12" customHeight="1" thickBot="1" x14ac:dyDescent="0.25">
      <c r="A124" s="139" t="s">
        <v>9</v>
      </c>
      <c r="B124" s="142" t="s">
        <v>334</v>
      </c>
      <c r="C124" s="160">
        <f>+C91+C107+C121</f>
        <v>190377905</v>
      </c>
      <c r="D124" s="160">
        <f>+D91+D107+D121</f>
        <v>291666781</v>
      </c>
      <c r="E124" s="160">
        <f>+E91+E107+E121</f>
        <v>217032698</v>
      </c>
    </row>
    <row r="125" spans="1:5" ht="12" customHeight="1" thickBot="1" x14ac:dyDescent="0.25">
      <c r="A125" s="139" t="s">
        <v>10</v>
      </c>
      <c r="B125" s="142" t="s">
        <v>435</v>
      </c>
      <c r="C125" s="160">
        <f>+C126+C127+C128</f>
        <v>0</v>
      </c>
      <c r="D125" s="160">
        <f>+D126+D127+D128</f>
        <v>10000000</v>
      </c>
      <c r="E125" s="160">
        <f>+E126+E127+E128</f>
        <v>0</v>
      </c>
    </row>
    <row r="126" spans="1:5" ht="12" customHeight="1" x14ac:dyDescent="0.2">
      <c r="A126" s="302" t="s">
        <v>60</v>
      </c>
      <c r="B126" s="123" t="s">
        <v>336</v>
      </c>
      <c r="C126" s="150">
        <f>'1.2.sz.mell.'!C127</f>
        <v>0</v>
      </c>
      <c r="D126" s="150">
        <f>'1.2.sz.mell.'!D127</f>
        <v>0</v>
      </c>
      <c r="E126" s="150">
        <f>'1.2.sz.mell.'!E127</f>
        <v>0</v>
      </c>
    </row>
    <row r="127" spans="1:5" ht="12" customHeight="1" x14ac:dyDescent="0.2">
      <c r="A127" s="302" t="s">
        <v>61</v>
      </c>
      <c r="B127" s="123" t="s">
        <v>337</v>
      </c>
      <c r="C127" s="150">
        <f>'1.2.sz.mell.'!C128</f>
        <v>0</v>
      </c>
      <c r="D127" s="150">
        <f>'1.2.sz.mell.'!D128</f>
        <v>10000000</v>
      </c>
      <c r="E127" s="150">
        <f>'1.2.sz.mell.'!E128</f>
        <v>0</v>
      </c>
    </row>
    <row r="128" spans="1:5" ht="12" customHeight="1" thickBot="1" x14ac:dyDescent="0.25">
      <c r="A128" s="311" t="s">
        <v>62</v>
      </c>
      <c r="B128" s="121" t="s">
        <v>338</v>
      </c>
      <c r="C128" s="150">
        <f>'1.2.sz.mell.'!C129</f>
        <v>0</v>
      </c>
      <c r="D128" s="150">
        <f>'1.2.sz.mell.'!D129</f>
        <v>0</v>
      </c>
      <c r="E128" s="150">
        <f>'1.2.sz.mell.'!E129</f>
        <v>0</v>
      </c>
    </row>
    <row r="129" spans="1:11" ht="12" customHeight="1" thickBot="1" x14ac:dyDescent="0.25">
      <c r="A129" s="139" t="s">
        <v>11</v>
      </c>
      <c r="B129" s="142" t="s">
        <v>339</v>
      </c>
      <c r="C129" s="160">
        <f>+C130+C131+C132+C133</f>
        <v>0</v>
      </c>
      <c r="D129" s="160">
        <f>+D130+D131+D132+D133</f>
        <v>0</v>
      </c>
      <c r="E129" s="160">
        <f>+E130+E131+E132+E133</f>
        <v>0</v>
      </c>
    </row>
    <row r="130" spans="1:11" ht="12" customHeight="1" x14ac:dyDescent="0.2">
      <c r="A130" s="302" t="s">
        <v>63</v>
      </c>
      <c r="B130" s="123" t="s">
        <v>340</v>
      </c>
      <c r="C130" s="150">
        <f>'1.2.sz.mell.'!C131</f>
        <v>0</v>
      </c>
      <c r="D130" s="150">
        <f>'1.2.sz.mell.'!D131</f>
        <v>0</v>
      </c>
      <c r="E130" s="150">
        <f>'1.2.sz.mell.'!E131</f>
        <v>0</v>
      </c>
    </row>
    <row r="131" spans="1:11" ht="12" customHeight="1" x14ac:dyDescent="0.2">
      <c r="A131" s="302" t="s">
        <v>64</v>
      </c>
      <c r="B131" s="123" t="s">
        <v>341</v>
      </c>
      <c r="C131" s="150">
        <f>'1.2.sz.mell.'!C132</f>
        <v>0</v>
      </c>
      <c r="D131" s="150">
        <f>'1.2.sz.mell.'!D132</f>
        <v>0</v>
      </c>
      <c r="E131" s="150">
        <f>'1.2.sz.mell.'!E132</f>
        <v>0</v>
      </c>
    </row>
    <row r="132" spans="1:11" ht="12" customHeight="1" x14ac:dyDescent="0.2">
      <c r="A132" s="302" t="s">
        <v>236</v>
      </c>
      <c r="B132" s="123" t="s">
        <v>342</v>
      </c>
      <c r="C132" s="150">
        <f>'1.2.sz.mell.'!C133</f>
        <v>0</v>
      </c>
      <c r="D132" s="150">
        <f>'1.2.sz.mell.'!D133</f>
        <v>0</v>
      </c>
      <c r="E132" s="150">
        <f>'1.2.sz.mell.'!E133</f>
        <v>0</v>
      </c>
    </row>
    <row r="133" spans="1:11" s="107" customFormat="1" ht="12" customHeight="1" thickBot="1" x14ac:dyDescent="0.25">
      <c r="A133" s="311" t="s">
        <v>238</v>
      </c>
      <c r="B133" s="121" t="s">
        <v>343</v>
      </c>
      <c r="C133" s="150">
        <f>'1.2.sz.mell.'!C134</f>
        <v>0</v>
      </c>
      <c r="D133" s="150">
        <f>'1.2.sz.mell.'!D134</f>
        <v>0</v>
      </c>
      <c r="E133" s="150">
        <f>'1.2.sz.mell.'!E134</f>
        <v>0</v>
      </c>
    </row>
    <row r="134" spans="1:11" ht="13.5" thickBot="1" x14ac:dyDescent="0.25">
      <c r="A134" s="139" t="s">
        <v>12</v>
      </c>
      <c r="B134" s="142" t="s">
        <v>478</v>
      </c>
      <c r="C134" s="287">
        <f>+C135+C136+C137+C139+C138</f>
        <v>4647080</v>
      </c>
      <c r="D134" s="287">
        <f>+D135+D136+D137+D139+D138</f>
        <v>30989529</v>
      </c>
      <c r="E134" s="287">
        <f>+E135+E136+E137+E139+E138</f>
        <v>25875500</v>
      </c>
      <c r="K134" s="268"/>
    </row>
    <row r="135" spans="1:11" x14ac:dyDescent="0.2">
      <c r="A135" s="302" t="s">
        <v>65</v>
      </c>
      <c r="B135" s="123" t="s">
        <v>345</v>
      </c>
      <c r="C135" s="150">
        <f>'1.2.sz.mell.'!C136</f>
        <v>0</v>
      </c>
      <c r="D135" s="150">
        <f>'1.2.sz.mell.'!D136</f>
        <v>0</v>
      </c>
      <c r="E135" s="150">
        <f>'1.2.sz.mell.'!E136</f>
        <v>0</v>
      </c>
    </row>
    <row r="136" spans="1:11" ht="12" customHeight="1" x14ac:dyDescent="0.2">
      <c r="A136" s="302" t="s">
        <v>66</v>
      </c>
      <c r="B136" s="123" t="s">
        <v>346</v>
      </c>
      <c r="C136" s="150">
        <f>'1.2.sz.mell.'!C137</f>
        <v>4647080</v>
      </c>
      <c r="D136" s="150">
        <f>'1.2.sz.mell.'!D137</f>
        <v>16814722</v>
      </c>
      <c r="E136" s="150">
        <f>'1.2.sz.mell.'!E137</f>
        <v>11700693</v>
      </c>
    </row>
    <row r="137" spans="1:11" s="107" customFormat="1" ht="12" customHeight="1" x14ac:dyDescent="0.2">
      <c r="A137" s="302" t="s">
        <v>245</v>
      </c>
      <c r="B137" s="123" t="s">
        <v>477</v>
      </c>
      <c r="C137" s="150">
        <f>'1.2.sz.mell.'!C138</f>
        <v>0</v>
      </c>
      <c r="D137" s="150">
        <f>'1.2.sz.mell.'!D138</f>
        <v>14174807</v>
      </c>
      <c r="E137" s="150">
        <f>'1.2.sz.mell.'!E138</f>
        <v>14174807</v>
      </c>
    </row>
    <row r="138" spans="1:11" s="107" customFormat="1" ht="12" customHeight="1" x14ac:dyDescent="0.2">
      <c r="A138" s="302" t="s">
        <v>247</v>
      </c>
      <c r="B138" s="123" t="s">
        <v>347</v>
      </c>
      <c r="C138" s="150">
        <f>'1.2.sz.mell.'!C139</f>
        <v>0</v>
      </c>
      <c r="D138" s="150">
        <f>'1.2.sz.mell.'!D139</f>
        <v>0</v>
      </c>
      <c r="E138" s="150">
        <f>'1.2.sz.mell.'!E139</f>
        <v>0</v>
      </c>
    </row>
    <row r="139" spans="1:11" s="107" customFormat="1" ht="12" customHeight="1" thickBot="1" x14ac:dyDescent="0.25">
      <c r="A139" s="311" t="s">
        <v>476</v>
      </c>
      <c r="B139" s="121" t="s">
        <v>348</v>
      </c>
      <c r="C139" s="150">
        <f>'1.2.sz.mell.'!C140</f>
        <v>0</v>
      </c>
      <c r="D139" s="150">
        <f>'1.2.sz.mell.'!D140</f>
        <v>0</v>
      </c>
      <c r="E139" s="150">
        <f>'1.2.sz.mell.'!E140</f>
        <v>0</v>
      </c>
    </row>
    <row r="140" spans="1:11" s="107" customFormat="1" ht="12" customHeight="1" thickBot="1" x14ac:dyDescent="0.25">
      <c r="A140" s="139" t="s">
        <v>13</v>
      </c>
      <c r="B140" s="142" t="s">
        <v>436</v>
      </c>
      <c r="C140" s="288">
        <f>+C141+C142+C143+C144</f>
        <v>0</v>
      </c>
      <c r="D140" s="288">
        <f>+D141+D142+D143+D144</f>
        <v>0</v>
      </c>
      <c r="E140" s="288">
        <f>+E141+E142+E143+E144</f>
        <v>0</v>
      </c>
    </row>
    <row r="141" spans="1:11" s="107" customFormat="1" ht="12" customHeight="1" x14ac:dyDescent="0.2">
      <c r="A141" s="302" t="s">
        <v>112</v>
      </c>
      <c r="B141" s="123" t="s">
        <v>350</v>
      </c>
      <c r="C141" s="150">
        <f>'1.2.sz.mell.'!C141</f>
        <v>0</v>
      </c>
      <c r="D141" s="150">
        <f>'1.2.sz.mell.'!D141</f>
        <v>0</v>
      </c>
      <c r="E141" s="150">
        <f>'1.2.sz.mell.'!E141</f>
        <v>0</v>
      </c>
    </row>
    <row r="142" spans="1:11" s="107" customFormat="1" ht="12" customHeight="1" x14ac:dyDescent="0.2">
      <c r="A142" s="302" t="s">
        <v>113</v>
      </c>
      <c r="B142" s="123" t="s">
        <v>351</v>
      </c>
      <c r="C142" s="150">
        <f>'1.2.sz.mell.'!C142</f>
        <v>0</v>
      </c>
      <c r="D142" s="150">
        <f>'1.2.sz.mell.'!D142</f>
        <v>0</v>
      </c>
      <c r="E142" s="150">
        <f>'1.2.sz.mell.'!E142</f>
        <v>0</v>
      </c>
    </row>
    <row r="143" spans="1:11" s="107" customFormat="1" ht="12" customHeight="1" x14ac:dyDescent="0.2">
      <c r="A143" s="302" t="s">
        <v>135</v>
      </c>
      <c r="B143" s="123" t="s">
        <v>352</v>
      </c>
      <c r="C143" s="150">
        <f>'1.2.sz.mell.'!C143</f>
        <v>0</v>
      </c>
      <c r="D143" s="150">
        <f>'1.2.sz.mell.'!D143</f>
        <v>0</v>
      </c>
      <c r="E143" s="150">
        <f>'1.2.sz.mell.'!E143</f>
        <v>0</v>
      </c>
    </row>
    <row r="144" spans="1:11" ht="12.75" customHeight="1" thickBot="1" x14ac:dyDescent="0.25">
      <c r="A144" s="302" t="s">
        <v>253</v>
      </c>
      <c r="B144" s="123" t="s">
        <v>353</v>
      </c>
      <c r="C144" s="150">
        <f>'1.2.sz.mell.'!C144</f>
        <v>0</v>
      </c>
      <c r="D144" s="150">
        <f>'1.2.sz.mell.'!D144</f>
        <v>0</v>
      </c>
      <c r="E144" s="150">
        <f>'1.2.sz.mell.'!E144</f>
        <v>0</v>
      </c>
    </row>
    <row r="145" spans="1:5" ht="12" customHeight="1" thickBot="1" x14ac:dyDescent="0.25">
      <c r="A145" s="139" t="s">
        <v>14</v>
      </c>
      <c r="B145" s="142" t="s">
        <v>354</v>
      </c>
      <c r="C145" s="301">
        <f>+C125+C129+C134+C140</f>
        <v>4647080</v>
      </c>
      <c r="D145" s="301">
        <f>+D125+D129+D134+D140</f>
        <v>40989529</v>
      </c>
      <c r="E145" s="301">
        <f>+E125+E129+E134+E140</f>
        <v>25875500</v>
      </c>
    </row>
    <row r="146" spans="1:5" ht="15" customHeight="1" thickBot="1" x14ac:dyDescent="0.25">
      <c r="A146" s="313" t="s">
        <v>15</v>
      </c>
      <c r="B146" s="162" t="s">
        <v>355</v>
      </c>
      <c r="C146" s="301">
        <f>+C124+C145</f>
        <v>195024985</v>
      </c>
      <c r="D146" s="301">
        <f>+D124+D145</f>
        <v>332656310</v>
      </c>
      <c r="E146" s="301">
        <f>+E124+E145</f>
        <v>242908198</v>
      </c>
    </row>
    <row r="147" spans="1:5" ht="13.5" thickBot="1" x14ac:dyDescent="0.25">
      <c r="A147" s="28"/>
      <c r="B147" s="29"/>
      <c r="C147" s="30"/>
      <c r="D147" s="30"/>
      <c r="E147" s="30"/>
    </row>
    <row r="148" spans="1:5" ht="15" customHeight="1" thickBot="1" x14ac:dyDescent="0.25">
      <c r="A148" s="281" t="s">
        <v>479</v>
      </c>
      <c r="B148" s="282"/>
      <c r="C148" s="55">
        <v>4</v>
      </c>
      <c r="D148" s="56">
        <v>4</v>
      </c>
      <c r="E148" s="53">
        <v>4</v>
      </c>
    </row>
    <row r="149" spans="1:5" ht="14.25" customHeight="1" thickBot="1" x14ac:dyDescent="0.25">
      <c r="A149" s="281" t="s">
        <v>129</v>
      </c>
      <c r="B149" s="282"/>
      <c r="C149" s="55">
        <v>20</v>
      </c>
      <c r="D149" s="56">
        <v>20</v>
      </c>
      <c r="E149" s="53">
        <v>20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8"/>
  <sheetViews>
    <sheetView view="pageBreakPreview" topLeftCell="A40" zoomScaleNormal="100" zoomScaleSheetLayoutView="100" workbookViewId="0">
      <selection activeCell="C57" sqref="C57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+CONCATENATE("6.1. melléklet a ……/",LEFT(ÖSSZEFÜGGÉSEK!A4,4)+1,". (……) önkormányzati rendelethez")</f>
        <v>6.1.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430</v>
      </c>
      <c r="C3" s="440"/>
      <c r="D3" s="441"/>
      <c r="E3" s="340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 t="s">
        <v>503</v>
      </c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9505825</v>
      </c>
      <c r="E8" s="336">
        <f>SUM(E9:E18)</f>
        <v>9505825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'6.2. sz. mell'!C9+'6.3. sz. mell.'!C9</f>
        <v>0</v>
      </c>
      <c r="D9" s="48">
        <f>'6.2. sz. mell'!D9+'6.3. sz. mell.'!D9</f>
        <v>0</v>
      </c>
      <c r="E9" s="48">
        <f>'6.2. sz. mell'!E9+'6.3. sz. mell.'!E9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'6.2. sz. mell'!C10+'6.3. sz. mell.'!C10</f>
        <v>0</v>
      </c>
      <c r="D10" s="48">
        <f>'6.2. sz. mell'!D10+'6.3. sz. mell.'!D10</f>
        <v>2239215</v>
      </c>
      <c r="E10" s="48">
        <f>'6.2. sz. mell'!E10+'6.3. sz. mell.'!E10</f>
        <v>2239215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'6.2. sz. mell'!C11+'6.3. sz. mell.'!C11</f>
        <v>0</v>
      </c>
      <c r="D11" s="48">
        <f>'6.2. sz. mell'!D11+'6.3. sz. mell.'!D11</f>
        <v>0</v>
      </c>
      <c r="E11" s="48">
        <f>'6.2. sz. mell'!E11+'6.3. sz. mell.'!E11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'6.2. sz. mell'!C12+'6.3. sz. mell.'!C12</f>
        <v>0</v>
      </c>
      <c r="D12" s="48">
        <f>'6.2. sz. mell'!D12+'6.3. sz. mell.'!D12</f>
        <v>0</v>
      </c>
      <c r="E12" s="48">
        <f>'6.2. sz. mell'!E12+'6.3. sz. mell.'!E12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'6.2. sz. mell'!C13+'6.3. sz. mell.'!C13</f>
        <v>0</v>
      </c>
      <c r="D13" s="48">
        <f>'6.2. sz. mell'!D13+'6.3. sz. mell.'!D13</f>
        <v>5243009</v>
      </c>
      <c r="E13" s="48">
        <f>'6.2. sz. mell'!E13+'6.3. sz. mell.'!E13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'6.2. sz. mell'!C14+'6.3. sz. mell.'!C14</f>
        <v>0</v>
      </c>
      <c r="D14" s="48">
        <f>'6.2. sz. mell'!D14+'6.3. sz. mell.'!D14</f>
        <v>2020196</v>
      </c>
      <c r="E14" s="48">
        <f>'6.2. sz. mell'!E14+'6.3. sz. mell.'!E14</f>
        <v>2020196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'6.2. sz. mell'!C15+'6.3. sz. mell.'!C15</f>
        <v>0</v>
      </c>
      <c r="D15" s="48">
        <f>'6.2. sz. mell'!D15+'6.3. sz. mell.'!D15</f>
        <v>0</v>
      </c>
      <c r="E15" s="48">
        <f>'6.2. sz. mell'!E15+'6.3. sz. mell.'!E15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'6.2. sz. mell'!C16+'6.3. sz. mell.'!C16</f>
        <v>0</v>
      </c>
      <c r="D16" s="48">
        <f>'6.2. sz. mell'!D16+'6.3. sz. mell.'!D16</f>
        <v>0</v>
      </c>
      <c r="E16" s="48">
        <f>'6.2. sz. mell'!E16+'6.3. sz. mell.'!E16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'6.2. sz. mell'!C17+'6.3. sz. mell.'!C17</f>
        <v>0</v>
      </c>
      <c r="D17" s="48">
        <f>'6.2. sz. mell'!D17+'6.3. sz. mell.'!D17</f>
        <v>0</v>
      </c>
      <c r="E17" s="48">
        <f>'6.2. sz. mell'!E17+'6.3. sz. mell.'!E17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'6.2. sz. mell'!C18+'6.3. sz. mell.'!C18</f>
        <v>0</v>
      </c>
      <c r="D18" s="48">
        <f>'6.2. sz. mell'!D18+'6.3. sz. mell.'!D18</f>
        <v>3405</v>
      </c>
      <c r="E18" s="48">
        <f>'6.2. sz. mell'!E18+'6.3. sz. mell.'!E18</f>
        <v>3405</v>
      </c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'6.2. sz. mell'!C20+'6.3. sz. mell.'!C20</f>
        <v>0</v>
      </c>
      <c r="D20" s="200">
        <f>'6.2. sz. mell'!D20+'6.3. sz. mell.'!D20</f>
        <v>0</v>
      </c>
      <c r="E20" s="200">
        <f>'6.2. sz. mell'!E20+'6.3. sz. mell.'!E20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'6.2. sz. mell'!C21+'6.3. sz. mell.'!C21</f>
        <v>0</v>
      </c>
      <c r="D21" s="200">
        <f>'6.2. sz. mell'!D21+'6.3. sz. mell.'!D21</f>
        <v>0</v>
      </c>
      <c r="E21" s="200">
        <f>'6.2. sz. mell'!E21+'6.3. sz. mell.'!E21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'6.2. sz. mell'!C22+'6.3. sz. mell.'!C22</f>
        <v>0</v>
      </c>
      <c r="D22" s="200">
        <f>'6.2. sz. mell'!D22+'6.3. sz. mell.'!D22</f>
        <v>0</v>
      </c>
      <c r="E22" s="200">
        <f>'6.2. sz. mell'!E22+'6.3. sz. mell.'!E22</f>
        <v>0</v>
      </c>
    </row>
    <row r="23" spans="1:5" s="319" customFormat="1" ht="12" customHeight="1" thickBot="1" x14ac:dyDescent="0.25">
      <c r="A23" s="342" t="s">
        <v>76</v>
      </c>
      <c r="B23" s="122" t="s">
        <v>481</v>
      </c>
      <c r="C23" s="200">
        <f>'6.2. sz. mell'!C23+'6.3. sz. mell.'!C23</f>
        <v>0</v>
      </c>
      <c r="D23" s="200">
        <f>'6.2. sz. mell'!D23+'6.3. sz. mell.'!D23</f>
        <v>0</v>
      </c>
      <c r="E23" s="200">
        <f>'6.2. sz. mell'!E23+'6.3. sz. mell.'!E23</f>
        <v>0</v>
      </c>
    </row>
    <row r="24" spans="1:5" s="319" customFormat="1" ht="12" customHeight="1" thickBot="1" x14ac:dyDescent="0.25">
      <c r="A24" s="329" t="s">
        <v>8</v>
      </c>
      <c r="B24" s="142" t="s">
        <v>105</v>
      </c>
      <c r="C24" s="27">
        <f>'6.2. sz. mell'!C24+'6.3. sz. mell.'!C24</f>
        <v>0</v>
      </c>
      <c r="D24" s="27">
        <f>'6.2. sz. mell'!D24+'6.3. sz. mell.'!D24</f>
        <v>0</v>
      </c>
      <c r="E24" s="27">
        <f>'6.2. sz. mell'!E24+'6.3. sz. mell.'!E24</f>
        <v>0</v>
      </c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>
        <f>'6.2. sz. mell'!C26+'6.3. sz. mell.'!C26</f>
        <v>0</v>
      </c>
      <c r="D26" s="45">
        <f>'6.2. sz. mell'!D26+'6.3. sz. mell.'!D26</f>
        <v>0</v>
      </c>
      <c r="E26" s="45">
        <f>'6.2. sz. mell'!E26+'6.3. sz. mell.'!E26</f>
        <v>0</v>
      </c>
    </row>
    <row r="27" spans="1:5" s="319" customFormat="1" ht="12" customHeight="1" x14ac:dyDescent="0.2">
      <c r="A27" s="343" t="s">
        <v>214</v>
      </c>
      <c r="B27" s="345" t="s">
        <v>445</v>
      </c>
      <c r="C27" s="45">
        <f>'6.2. sz. mell'!C27+'6.3. sz. mell.'!C27</f>
        <v>0</v>
      </c>
      <c r="D27" s="45">
        <f>'6.2. sz. mell'!D27+'6.3. sz. mell.'!D27</f>
        <v>0</v>
      </c>
      <c r="E27" s="45">
        <f>'6.2. sz. mell'!E27+'6.3. sz. mell.'!E27</f>
        <v>0</v>
      </c>
    </row>
    <row r="28" spans="1:5" s="319" customFormat="1" ht="12" customHeight="1" thickBot="1" x14ac:dyDescent="0.25">
      <c r="A28" s="342" t="s">
        <v>216</v>
      </c>
      <c r="B28" s="346" t="s">
        <v>482</v>
      </c>
      <c r="C28" s="45">
        <f>'6.2. sz. mell'!C28+'6.3. sz. mell.'!C28</f>
        <v>0</v>
      </c>
      <c r="D28" s="45">
        <f>'6.2. sz. mell'!D28+'6.3. sz. mell.'!D28</f>
        <v>0</v>
      </c>
      <c r="E28" s="45">
        <f>'6.2. sz. mell'!E28+'6.3. sz. mell.'!E28</f>
        <v>0</v>
      </c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>
        <f>'6.2. sz. mell'!C30+'6.3. sz. mell.'!C30</f>
        <v>0</v>
      </c>
      <c r="D30" s="45">
        <f>'6.2. sz. mell'!D30+'6.3. sz. mell.'!D30</f>
        <v>0</v>
      </c>
      <c r="E30" s="45">
        <f>'6.2. sz. mell'!E30+'6.3. sz. mell.'!E30</f>
        <v>0</v>
      </c>
    </row>
    <row r="31" spans="1:5" s="319" customFormat="1" ht="12" customHeight="1" x14ac:dyDescent="0.2">
      <c r="A31" s="343" t="s">
        <v>61</v>
      </c>
      <c r="B31" s="345" t="s">
        <v>235</v>
      </c>
      <c r="C31" s="45">
        <f>'6.2. sz. mell'!C31+'6.3. sz. mell.'!C31</f>
        <v>0</v>
      </c>
      <c r="D31" s="45">
        <f>'6.2. sz. mell'!D31+'6.3. sz. mell.'!D31</f>
        <v>0</v>
      </c>
      <c r="E31" s="45">
        <f>'6.2. sz. mell'!E31+'6.3. sz. mell.'!E31</f>
        <v>0</v>
      </c>
    </row>
    <row r="32" spans="1:5" s="319" customFormat="1" ht="12" customHeight="1" thickBot="1" x14ac:dyDescent="0.25">
      <c r="A32" s="342" t="s">
        <v>62</v>
      </c>
      <c r="B32" s="328" t="s">
        <v>237</v>
      </c>
      <c r="C32" s="45">
        <f>'6.2. sz. mell'!C32+'6.3. sz. mell.'!C32</f>
        <v>0</v>
      </c>
      <c r="D32" s="45">
        <f>'6.2. sz. mell'!D32+'6.3. sz. mell.'!D32</f>
        <v>0</v>
      </c>
      <c r="E32" s="45">
        <f>'6.2. sz. mell'!E32+'6.3. sz. mell.'!E32</f>
        <v>0</v>
      </c>
    </row>
    <row r="33" spans="1:5" s="319" customFormat="1" ht="12" customHeight="1" thickBot="1" x14ac:dyDescent="0.25">
      <c r="A33" s="329" t="s">
        <v>11</v>
      </c>
      <c r="B33" s="142" t="s">
        <v>362</v>
      </c>
      <c r="C33" s="27">
        <f>'6.2. sz. mell'!C33+'6.3. sz. mell.'!C33</f>
        <v>0</v>
      </c>
      <c r="D33" s="27">
        <f>'6.2. sz. mell'!D33+'6.3. sz. mell.'!D33</f>
        <v>0</v>
      </c>
      <c r="E33" s="27">
        <f>'6.2. sz. mell'!E33+'6.3. sz. mell.'!E33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27">
        <f>'6.2. sz. mell'!C34+'6.3. sz. mell.'!C34</f>
        <v>0</v>
      </c>
      <c r="D34" s="27">
        <f>'6.2. sz. mell'!D34+'6.3. sz. mell.'!D34</f>
        <v>0</v>
      </c>
      <c r="E34" s="27">
        <f>'6.2. sz. mell'!E34+'6.3. sz. mell.'!E34</f>
        <v>0</v>
      </c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9505825</v>
      </c>
      <c r="E35" s="336">
        <f>+E8+E19+E24+E25+E29+E33+E34</f>
        <v>9505825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292" customFormat="1" ht="12" customHeight="1" x14ac:dyDescent="0.2">
      <c r="A37" s="343" t="s">
        <v>450</v>
      </c>
      <c r="B37" s="344" t="s">
        <v>143</v>
      </c>
      <c r="C37" s="45">
        <f>'6.2. sz. mell'!C37+'6.3. sz. mell.'!C37</f>
        <v>0</v>
      </c>
      <c r="D37" s="45">
        <f>'6.2. sz. mell'!D37+'6.3. sz. mell.'!D37</f>
        <v>0</v>
      </c>
      <c r="E37" s="45">
        <f>'6.2. sz. mell'!E37+'6.3. sz. mell.'!E37</f>
        <v>0</v>
      </c>
    </row>
    <row r="38" spans="1:5" s="319" customFormat="1" ht="12" customHeight="1" x14ac:dyDescent="0.2">
      <c r="A38" s="343" t="s">
        <v>451</v>
      </c>
      <c r="B38" s="345" t="s">
        <v>2</v>
      </c>
      <c r="C38" s="45">
        <f>'6.2. sz. mell'!C38+'6.3. sz. mell.'!C38</f>
        <v>0</v>
      </c>
      <c r="D38" s="45">
        <f>'6.2. sz. mell'!D38+'6.3. sz. mell.'!D38</f>
        <v>0</v>
      </c>
      <c r="E38" s="45">
        <f>'6.2. sz. mell'!E38+'6.3. sz. mell.'!E38</f>
        <v>0</v>
      </c>
    </row>
    <row r="39" spans="1:5" s="319" customFormat="1" ht="12" customHeight="1" thickBot="1" x14ac:dyDescent="0.25">
      <c r="A39" s="342" t="s">
        <v>452</v>
      </c>
      <c r="B39" s="328" t="s">
        <v>453</v>
      </c>
      <c r="C39" s="45">
        <f>'6.2. sz. mell'!C39+'6.3. sz. mell.'!C39</f>
        <v>0</v>
      </c>
      <c r="D39" s="45">
        <f>'6.2. sz. mell'!D39+'6.3. sz. mell.'!D39</f>
        <v>14174807</v>
      </c>
      <c r="E39" s="45">
        <f>'6.2. sz. mell'!E39+'6.3. sz. mell.'!E39</f>
        <v>14174807</v>
      </c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23680632</v>
      </c>
      <c r="E40" s="337">
        <f>+E35+E36</f>
        <v>23680632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23311901</v>
      </c>
      <c r="E44" s="232">
        <f>SUM(E45:E49)</f>
        <v>23027228</v>
      </c>
    </row>
    <row r="45" spans="1:5" ht="12" customHeight="1" x14ac:dyDescent="0.2">
      <c r="A45" s="342" t="s">
        <v>67</v>
      </c>
      <c r="B45" s="123" t="s">
        <v>36</v>
      </c>
      <c r="C45" s="45">
        <f>'6.2. sz. mell'!C45+'6.3. sz. mell.'!C45</f>
        <v>0</v>
      </c>
      <c r="D45" s="45">
        <f>'6.2. sz. mell'!D45+'6.3. sz. mell.'!D45</f>
        <v>6951061</v>
      </c>
      <c r="E45" s="45">
        <f>'6.2. sz. mell'!E45+'6.3. sz. mell.'!E45</f>
        <v>6951061</v>
      </c>
    </row>
    <row r="46" spans="1:5" ht="12" customHeight="1" x14ac:dyDescent="0.2">
      <c r="A46" s="342" t="s">
        <v>68</v>
      </c>
      <c r="B46" s="122" t="s">
        <v>114</v>
      </c>
      <c r="C46" s="45">
        <f>'6.2. sz. mell'!C46+'6.3. sz. mell.'!C46</f>
        <v>0</v>
      </c>
      <c r="D46" s="45">
        <f>'6.2. sz. mell'!D46+'6.3. sz. mell.'!D46</f>
        <v>1109939</v>
      </c>
      <c r="E46" s="45">
        <f>'6.2. sz. mell'!E46+'6.3. sz. mell.'!E46</f>
        <v>1109939</v>
      </c>
    </row>
    <row r="47" spans="1:5" ht="12" customHeight="1" x14ac:dyDescent="0.2">
      <c r="A47" s="342" t="s">
        <v>69</v>
      </c>
      <c r="B47" s="122" t="s">
        <v>87</v>
      </c>
      <c r="C47" s="45">
        <f>'6.2. sz. mell'!C47+'6.3. sz. mell.'!C47</f>
        <v>0</v>
      </c>
      <c r="D47" s="45">
        <f>'6.2. sz. mell'!D47+'6.3. sz. mell.'!D47</f>
        <v>15250901</v>
      </c>
      <c r="E47" s="45">
        <f>'6.2. sz. mell'!E47+'6.3. sz. mell.'!E47</f>
        <v>14966228</v>
      </c>
    </row>
    <row r="48" spans="1:5" ht="12" customHeight="1" x14ac:dyDescent="0.2">
      <c r="A48" s="342" t="s">
        <v>70</v>
      </c>
      <c r="B48" s="122" t="s">
        <v>115</v>
      </c>
      <c r="C48" s="45">
        <f>'6.2. sz. mell'!C48+'6.3. sz. mell.'!C48</f>
        <v>0</v>
      </c>
      <c r="D48" s="45">
        <f>'6.2. sz. mell'!D48+'6.3. sz. mell.'!D48</f>
        <v>0</v>
      </c>
      <c r="E48" s="45">
        <f>'6.2. sz. mell'!E48+'6.3. sz. mell.'!E48</f>
        <v>0</v>
      </c>
    </row>
    <row r="49" spans="1:11" ht="12" customHeight="1" thickBot="1" x14ac:dyDescent="0.25">
      <c r="A49" s="342" t="s">
        <v>88</v>
      </c>
      <c r="B49" s="122" t="s">
        <v>116</v>
      </c>
      <c r="C49" s="45">
        <f>'6.2. sz. mell'!C49+'6.3. sz. mell.'!C49</f>
        <v>0</v>
      </c>
      <c r="D49" s="45">
        <f>'6.2. sz. mell'!D49+'6.3. sz. mell.'!D49</f>
        <v>0</v>
      </c>
      <c r="E49" s="45">
        <f>'6.2. sz. mell'!E49+'6.3. sz. mell.'!E49</f>
        <v>0</v>
      </c>
    </row>
    <row r="50" spans="1:11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11" s="107" customFormat="1" ht="12" customHeight="1" x14ac:dyDescent="0.2">
      <c r="A51" s="342" t="s">
        <v>73</v>
      </c>
      <c r="B51" s="123" t="s">
        <v>133</v>
      </c>
      <c r="C51" s="45">
        <f>'6.2. sz. mell'!C51+'6.3. sz. mell.'!C51</f>
        <v>0</v>
      </c>
      <c r="D51" s="45">
        <f>'6.2. sz. mell'!D51+'6.3. sz. mell.'!D51</f>
        <v>368731</v>
      </c>
      <c r="E51" s="45">
        <f>'6.2. sz. mell'!E51+'6.3. sz. mell.'!E51</f>
        <v>368731</v>
      </c>
      <c r="K51" s="24"/>
    </row>
    <row r="52" spans="1:11" ht="12" customHeight="1" x14ac:dyDescent="0.2">
      <c r="A52" s="342" t="s">
        <v>74</v>
      </c>
      <c r="B52" s="122" t="s">
        <v>118</v>
      </c>
      <c r="C52" s="45">
        <f>'6.2. sz. mell'!C52+'6.3. sz. mell.'!C52</f>
        <v>0</v>
      </c>
      <c r="D52" s="45">
        <f>'6.2. sz. mell'!D52+'6.3. sz. mell.'!D52</f>
        <v>0</v>
      </c>
      <c r="E52" s="45">
        <f>'6.2. sz. mell'!E52+'6.3. sz. mell.'!E52</f>
        <v>0</v>
      </c>
    </row>
    <row r="53" spans="1:11" ht="12" customHeight="1" x14ac:dyDescent="0.2">
      <c r="A53" s="342" t="s">
        <v>75</v>
      </c>
      <c r="B53" s="122" t="s">
        <v>43</v>
      </c>
      <c r="C53" s="45">
        <f>'6.2. sz. mell'!C53+'6.3. sz. mell.'!C53</f>
        <v>0</v>
      </c>
      <c r="D53" s="45">
        <f>'6.2. sz. mell'!D53+'6.3. sz. mell.'!D53</f>
        <v>0</v>
      </c>
      <c r="E53" s="45">
        <f>'6.2. sz. mell'!E53+'6.3. sz. mell.'!E53</f>
        <v>0</v>
      </c>
    </row>
    <row r="54" spans="1:11" ht="12" customHeight="1" thickBot="1" x14ac:dyDescent="0.25">
      <c r="A54" s="342" t="s">
        <v>76</v>
      </c>
      <c r="B54" s="122" t="s">
        <v>484</v>
      </c>
      <c r="C54" s="45">
        <f>'6.2. sz. mell'!C54+'6.3. sz. mell.'!C54</f>
        <v>0</v>
      </c>
      <c r="D54" s="45">
        <f>'6.2. sz. mell'!D54+'6.3. sz. mell.'!D54</f>
        <v>0</v>
      </c>
      <c r="E54" s="45">
        <f>'6.2. sz. mell'!E54+'6.3. sz. mell.'!E54</f>
        <v>0</v>
      </c>
    </row>
    <row r="55" spans="1:11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23680632</v>
      </c>
      <c r="E55" s="232">
        <f>+E44+E50</f>
        <v>23395959</v>
      </c>
    </row>
    <row r="56" spans="1:11" ht="13.5" thickBot="1" x14ac:dyDescent="0.25">
      <c r="C56" s="338"/>
      <c r="D56" s="338"/>
      <c r="E56" s="338"/>
    </row>
    <row r="57" spans="1:11" ht="15" customHeight="1" thickBot="1" x14ac:dyDescent="0.25">
      <c r="A57" s="281" t="s">
        <v>479</v>
      </c>
      <c r="B57" s="282"/>
      <c r="C57" s="55">
        <v>0</v>
      </c>
      <c r="D57" s="55">
        <v>5</v>
      </c>
      <c r="E57" s="327">
        <v>5</v>
      </c>
    </row>
    <row r="58" spans="1:11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+CONCATENATE("6.2. melléklet a ……/",LEFT(ÖSSZEFÜGGÉSEK!A4,4)+1,". (……) önkormányzati rendelethez")</f>
        <v>6.2.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480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6662022</v>
      </c>
      <c r="E8" s="336">
        <f>SUM(E9:E18)</f>
        <v>6662022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/>
      <c r="E10" s="57"/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/>
      <c r="D13" s="200">
        <v>5243009</v>
      </c>
      <c r="E13" s="57">
        <v>5243009</v>
      </c>
    </row>
    <row r="14" spans="1:5" s="292" customFormat="1" ht="12" customHeight="1" x14ac:dyDescent="0.2">
      <c r="A14" s="342" t="s">
        <v>71</v>
      </c>
      <c r="B14" s="122" t="s">
        <v>439</v>
      </c>
      <c r="C14" s="200"/>
      <c r="D14" s="200">
        <v>1415608</v>
      </c>
      <c r="E14" s="57">
        <v>1415608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>
        <v>3405</v>
      </c>
      <c r="E18" s="320">
        <v>3405</v>
      </c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319" customFormat="1" ht="12" customHeight="1" thickBot="1" x14ac:dyDescent="0.25">
      <c r="A23" s="342" t="s">
        <v>76</v>
      </c>
      <c r="B23" s="122" t="s">
        <v>481</v>
      </c>
      <c r="C23" s="200"/>
      <c r="D23" s="200"/>
      <c r="E23" s="57"/>
    </row>
    <row r="24" spans="1:5" s="319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319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319" customFormat="1" ht="12" customHeight="1" thickBot="1" x14ac:dyDescent="0.25">
      <c r="A28" s="342" t="s">
        <v>216</v>
      </c>
      <c r="B28" s="346" t="s">
        <v>482</v>
      </c>
      <c r="C28" s="326"/>
      <c r="D28" s="326"/>
      <c r="E28" s="321"/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319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319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319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6662022</v>
      </c>
      <c r="E35" s="336">
        <f>+E8+E19+E24+E25+E29+E33+E34</f>
        <v>6662022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292" customFormat="1" ht="12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2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s="319" customFormat="1" ht="12" customHeight="1" thickBot="1" x14ac:dyDescent="0.25">
      <c r="A39" s="342" t="s">
        <v>452</v>
      </c>
      <c r="B39" s="328" t="s">
        <v>453</v>
      </c>
      <c r="C39" s="326"/>
      <c r="D39" s="326">
        <v>14174807</v>
      </c>
      <c r="E39" s="321">
        <v>14174807</v>
      </c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20836829</v>
      </c>
      <c r="E40" s="337">
        <f>+E35+E36</f>
        <v>20836829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20468098</v>
      </c>
      <c r="E44" s="232">
        <f>SUM(E45:E49)</f>
        <v>20183425</v>
      </c>
    </row>
    <row r="45" spans="1:5" ht="12" customHeight="1" x14ac:dyDescent="0.2">
      <c r="A45" s="342" t="s">
        <v>67</v>
      </c>
      <c r="B45" s="123" t="s">
        <v>36</v>
      </c>
      <c r="C45" s="45"/>
      <c r="D45" s="45">
        <v>5908402</v>
      </c>
      <c r="E45" s="227">
        <v>5908402</v>
      </c>
    </row>
    <row r="46" spans="1:5" ht="12" customHeight="1" x14ac:dyDescent="0.2">
      <c r="A46" s="342" t="s">
        <v>68</v>
      </c>
      <c r="B46" s="122" t="s">
        <v>114</v>
      </c>
      <c r="C46" s="197"/>
      <c r="D46" s="197">
        <v>943448</v>
      </c>
      <c r="E46" s="228">
        <v>943448</v>
      </c>
    </row>
    <row r="47" spans="1:5" ht="12" customHeight="1" x14ac:dyDescent="0.2">
      <c r="A47" s="342" t="s">
        <v>69</v>
      </c>
      <c r="B47" s="122" t="s">
        <v>87</v>
      </c>
      <c r="C47" s="197"/>
      <c r="D47" s="197">
        <v>13616248</v>
      </c>
      <c r="E47" s="228">
        <v>13331575</v>
      </c>
    </row>
    <row r="48" spans="1:5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s="107" customFormat="1" ht="12" customHeight="1" x14ac:dyDescent="0.2">
      <c r="A51" s="342" t="s">
        <v>73</v>
      </c>
      <c r="B51" s="123" t="s">
        <v>133</v>
      </c>
      <c r="C51" s="45">
        <v>0</v>
      </c>
      <c r="D51" s="45">
        <v>368731</v>
      </c>
      <c r="E51" s="353">
        <v>368731</v>
      </c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2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2" customHeight="1" thickBot="1" x14ac:dyDescent="0.25">
      <c r="A54" s="342" t="s">
        <v>76</v>
      </c>
      <c r="B54" s="122" t="s">
        <v>484</v>
      </c>
      <c r="C54" s="197"/>
      <c r="D54" s="197"/>
      <c r="E54" s="228"/>
    </row>
    <row r="55" spans="1:5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20836829</v>
      </c>
      <c r="E55" s="232">
        <f>+E44+E50</f>
        <v>20552156</v>
      </c>
    </row>
    <row r="56" spans="1:5" ht="13.5" thickBot="1" x14ac:dyDescent="0.25">
      <c r="C56" s="338"/>
      <c r="D56" s="338"/>
      <c r="E56" s="338"/>
    </row>
    <row r="57" spans="1:5" ht="15" customHeight="1" thickBot="1" x14ac:dyDescent="0.25">
      <c r="A57" s="281" t="s">
        <v>479</v>
      </c>
      <c r="B57" s="282"/>
      <c r="C57" s="55">
        <v>0</v>
      </c>
      <c r="D57" s="55">
        <v>4</v>
      </c>
      <c r="E57" s="327">
        <v>4</v>
      </c>
    </row>
    <row r="58" spans="1:5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B2:D2"/>
    <mergeCell ref="B3:D3"/>
    <mergeCell ref="A7:E7"/>
    <mergeCell ref="A43:E4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8"/>
  <sheetViews>
    <sheetView view="pageBreakPreview" zoomScaleNormal="100" zoomScaleSheetLayoutView="100" workbookViewId="0">
      <selection activeCell="E14" sqref="E14"/>
    </sheetView>
  </sheetViews>
  <sheetFormatPr defaultRowHeight="12.75" x14ac:dyDescent="0.2"/>
  <cols>
    <col min="1" max="1" width="16" style="334" customWidth="1"/>
    <col min="2" max="2" width="59.33203125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+CONCATENATE("6.3. melléklet a ……/",LEFT(ÖSSZEFÜGGÉSEK!A4,4)+1,". (……) önkormányzati rendelethez")</f>
        <v>6.3.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46</v>
      </c>
    </row>
    <row r="3" spans="1:5" s="316" customFormat="1" ht="24.75" thickBot="1" x14ac:dyDescent="0.25">
      <c r="A3" s="314" t="s">
        <v>437</v>
      </c>
      <c r="B3" s="437" t="s">
        <v>508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2843803</v>
      </c>
      <c r="E8" s="336">
        <f>SUM(E9:E18)</f>
        <v>2843803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>
        <v>2239215</v>
      </c>
      <c r="E10" s="57">
        <v>2239215</v>
      </c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/>
      <c r="D13" s="200"/>
      <c r="E13" s="57"/>
    </row>
    <row r="14" spans="1:5" s="292" customFormat="1" ht="12" customHeight="1" x14ac:dyDescent="0.2">
      <c r="A14" s="342" t="s">
        <v>71</v>
      </c>
      <c r="B14" s="122" t="s">
        <v>439</v>
      </c>
      <c r="C14" s="200"/>
      <c r="D14" s="200">
        <v>604588</v>
      </c>
      <c r="E14" s="57">
        <v>604588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/>
      <c r="E18" s="320"/>
    </row>
    <row r="19" spans="1:5" s="319" customFormat="1" ht="21.75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319" customFormat="1" ht="12" customHeight="1" thickBot="1" x14ac:dyDescent="0.25">
      <c r="A23" s="342" t="s">
        <v>76</v>
      </c>
      <c r="B23" s="122" t="s">
        <v>481</v>
      </c>
      <c r="C23" s="200"/>
      <c r="D23" s="200"/>
      <c r="E23" s="57"/>
    </row>
    <row r="24" spans="1:5" s="319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319" customFormat="1" ht="21.75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319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319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319" customFormat="1" ht="12" customHeight="1" thickBot="1" x14ac:dyDescent="0.25">
      <c r="A28" s="342" t="s">
        <v>216</v>
      </c>
      <c r="B28" s="346" t="s">
        <v>482</v>
      </c>
      <c r="C28" s="326"/>
      <c r="D28" s="326"/>
      <c r="E28" s="321"/>
    </row>
    <row r="29" spans="1:5" s="319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319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319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319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319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483</v>
      </c>
      <c r="C35" s="203">
        <f>+C8+C19+C24+C25+C29+C33+C34</f>
        <v>0</v>
      </c>
      <c r="D35" s="203">
        <f>+D8+D19+D24+D25+D29+D33+D34</f>
        <v>2843803</v>
      </c>
      <c r="E35" s="336">
        <f>+E8+E19+E24+E25+E29+E33+E34</f>
        <v>2843803</v>
      </c>
    </row>
    <row r="36" spans="1:5" s="292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0</v>
      </c>
      <c r="E36" s="336">
        <f>+E37+E38+E39</f>
        <v>0</v>
      </c>
    </row>
    <row r="37" spans="1:5" s="292" customFormat="1" ht="12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2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s="319" customFormat="1" ht="12" customHeight="1" thickBot="1" x14ac:dyDescent="0.25">
      <c r="A39" s="342" t="s">
        <v>452</v>
      </c>
      <c r="B39" s="328" t="s">
        <v>453</v>
      </c>
      <c r="C39" s="326"/>
      <c r="D39" s="326"/>
      <c r="E39" s="321"/>
    </row>
    <row r="40" spans="1:5" s="319" customFormat="1" ht="1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2843803</v>
      </c>
      <c r="E40" s="337">
        <f>+E35+E36</f>
        <v>2843803</v>
      </c>
    </row>
    <row r="41" spans="1:5" s="319" customFormat="1" ht="15" customHeight="1" x14ac:dyDescent="0.2">
      <c r="A41" s="277"/>
      <c r="B41" s="278"/>
      <c r="C41" s="290"/>
      <c r="D41" s="290"/>
      <c r="E41" s="290"/>
    </row>
    <row r="42" spans="1:5" ht="13.5" thickBot="1" x14ac:dyDescent="0.25">
      <c r="A42" s="279"/>
      <c r="B42" s="280"/>
      <c r="C42" s="291"/>
      <c r="D42" s="291"/>
      <c r="E42" s="291"/>
    </row>
    <row r="43" spans="1:5" s="318" customFormat="1" ht="16.5" customHeight="1" thickBot="1" x14ac:dyDescent="0.25">
      <c r="A43" s="431" t="s">
        <v>42</v>
      </c>
      <c r="B43" s="432"/>
      <c r="C43" s="432"/>
      <c r="D43" s="432"/>
      <c r="E43" s="433"/>
    </row>
    <row r="44" spans="1:5" s="107" customFormat="1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2843803</v>
      </c>
      <c r="E44" s="232">
        <f>SUM(E45:E49)</f>
        <v>2843803</v>
      </c>
    </row>
    <row r="45" spans="1:5" ht="12" customHeight="1" x14ac:dyDescent="0.2">
      <c r="A45" s="342" t="s">
        <v>67</v>
      </c>
      <c r="B45" s="123" t="s">
        <v>36</v>
      </c>
      <c r="C45" s="45"/>
      <c r="D45" s="45">
        <v>1042659</v>
      </c>
      <c r="E45" s="227">
        <v>1042659</v>
      </c>
    </row>
    <row r="46" spans="1:5" ht="12" customHeight="1" x14ac:dyDescent="0.2">
      <c r="A46" s="342" t="s">
        <v>68</v>
      </c>
      <c r="B46" s="122" t="s">
        <v>114</v>
      </c>
      <c r="C46" s="197"/>
      <c r="D46" s="197">
        <v>166491</v>
      </c>
      <c r="E46" s="228">
        <v>166491</v>
      </c>
    </row>
    <row r="47" spans="1:5" ht="12" customHeight="1" x14ac:dyDescent="0.2">
      <c r="A47" s="342" t="s">
        <v>69</v>
      </c>
      <c r="B47" s="122" t="s">
        <v>87</v>
      </c>
      <c r="C47" s="197"/>
      <c r="D47" s="197">
        <v>1634653</v>
      </c>
      <c r="E47" s="228">
        <v>1634653</v>
      </c>
    </row>
    <row r="48" spans="1:5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0</v>
      </c>
      <c r="E50" s="232">
        <f>SUM(E51:E53)</f>
        <v>0</v>
      </c>
    </row>
    <row r="51" spans="1:5" s="107" customFormat="1" ht="12" customHeight="1" x14ac:dyDescent="0.2">
      <c r="A51" s="342" t="s">
        <v>73</v>
      </c>
      <c r="B51" s="123" t="s">
        <v>133</v>
      </c>
      <c r="C51" s="45">
        <v>0</v>
      </c>
      <c r="D51" s="45"/>
      <c r="E51" s="323"/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2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2" customHeight="1" thickBot="1" x14ac:dyDescent="0.25">
      <c r="A54" s="342" t="s">
        <v>76</v>
      </c>
      <c r="B54" s="122" t="s">
        <v>484</v>
      </c>
      <c r="C54" s="197"/>
      <c r="D54" s="197"/>
      <c r="E54" s="228"/>
    </row>
    <row r="55" spans="1:5" ht="12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2843803</v>
      </c>
      <c r="E55" s="232">
        <f>+E44+E50</f>
        <v>2843803</v>
      </c>
    </row>
    <row r="56" spans="1:5" ht="13.5" thickBot="1" x14ac:dyDescent="0.25">
      <c r="C56" s="338"/>
      <c r="D56" s="338"/>
      <c r="E56" s="338"/>
    </row>
    <row r="57" spans="1:5" ht="15" customHeight="1" thickBot="1" x14ac:dyDescent="0.25">
      <c r="A57" s="281" t="s">
        <v>479</v>
      </c>
      <c r="B57" s="282"/>
      <c r="C57" s="55">
        <v>0</v>
      </c>
      <c r="D57" s="55">
        <v>1</v>
      </c>
      <c r="E57" s="327">
        <v>1</v>
      </c>
    </row>
    <row r="58" spans="1:5" ht="14.25" customHeight="1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D57" sqref="D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 melléklet a ……/",LEFT(ÖSSZEFÜGGÉSEK!A4,4)+1,". (……) önkormányzati rendelethez")</f>
        <v>7.1.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521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430</v>
      </c>
      <c r="C3" s="440"/>
      <c r="D3" s="441"/>
      <c r="E3" s="340" t="s">
        <v>39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7266610</v>
      </c>
      <c r="E8" s="336">
        <f>SUM(E9:E18)</f>
        <v>7266610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'7.1.1. sz. mell.'!C9+'7.1.2. sz. mell.'!C9</f>
        <v>0</v>
      </c>
      <c r="D9" s="48">
        <f>'7.1.1. sz. mell.'!D9+'7.1.2. sz. mell.'!D9</f>
        <v>0</v>
      </c>
      <c r="E9" s="48">
        <f>'7.1.1. sz. mell.'!E9+'7.1.2. sz. mell.'!E9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'7.1.1. sz. mell.'!C10+'7.1.2. sz. mell.'!C10</f>
        <v>0</v>
      </c>
      <c r="D10" s="48">
        <f>'7.1.1. sz. mell.'!D10+'7.1.2. sz. mell.'!D10</f>
        <v>0</v>
      </c>
      <c r="E10" s="48">
        <f>'7.1.1. sz. mell.'!E10+'7.1.2. sz. mell.'!E10</f>
        <v>0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'7.1.1. sz. mell.'!C11+'7.1.2. sz. mell.'!C11</f>
        <v>0</v>
      </c>
      <c r="D11" s="48">
        <f>'7.1.1. sz. mell.'!D11+'7.1.2. sz. mell.'!D11</f>
        <v>0</v>
      </c>
      <c r="E11" s="48">
        <f>'7.1.1. sz. mell.'!E11+'7.1.2. sz. mell.'!E11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'7.1.1. sz. mell.'!C12+'7.1.2. sz. mell.'!C12</f>
        <v>0</v>
      </c>
      <c r="D12" s="48">
        <f>'7.1.1. sz. mell.'!D12+'7.1.2. sz. mell.'!D12</f>
        <v>0</v>
      </c>
      <c r="E12" s="48">
        <f>'7.1.1. sz. mell.'!E12+'7.1.2. sz. mell.'!E12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'7.1.1. sz. mell.'!C13+'7.1.2. sz. mell.'!C13</f>
        <v>0</v>
      </c>
      <c r="D13" s="48">
        <f>'7.1.1. sz. mell.'!D13+'7.1.2. sz. mell.'!D13</f>
        <v>5243009</v>
      </c>
      <c r="E13" s="48">
        <f>'7.1.1. sz. mell.'!E13+'7.1.2. sz. mell.'!E13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'7.1.1. sz. mell.'!C14+'7.1.2. sz. mell.'!C14</f>
        <v>0</v>
      </c>
      <c r="D14" s="48">
        <f>'7.1.1. sz. mell.'!D14+'7.1.2. sz. mell.'!D14</f>
        <v>2020196</v>
      </c>
      <c r="E14" s="48">
        <f>'7.1.1. sz. mell.'!E14+'7.1.2. sz. mell.'!E14</f>
        <v>2020196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'7.1.1. sz. mell.'!C15+'7.1.2. sz. mell.'!C15</f>
        <v>0</v>
      </c>
      <c r="D15" s="48">
        <f>'7.1.1. sz. mell.'!D15+'7.1.2. sz. mell.'!D15</f>
        <v>0</v>
      </c>
      <c r="E15" s="48">
        <f>'7.1.1. sz. mell.'!E15+'7.1.2. sz. mell.'!E15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'7.1.1. sz. mell.'!C16+'7.1.2. sz. mell.'!C16</f>
        <v>0</v>
      </c>
      <c r="D16" s="48">
        <f>'7.1.1. sz. mell.'!D16+'7.1.2. sz. mell.'!D16</f>
        <v>0</v>
      </c>
      <c r="E16" s="48">
        <f>'7.1.1. sz. mell.'!E16+'7.1.2. sz. mell.'!E16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'7.1.1. sz. mell.'!C17+'7.1.2. sz. mell.'!C17</f>
        <v>0</v>
      </c>
      <c r="D17" s="48">
        <f>'7.1.1. sz. mell.'!D17+'7.1.2. sz. mell.'!D17</f>
        <v>0</v>
      </c>
      <c r="E17" s="48">
        <f>'7.1.1. sz. mell.'!E17+'7.1.2. sz. mell.'!E17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'7.1.1. sz. mell.'!C18+'7.1.2. sz. mell.'!C18</f>
        <v>0</v>
      </c>
      <c r="D18" s="48">
        <f>'7.1.1. sz. mell.'!D18+'7.1.2. sz. mell.'!D18</f>
        <v>3405</v>
      </c>
      <c r="E18" s="48">
        <f>'7.1.1. sz. mell.'!E18+'7.1.2. sz. mell.'!E18</f>
        <v>3405</v>
      </c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'7.1.1. sz. mell.'!C20+'7.1.2. sz. mell.'!C20</f>
        <v>0</v>
      </c>
      <c r="D20" s="200">
        <f>'7.1.1. sz. mell.'!D20+'7.1.2. sz. mell.'!D20</f>
        <v>0</v>
      </c>
      <c r="E20" s="200">
        <f>'7.1.1. sz. mell.'!E20+'7.1.2. sz. mell.'!E20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'7.1.1. sz. mell.'!C21+'7.1.2. sz. mell.'!C21</f>
        <v>0</v>
      </c>
      <c r="D21" s="200">
        <f>'7.1.1. sz. mell.'!D21+'7.1.2. sz. mell.'!D21</f>
        <v>0</v>
      </c>
      <c r="E21" s="200">
        <f>'7.1.1. sz. mell.'!E21+'7.1.2. sz. mell.'!E21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'7.1.1. sz. mell.'!C22+'7.1.2. sz. mell.'!C22</f>
        <v>0</v>
      </c>
      <c r="D22" s="200">
        <f>'7.1.1. sz. mell.'!D22+'7.1.2. sz. mell.'!D22</f>
        <v>0</v>
      </c>
      <c r="E22" s="200">
        <f>'7.1.1. sz. mell.'!E22+'7.1.2. sz. mell.'!E22</f>
        <v>0</v>
      </c>
    </row>
    <row r="23" spans="1:5" s="292" customFormat="1" ht="12" customHeight="1" thickBot="1" x14ac:dyDescent="0.25">
      <c r="A23" s="342" t="s">
        <v>76</v>
      </c>
      <c r="B23" s="122" t="s">
        <v>485</v>
      </c>
      <c r="C23" s="200">
        <f>'7.1.1. sz. mell.'!C23+'7.1.2. sz. mell.'!C23</f>
        <v>0</v>
      </c>
      <c r="D23" s="200">
        <f>'7.1.1. sz. mell.'!D23+'7.1.2. sz. mell.'!D23</f>
        <v>0</v>
      </c>
      <c r="E23" s="200">
        <f>'7.1.1. sz. mell.'!E23+'7.1.2. sz. mell.'!E23</f>
        <v>0</v>
      </c>
    </row>
    <row r="24" spans="1:5" s="292" customFormat="1" ht="12" customHeight="1" thickBot="1" x14ac:dyDescent="0.25">
      <c r="A24" s="329" t="s">
        <v>8</v>
      </c>
      <c r="B24" s="142" t="s">
        <v>105</v>
      </c>
      <c r="C24" s="200">
        <f>'7.1.1. sz. mell.'!C24+'7.1.2. sz. mell.'!C24</f>
        <v>0</v>
      </c>
      <c r="D24" s="200">
        <f>'7.1.1. sz. mell.'!D24+'7.1.2. sz. mell.'!D24</f>
        <v>0</v>
      </c>
      <c r="E24" s="200">
        <f>'7.1.1. sz. mell.'!E24+'7.1.2. sz. mell.'!E24</f>
        <v>0</v>
      </c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>
        <f>'7.1.1. sz. mell.'!C26+'7.1.2. sz. mell.'!C26</f>
        <v>0</v>
      </c>
      <c r="D26" s="45">
        <f>'7.1.1. sz. mell.'!D26+'7.1.2. sz. mell.'!D26</f>
        <v>0</v>
      </c>
      <c r="E26" s="45">
        <f>'7.1.1. sz. mell.'!E26+'7.1.2. sz. mell.'!E26</f>
        <v>0</v>
      </c>
    </row>
    <row r="27" spans="1:5" s="292" customFormat="1" ht="12" customHeight="1" x14ac:dyDescent="0.2">
      <c r="A27" s="343" t="s">
        <v>214</v>
      </c>
      <c r="B27" s="345" t="s">
        <v>445</v>
      </c>
      <c r="C27" s="45">
        <f>'7.1.1. sz. mell.'!C27+'7.1.2. sz. mell.'!C27</f>
        <v>0</v>
      </c>
      <c r="D27" s="45">
        <f>'7.1.1. sz. mell.'!D27+'7.1.2. sz. mell.'!D27</f>
        <v>0</v>
      </c>
      <c r="E27" s="45">
        <f>'7.1.1. sz. mell.'!E27+'7.1.2. sz. mell.'!E27</f>
        <v>0</v>
      </c>
    </row>
    <row r="28" spans="1:5" s="292" customFormat="1" ht="12" customHeight="1" thickBot="1" x14ac:dyDescent="0.25">
      <c r="A28" s="342" t="s">
        <v>216</v>
      </c>
      <c r="B28" s="346" t="s">
        <v>486</v>
      </c>
      <c r="C28" s="45">
        <f>'7.1.1. sz. mell.'!C28+'7.1.2. sz. mell.'!C28</f>
        <v>0</v>
      </c>
      <c r="D28" s="45">
        <f>'7.1.1. sz. mell.'!D28+'7.1.2. sz. mell.'!D28</f>
        <v>0</v>
      </c>
      <c r="E28" s="45">
        <f>'7.1.1. sz. mell.'!E28+'7.1.2. sz. mell.'!E28</f>
        <v>0</v>
      </c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>
        <f>'7.1.1. sz. mell.'!C30+'7.1.2. sz. mell.'!C30</f>
        <v>0</v>
      </c>
      <c r="D30" s="45">
        <f>'7.1.1. sz. mell.'!D30+'7.1.2. sz. mell.'!D30</f>
        <v>0</v>
      </c>
      <c r="E30" s="45">
        <f>'7.1.1. sz. mell.'!E30+'7.1.2. sz. mell.'!E30</f>
        <v>0</v>
      </c>
    </row>
    <row r="31" spans="1:5" s="292" customFormat="1" ht="12" customHeight="1" x14ac:dyDescent="0.2">
      <c r="A31" s="343" t="s">
        <v>61</v>
      </c>
      <c r="B31" s="345" t="s">
        <v>235</v>
      </c>
      <c r="C31" s="45">
        <f>'7.1.1. sz. mell.'!C31+'7.1.2. sz. mell.'!C31</f>
        <v>0</v>
      </c>
      <c r="D31" s="45">
        <f>'7.1.1. sz. mell.'!D31+'7.1.2. sz. mell.'!D31</f>
        <v>0</v>
      </c>
      <c r="E31" s="45">
        <f>'7.1.1. sz. mell.'!E31+'7.1.2. sz. mell.'!E31</f>
        <v>0</v>
      </c>
    </row>
    <row r="32" spans="1:5" s="292" customFormat="1" ht="12" customHeight="1" thickBot="1" x14ac:dyDescent="0.25">
      <c r="A32" s="342" t="s">
        <v>62</v>
      </c>
      <c r="B32" s="328" t="s">
        <v>237</v>
      </c>
      <c r="C32" s="45">
        <f>'7.1.1. sz. mell.'!C32+'7.1.2. sz. mell.'!C32</f>
        <v>0</v>
      </c>
      <c r="D32" s="45">
        <f>'7.1.1. sz. mell.'!D32+'7.1.2. sz. mell.'!D32</f>
        <v>0</v>
      </c>
      <c r="E32" s="45">
        <f>'7.1.1. sz. mell.'!E32+'7.1.2. sz. mell.'!E32</f>
        <v>0</v>
      </c>
    </row>
    <row r="33" spans="1:5" s="292" customFormat="1" ht="12" customHeight="1" thickBot="1" x14ac:dyDescent="0.25">
      <c r="A33" s="329" t="s">
        <v>11</v>
      </c>
      <c r="B33" s="142" t="s">
        <v>362</v>
      </c>
      <c r="C33" s="45">
        <f>'7.1.1. sz. mell.'!C33+'7.1.2. sz. mell.'!C33</f>
        <v>0</v>
      </c>
      <c r="D33" s="45">
        <f>'7.1.1. sz. mell.'!D33+'7.1.2. sz. mell.'!D33</f>
        <v>0</v>
      </c>
      <c r="E33" s="45">
        <f>'7.1.1. sz. mell.'!E33+'7.1.2. sz. mell.'!E33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45">
        <f>'7.1.1. sz. mell.'!C34+'7.1.2. sz. mell.'!C34</f>
        <v>0</v>
      </c>
      <c r="D34" s="45">
        <f>'7.1.1. sz. mell.'!D34+'7.1.2. sz. mell.'!D34</f>
        <v>0</v>
      </c>
      <c r="E34" s="45">
        <f>'7.1.1. sz. mell.'!E34+'7.1.2. sz. mell.'!E34</f>
        <v>0</v>
      </c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7266610</v>
      </c>
      <c r="E35" s="336">
        <f>+E8+E19+E24+E25+E29+E33+E34</f>
        <v>7266610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319" customFormat="1" ht="15" customHeight="1" x14ac:dyDescent="0.2">
      <c r="A37" s="343" t="s">
        <v>450</v>
      </c>
      <c r="B37" s="344" t="s">
        <v>143</v>
      </c>
      <c r="C37" s="45">
        <f>'7.1.1. sz. mell.'!C37+'7.1.2. sz. mell.'!C37</f>
        <v>0</v>
      </c>
      <c r="D37" s="45">
        <f>'7.1.1. sz. mell.'!D37+'7.1.2. sz. mell.'!D37</f>
        <v>0</v>
      </c>
      <c r="E37" s="45">
        <f>'7.1.1. sz. mell.'!E37+'7.1.2. sz. mell.'!E37</f>
        <v>0</v>
      </c>
    </row>
    <row r="38" spans="1:5" s="319" customFormat="1" ht="15" customHeight="1" x14ac:dyDescent="0.2">
      <c r="A38" s="343" t="s">
        <v>451</v>
      </c>
      <c r="B38" s="345" t="s">
        <v>2</v>
      </c>
      <c r="C38" s="45">
        <f>'7.1.1. sz. mell.'!C38+'7.1.2. sz. mell.'!C38</f>
        <v>0</v>
      </c>
      <c r="D38" s="45">
        <f>'7.1.1. sz. mell.'!D38+'7.1.2. sz. mell.'!D38</f>
        <v>0</v>
      </c>
      <c r="E38" s="45">
        <f>'7.1.1. sz. mell.'!E38+'7.1.2. sz. mell.'!E38</f>
        <v>0</v>
      </c>
    </row>
    <row r="39" spans="1:5" ht="13.5" thickBot="1" x14ac:dyDescent="0.25">
      <c r="A39" s="342" t="s">
        <v>452</v>
      </c>
      <c r="B39" s="328" t="s">
        <v>453</v>
      </c>
      <c r="C39" s="45">
        <f>'7.1.1. sz. mell.'!C39+'7.1.2. sz. mell.'!C39</f>
        <v>0</v>
      </c>
      <c r="D39" s="45">
        <f>'7.1.1. sz. mell.'!D39+'7.1.2. sz. mell.'!D39</f>
        <v>14174807</v>
      </c>
      <c r="E39" s="45">
        <f>'7.1.1. sz. mell.'!E39+'7.1.2. sz. mell.'!E39</f>
        <v>14174807</v>
      </c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21441417</v>
      </c>
      <c r="E40" s="337">
        <f>+E35+E36</f>
        <v>21441417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23311901</v>
      </c>
      <c r="E44" s="232">
        <f>SUM(E45:E49)</f>
        <v>23027228</v>
      </c>
    </row>
    <row r="45" spans="1:5" ht="12" customHeight="1" x14ac:dyDescent="0.2">
      <c r="A45" s="342" t="s">
        <v>67</v>
      </c>
      <c r="B45" s="123" t="s">
        <v>36</v>
      </c>
      <c r="C45" s="45">
        <f>'7.1.1. sz. mell.'!C45+'7.1.2. sz. mell.'!C45</f>
        <v>0</v>
      </c>
      <c r="D45" s="45">
        <f>'7.1.1. sz. mell.'!D45+'7.1.2. sz. mell.'!D45</f>
        <v>6951061</v>
      </c>
      <c r="E45" s="45">
        <f>'7.1.1. sz. mell.'!E45+'7.1.2. sz. mell.'!E45</f>
        <v>6951061</v>
      </c>
    </row>
    <row r="46" spans="1:5" ht="12" customHeight="1" x14ac:dyDescent="0.2">
      <c r="A46" s="342" t="s">
        <v>68</v>
      </c>
      <c r="B46" s="122" t="s">
        <v>114</v>
      </c>
      <c r="C46" s="45">
        <f>'7.1.1. sz. mell.'!C46+'7.1.2. sz. mell.'!C46</f>
        <v>0</v>
      </c>
      <c r="D46" s="45">
        <f>'7.1.1. sz. mell.'!D46+'7.1.2. sz. mell.'!D46</f>
        <v>1109939</v>
      </c>
      <c r="E46" s="45">
        <f>'7.1.1. sz. mell.'!E46+'7.1.2. sz. mell.'!E46</f>
        <v>1109939</v>
      </c>
    </row>
    <row r="47" spans="1:5" ht="12" customHeight="1" x14ac:dyDescent="0.2">
      <c r="A47" s="342" t="s">
        <v>69</v>
      </c>
      <c r="B47" s="122" t="s">
        <v>87</v>
      </c>
      <c r="C47" s="45">
        <f>'7.1.1. sz. mell.'!C47+'7.1.2. sz. mell.'!C47</f>
        <v>0</v>
      </c>
      <c r="D47" s="45">
        <f>'7.1.1. sz. mell.'!D47+'7.1.2. sz. mell.'!D47</f>
        <v>15250901</v>
      </c>
      <c r="E47" s="45">
        <f>'7.1.1. sz. mell.'!E47+'7.1.2. sz. mell.'!E47</f>
        <v>14966228</v>
      </c>
    </row>
    <row r="48" spans="1:5" s="107" customFormat="1" ht="12" customHeight="1" x14ac:dyDescent="0.2">
      <c r="A48" s="342" t="s">
        <v>70</v>
      </c>
      <c r="B48" s="122" t="s">
        <v>115</v>
      </c>
      <c r="C48" s="45">
        <f>'7.1.1. sz. mell.'!C48+'7.1.2. sz. mell.'!C48</f>
        <v>0</v>
      </c>
      <c r="D48" s="45">
        <f>'7.1.1. sz. mell.'!D48+'7.1.2. sz. mell.'!D48</f>
        <v>0</v>
      </c>
      <c r="E48" s="45">
        <f>'7.1.1. sz. mell.'!E48+'7.1.2. sz. mell.'!E48</f>
        <v>0</v>
      </c>
    </row>
    <row r="49" spans="1:5" ht="12" customHeight="1" thickBot="1" x14ac:dyDescent="0.25">
      <c r="A49" s="342" t="s">
        <v>88</v>
      </c>
      <c r="B49" s="122" t="s">
        <v>116</v>
      </c>
      <c r="C49" s="45">
        <f>'7.1.1. sz. mell.'!C49+'7.1.2. sz. mell.'!C49</f>
        <v>0</v>
      </c>
      <c r="D49" s="45">
        <f>'7.1.1. sz. mell.'!D49+'7.1.2. sz. mell.'!D49</f>
        <v>0</v>
      </c>
      <c r="E49" s="45">
        <f>'7.1.1. sz. mell.'!E49+'7.1.2. sz. mell.'!E49</f>
        <v>0</v>
      </c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ht="12" customHeight="1" x14ac:dyDescent="0.2">
      <c r="A51" s="342" t="s">
        <v>73</v>
      </c>
      <c r="B51" s="123" t="s">
        <v>133</v>
      </c>
      <c r="C51" s="45">
        <f>'7.1.1. sz. mell.'!C51+'7.1.2. sz. mell.'!C51</f>
        <v>0</v>
      </c>
      <c r="D51" s="45">
        <f>'7.1.1. sz. mell.'!D51+'7.1.2. sz. mell.'!D51</f>
        <v>368731</v>
      </c>
      <c r="E51" s="45">
        <f>'7.1.1. sz. mell.'!E51+'7.1.2. sz. mell.'!E51</f>
        <v>368731</v>
      </c>
    </row>
    <row r="52" spans="1:5" ht="12" customHeight="1" x14ac:dyDescent="0.2">
      <c r="A52" s="342" t="s">
        <v>74</v>
      </c>
      <c r="B52" s="122" t="s">
        <v>118</v>
      </c>
      <c r="C52" s="45">
        <f>'7.1.1. sz. mell.'!C52+'7.1.2. sz. mell.'!C52</f>
        <v>0</v>
      </c>
      <c r="D52" s="45">
        <f>'7.1.1. sz. mell.'!D52+'7.1.2. sz. mell.'!D52</f>
        <v>0</v>
      </c>
      <c r="E52" s="45">
        <f>'7.1.1. sz. mell.'!E52+'7.1.2. sz. mell.'!E52</f>
        <v>0</v>
      </c>
    </row>
    <row r="53" spans="1:5" ht="15" customHeight="1" x14ac:dyDescent="0.2">
      <c r="A53" s="342" t="s">
        <v>75</v>
      </c>
      <c r="B53" s="122" t="s">
        <v>43</v>
      </c>
      <c r="C53" s="45">
        <f>'7.1.1. sz. mell.'!C53+'7.1.2. sz. mell.'!C53</f>
        <v>0</v>
      </c>
      <c r="D53" s="45">
        <f>'7.1.1. sz. mell.'!D53+'7.1.2. sz. mell.'!D53</f>
        <v>0</v>
      </c>
      <c r="E53" s="45">
        <f>'7.1.1. sz. mell.'!E53+'7.1.2. sz. mell.'!E53</f>
        <v>0</v>
      </c>
    </row>
    <row r="54" spans="1:5" ht="13.5" thickBot="1" x14ac:dyDescent="0.25">
      <c r="A54" s="342" t="s">
        <v>76</v>
      </c>
      <c r="B54" s="122" t="s">
        <v>487</v>
      </c>
      <c r="C54" s="45">
        <f>'7.1.1. sz. mell.'!C54+'7.1.2. sz. mell.'!C54</f>
        <v>0</v>
      </c>
      <c r="D54" s="45">
        <f>'7.1.1. sz. mell.'!D54+'7.1.2. sz. mell.'!D54</f>
        <v>0</v>
      </c>
      <c r="E54" s="45">
        <f>'7.1.1. sz. mell.'!E54+'7.1.2. sz. mell.'!E54</f>
        <v>0</v>
      </c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23680632</v>
      </c>
      <c r="E55" s="232">
        <f>+E44+E50</f>
        <v>23395959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5</v>
      </c>
      <c r="E57" s="327">
        <v>5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A7:E7"/>
    <mergeCell ref="A43:E43"/>
    <mergeCell ref="B2:D2"/>
    <mergeCell ref="B3:D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+CONCATENATE("7.1.1. melléklet a ……/",LEFT(ÖSSZEFÜGGÉSEK!A4,4)+1,". (……) önkormányzati rendelethez")</f>
        <v>7.1.1.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130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488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6662022</v>
      </c>
      <c r="E8" s="336">
        <f>SUM(E9:E18)</f>
        <v>6662022</v>
      </c>
    </row>
    <row r="9" spans="1:5" s="292" customFormat="1" ht="12" customHeight="1" thickBot="1" x14ac:dyDescent="0.25">
      <c r="A9" s="341" t="s">
        <v>67</v>
      </c>
      <c r="B9" s="124" t="s">
        <v>221</v>
      </c>
      <c r="C9" s="48">
        <f>'6.2. sz. mell'!C9</f>
        <v>0</v>
      </c>
      <c r="D9" s="48">
        <f>'6.2. sz. mell'!D9</f>
        <v>0</v>
      </c>
      <c r="E9" s="48">
        <f>'6.2. sz. mell'!E9</f>
        <v>0</v>
      </c>
    </row>
    <row r="10" spans="1:5" s="292" customFormat="1" ht="12" customHeight="1" thickBot="1" x14ac:dyDescent="0.25">
      <c r="A10" s="342" t="s">
        <v>68</v>
      </c>
      <c r="B10" s="122" t="s">
        <v>222</v>
      </c>
      <c r="C10" s="48">
        <f>'6.2. sz. mell'!C10</f>
        <v>0</v>
      </c>
      <c r="D10" s="48">
        <f>'6.2. sz. mell'!D10</f>
        <v>0</v>
      </c>
      <c r="E10" s="48">
        <f>'6.2. sz. mell'!E10</f>
        <v>0</v>
      </c>
    </row>
    <row r="11" spans="1:5" s="292" customFormat="1" ht="12" customHeight="1" thickBot="1" x14ac:dyDescent="0.25">
      <c r="A11" s="342" t="s">
        <v>69</v>
      </c>
      <c r="B11" s="122" t="s">
        <v>223</v>
      </c>
      <c r="C11" s="48">
        <f>'6.2. sz. mell'!C11</f>
        <v>0</v>
      </c>
      <c r="D11" s="48">
        <f>'6.2. sz. mell'!D11</f>
        <v>0</v>
      </c>
      <c r="E11" s="48">
        <f>'6.2. sz. mell'!E11</f>
        <v>0</v>
      </c>
    </row>
    <row r="12" spans="1:5" s="292" customFormat="1" ht="12" customHeight="1" thickBot="1" x14ac:dyDescent="0.25">
      <c r="A12" s="342" t="s">
        <v>70</v>
      </c>
      <c r="B12" s="122" t="s">
        <v>224</v>
      </c>
      <c r="C12" s="48">
        <f>'6.2. sz. mell'!C12</f>
        <v>0</v>
      </c>
      <c r="D12" s="48">
        <f>'6.2. sz. mell'!D12</f>
        <v>0</v>
      </c>
      <c r="E12" s="48">
        <f>'6.2. sz. mell'!E12</f>
        <v>0</v>
      </c>
    </row>
    <row r="13" spans="1:5" s="292" customFormat="1" ht="12" customHeight="1" thickBot="1" x14ac:dyDescent="0.25">
      <c r="A13" s="342" t="s">
        <v>88</v>
      </c>
      <c r="B13" s="122" t="s">
        <v>225</v>
      </c>
      <c r="C13" s="48">
        <f>'6.2. sz. mell'!C13</f>
        <v>0</v>
      </c>
      <c r="D13" s="48">
        <f>'6.2. sz. mell'!D13</f>
        <v>5243009</v>
      </c>
      <c r="E13" s="48">
        <f>'6.2. sz. mell'!E13</f>
        <v>5243009</v>
      </c>
    </row>
    <row r="14" spans="1:5" s="292" customFormat="1" ht="12" customHeight="1" thickBot="1" x14ac:dyDescent="0.25">
      <c r="A14" s="342" t="s">
        <v>71</v>
      </c>
      <c r="B14" s="122" t="s">
        <v>439</v>
      </c>
      <c r="C14" s="48">
        <f>'6.2. sz. mell'!C14</f>
        <v>0</v>
      </c>
      <c r="D14" s="48">
        <f>'6.2. sz. mell'!D14</f>
        <v>1415608</v>
      </c>
      <c r="E14" s="48">
        <f>'6.2. sz. mell'!E14</f>
        <v>1415608</v>
      </c>
    </row>
    <row r="15" spans="1:5" s="319" customFormat="1" ht="12" customHeight="1" thickBot="1" x14ac:dyDescent="0.25">
      <c r="A15" s="342" t="s">
        <v>72</v>
      </c>
      <c r="B15" s="121" t="s">
        <v>440</v>
      </c>
      <c r="C15" s="48">
        <f>'6.2. sz. mell'!C15</f>
        <v>0</v>
      </c>
      <c r="D15" s="48">
        <f>'6.2. sz. mell'!D15</f>
        <v>0</v>
      </c>
      <c r="E15" s="48">
        <f>'6.2. sz. mell'!E15</f>
        <v>0</v>
      </c>
    </row>
    <row r="16" spans="1:5" s="319" customFormat="1" ht="12" customHeight="1" thickBot="1" x14ac:dyDescent="0.25">
      <c r="A16" s="342" t="s">
        <v>79</v>
      </c>
      <c r="B16" s="122" t="s">
        <v>228</v>
      </c>
      <c r="C16" s="48">
        <f>'6.2. sz. mell'!C16</f>
        <v>0</v>
      </c>
      <c r="D16" s="48">
        <f>'6.2. sz. mell'!D16</f>
        <v>0</v>
      </c>
      <c r="E16" s="48">
        <f>'6.2. sz. mell'!E16</f>
        <v>0</v>
      </c>
    </row>
    <row r="17" spans="1:5" s="292" customFormat="1" ht="12" customHeight="1" thickBot="1" x14ac:dyDescent="0.25">
      <c r="A17" s="342" t="s">
        <v>80</v>
      </c>
      <c r="B17" s="122" t="s">
        <v>230</v>
      </c>
      <c r="C17" s="48">
        <f>'6.2. sz. mell'!C17</f>
        <v>0</v>
      </c>
      <c r="D17" s="48">
        <f>'6.2. sz. mell'!D17</f>
        <v>0</v>
      </c>
      <c r="E17" s="48">
        <f>'6.2. sz. mell'!E17</f>
        <v>0</v>
      </c>
    </row>
    <row r="18" spans="1:5" s="319" customFormat="1" ht="12" customHeight="1" thickBot="1" x14ac:dyDescent="0.25">
      <c r="A18" s="342" t="s">
        <v>81</v>
      </c>
      <c r="B18" s="121" t="s">
        <v>232</v>
      </c>
      <c r="C18" s="48">
        <f>'6.2. sz. mell'!C18</f>
        <v>0</v>
      </c>
      <c r="D18" s="48">
        <f>'6.2. sz. mell'!D18</f>
        <v>3405</v>
      </c>
      <c r="E18" s="48">
        <f>'6.2. sz. mell'!E18</f>
        <v>3405</v>
      </c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>
        <f>'6.2. sz. mell'!C20</f>
        <v>0</v>
      </c>
      <c r="D20" s="200">
        <f>'6.2. sz. mell'!D20</f>
        <v>0</v>
      </c>
      <c r="E20" s="200">
        <f>'6.2. sz. mell'!E20</f>
        <v>0</v>
      </c>
    </row>
    <row r="21" spans="1:5" s="319" customFormat="1" ht="12" customHeight="1" x14ac:dyDescent="0.2">
      <c r="A21" s="342" t="s">
        <v>74</v>
      </c>
      <c r="B21" s="122" t="s">
        <v>442</v>
      </c>
      <c r="C21" s="200">
        <f>'6.2. sz. mell'!C21</f>
        <v>0</v>
      </c>
      <c r="D21" s="200">
        <f>'6.2. sz. mell'!D21</f>
        <v>0</v>
      </c>
      <c r="E21" s="200">
        <f>'6.2. sz. mell'!E21</f>
        <v>0</v>
      </c>
    </row>
    <row r="22" spans="1:5" s="319" customFormat="1" ht="12" customHeight="1" x14ac:dyDescent="0.2">
      <c r="A22" s="342" t="s">
        <v>75</v>
      </c>
      <c r="B22" s="122" t="s">
        <v>443</v>
      </c>
      <c r="C22" s="200">
        <f>'6.2. sz. mell'!C22</f>
        <v>0</v>
      </c>
      <c r="D22" s="200">
        <f>'6.2. sz. mell'!D22</f>
        <v>0</v>
      </c>
      <c r="E22" s="200">
        <f>'6.2. sz. mell'!E22</f>
        <v>0</v>
      </c>
    </row>
    <row r="23" spans="1:5" s="292" customFormat="1" ht="12" customHeight="1" thickBot="1" x14ac:dyDescent="0.25">
      <c r="A23" s="342" t="s">
        <v>76</v>
      </c>
      <c r="B23" s="122" t="s">
        <v>485</v>
      </c>
      <c r="C23" s="200">
        <f>'6.2. sz. mell'!C23</f>
        <v>0</v>
      </c>
      <c r="D23" s="200">
        <f>'6.2. sz. mell'!D23</f>
        <v>0</v>
      </c>
      <c r="E23" s="200">
        <f>'6.2. sz. mell'!E23</f>
        <v>0</v>
      </c>
    </row>
    <row r="24" spans="1:5" s="292" customFormat="1" ht="12" customHeight="1" thickBot="1" x14ac:dyDescent="0.25">
      <c r="A24" s="329" t="s">
        <v>8</v>
      </c>
      <c r="B24" s="142" t="s">
        <v>105</v>
      </c>
      <c r="C24" s="27">
        <f>'6.2. sz. mell'!C24</f>
        <v>0</v>
      </c>
      <c r="D24" s="27">
        <f>'6.2. sz. mell'!D24</f>
        <v>0</v>
      </c>
      <c r="E24" s="27">
        <f>'6.2. sz. mell'!E24</f>
        <v>0</v>
      </c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>
        <f>'6.2. sz. mell'!C26</f>
        <v>0</v>
      </c>
      <c r="D26" s="45">
        <f>'6.2. sz. mell'!D26</f>
        <v>0</v>
      </c>
      <c r="E26" s="45">
        <f>'6.2. sz. mell'!E26</f>
        <v>0</v>
      </c>
    </row>
    <row r="27" spans="1:5" s="292" customFormat="1" ht="12" customHeight="1" x14ac:dyDescent="0.2">
      <c r="A27" s="343" t="s">
        <v>214</v>
      </c>
      <c r="B27" s="345" t="s">
        <v>445</v>
      </c>
      <c r="C27" s="45">
        <f>'6.2. sz. mell'!C27</f>
        <v>0</v>
      </c>
      <c r="D27" s="45">
        <f>'6.2. sz. mell'!D27</f>
        <v>0</v>
      </c>
      <c r="E27" s="45">
        <f>'6.2. sz. mell'!E27</f>
        <v>0</v>
      </c>
    </row>
    <row r="28" spans="1:5" s="292" customFormat="1" ht="12" customHeight="1" thickBot="1" x14ac:dyDescent="0.25">
      <c r="A28" s="342" t="s">
        <v>216</v>
      </c>
      <c r="B28" s="346" t="s">
        <v>486</v>
      </c>
      <c r="C28" s="45">
        <f>'6.2. sz. mell'!C28</f>
        <v>0</v>
      </c>
      <c r="D28" s="45">
        <f>'6.2. sz. mell'!D28</f>
        <v>0</v>
      </c>
      <c r="E28" s="45">
        <f>'6.2. sz. mell'!E28</f>
        <v>0</v>
      </c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>
        <f>'6.2. sz. mell'!C30</f>
        <v>0</v>
      </c>
      <c r="D30" s="45">
        <f>'6.2. sz. mell'!D30</f>
        <v>0</v>
      </c>
      <c r="E30" s="45">
        <f>'6.2. sz. mell'!E30</f>
        <v>0</v>
      </c>
    </row>
    <row r="31" spans="1:5" s="292" customFormat="1" ht="12" customHeight="1" x14ac:dyDescent="0.2">
      <c r="A31" s="343" t="s">
        <v>61</v>
      </c>
      <c r="B31" s="345" t="s">
        <v>235</v>
      </c>
      <c r="C31" s="45">
        <f>'6.2. sz. mell'!C31</f>
        <v>0</v>
      </c>
      <c r="D31" s="45">
        <f>'6.2. sz. mell'!D31</f>
        <v>0</v>
      </c>
      <c r="E31" s="45">
        <f>'6.2. sz. mell'!E31</f>
        <v>0</v>
      </c>
    </row>
    <row r="32" spans="1:5" s="292" customFormat="1" ht="12" customHeight="1" thickBot="1" x14ac:dyDescent="0.25">
      <c r="A32" s="342" t="s">
        <v>62</v>
      </c>
      <c r="B32" s="328" t="s">
        <v>237</v>
      </c>
      <c r="C32" s="45">
        <f>'6.2. sz. mell'!C32</f>
        <v>0</v>
      </c>
      <c r="D32" s="45">
        <f>'6.2. sz. mell'!D32</f>
        <v>0</v>
      </c>
      <c r="E32" s="45">
        <f>'6.2. sz. mell'!E32</f>
        <v>0</v>
      </c>
    </row>
    <row r="33" spans="1:5" s="292" customFormat="1" ht="12" customHeight="1" thickBot="1" x14ac:dyDescent="0.25">
      <c r="A33" s="329" t="s">
        <v>11</v>
      </c>
      <c r="B33" s="142" t="s">
        <v>362</v>
      </c>
      <c r="C33" s="27">
        <f>'6.2. sz. mell'!C33</f>
        <v>0</v>
      </c>
      <c r="D33" s="27">
        <f>'6.2. sz. mell'!D33</f>
        <v>0</v>
      </c>
      <c r="E33" s="27">
        <f>'6.2. sz. mell'!E33</f>
        <v>0</v>
      </c>
    </row>
    <row r="34" spans="1:5" s="292" customFormat="1" ht="12" customHeight="1" thickBot="1" x14ac:dyDescent="0.25">
      <c r="A34" s="329" t="s">
        <v>12</v>
      </c>
      <c r="B34" s="142" t="s">
        <v>447</v>
      </c>
      <c r="C34" s="27">
        <f>'6.2. sz. mell'!C34</f>
        <v>0</v>
      </c>
      <c r="D34" s="27">
        <f>'6.2. sz. mell'!D34</f>
        <v>0</v>
      </c>
      <c r="E34" s="27">
        <f>'6.2. sz. mell'!E34</f>
        <v>0</v>
      </c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6662022</v>
      </c>
      <c r="E35" s="336">
        <f>+E8+E19+E24+E25+E29+E33+E34</f>
        <v>6662022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14174807</v>
      </c>
      <c r="E36" s="336">
        <f>+E37+E38+E39</f>
        <v>14174807</v>
      </c>
    </row>
    <row r="37" spans="1:5" s="319" customFormat="1" ht="15" customHeight="1" x14ac:dyDescent="0.2">
      <c r="A37" s="343" t="s">
        <v>450</v>
      </c>
      <c r="B37" s="344" t="s">
        <v>143</v>
      </c>
      <c r="C37" s="45">
        <f>'6.2. sz. mell'!C37</f>
        <v>0</v>
      </c>
      <c r="D37" s="45">
        <f>'6.2. sz. mell'!D37</f>
        <v>0</v>
      </c>
      <c r="E37" s="45">
        <f>'6.2. sz. mell'!E37</f>
        <v>0</v>
      </c>
    </row>
    <row r="38" spans="1:5" s="319" customFormat="1" ht="15" customHeight="1" x14ac:dyDescent="0.2">
      <c r="A38" s="343" t="s">
        <v>451</v>
      </c>
      <c r="B38" s="345" t="s">
        <v>2</v>
      </c>
      <c r="C38" s="45">
        <f>'6.2. sz. mell'!C38</f>
        <v>0</v>
      </c>
      <c r="D38" s="45">
        <f>'6.2. sz. mell'!D38</f>
        <v>0</v>
      </c>
      <c r="E38" s="45">
        <f>'6.2. sz. mell'!E38</f>
        <v>0</v>
      </c>
    </row>
    <row r="39" spans="1:5" ht="13.5" thickBot="1" x14ac:dyDescent="0.25">
      <c r="A39" s="342" t="s">
        <v>452</v>
      </c>
      <c r="B39" s="328" t="s">
        <v>453</v>
      </c>
      <c r="C39" s="45">
        <f>'6.2. sz. mell'!C39</f>
        <v>0</v>
      </c>
      <c r="D39" s="45">
        <f>'6.2. sz. mell'!D39</f>
        <v>14174807</v>
      </c>
      <c r="E39" s="45">
        <f>'6.2. sz. mell'!E39</f>
        <v>14174807</v>
      </c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20836829</v>
      </c>
      <c r="E40" s="337">
        <f>+E35+E36</f>
        <v>20836829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20468098</v>
      </c>
      <c r="E44" s="232">
        <f>SUM(E45:E49)</f>
        <v>20183425</v>
      </c>
    </row>
    <row r="45" spans="1:5" ht="12" customHeight="1" x14ac:dyDescent="0.2">
      <c r="A45" s="342" t="s">
        <v>67</v>
      </c>
      <c r="B45" s="123" t="s">
        <v>36</v>
      </c>
      <c r="C45" s="45">
        <f>'6.2. sz. mell'!C45</f>
        <v>0</v>
      </c>
      <c r="D45" s="45">
        <f>'6.2. sz. mell'!D45</f>
        <v>5908402</v>
      </c>
      <c r="E45" s="45">
        <f>'6.2. sz. mell'!E45</f>
        <v>5908402</v>
      </c>
    </row>
    <row r="46" spans="1:5" ht="12" customHeight="1" x14ac:dyDescent="0.2">
      <c r="A46" s="342" t="s">
        <v>68</v>
      </c>
      <c r="B46" s="122" t="s">
        <v>114</v>
      </c>
      <c r="C46" s="45">
        <f>'6.2. sz. mell'!C46</f>
        <v>0</v>
      </c>
      <c r="D46" s="45">
        <f>'6.2. sz. mell'!D46</f>
        <v>943448</v>
      </c>
      <c r="E46" s="45">
        <f>'6.2. sz. mell'!E46</f>
        <v>943448</v>
      </c>
    </row>
    <row r="47" spans="1:5" ht="12" customHeight="1" x14ac:dyDescent="0.2">
      <c r="A47" s="342" t="s">
        <v>69</v>
      </c>
      <c r="B47" s="122" t="s">
        <v>87</v>
      </c>
      <c r="C47" s="45">
        <f>'6.2. sz. mell'!C47</f>
        <v>0</v>
      </c>
      <c r="D47" s="45">
        <f>'6.2. sz. mell'!D47</f>
        <v>13616248</v>
      </c>
      <c r="E47" s="45">
        <f>'6.2. sz. mell'!E47</f>
        <v>13331575</v>
      </c>
    </row>
    <row r="48" spans="1:5" s="107" customFormat="1" ht="12" customHeight="1" x14ac:dyDescent="0.2">
      <c r="A48" s="342" t="s">
        <v>70</v>
      </c>
      <c r="B48" s="122" t="s">
        <v>115</v>
      </c>
      <c r="C48" s="45">
        <f>'6.2. sz. mell'!C48</f>
        <v>0</v>
      </c>
      <c r="D48" s="45">
        <f>'6.2. sz. mell'!D48</f>
        <v>0</v>
      </c>
      <c r="E48" s="45">
        <f>'6.2. sz. mell'!E48</f>
        <v>0</v>
      </c>
    </row>
    <row r="49" spans="1:5" ht="12" customHeight="1" thickBot="1" x14ac:dyDescent="0.25">
      <c r="A49" s="342" t="s">
        <v>88</v>
      </c>
      <c r="B49" s="122" t="s">
        <v>116</v>
      </c>
      <c r="C49" s="45">
        <f>'6.2. sz. mell'!C49</f>
        <v>0</v>
      </c>
      <c r="D49" s="45">
        <f>'6.2. sz. mell'!D49</f>
        <v>0</v>
      </c>
      <c r="E49" s="45">
        <f>'6.2. sz. mell'!E49</f>
        <v>0</v>
      </c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368731</v>
      </c>
      <c r="E50" s="232">
        <f>SUM(E51:E53)</f>
        <v>368731</v>
      </c>
    </row>
    <row r="51" spans="1:5" ht="12" customHeight="1" x14ac:dyDescent="0.2">
      <c r="A51" s="342" t="s">
        <v>73</v>
      </c>
      <c r="B51" s="123" t="s">
        <v>133</v>
      </c>
      <c r="C51" s="45">
        <f>'6.2. sz. mell'!C51</f>
        <v>0</v>
      </c>
      <c r="D51" s="45">
        <f>'6.2. sz. mell'!D51</f>
        <v>368731</v>
      </c>
      <c r="E51" s="45">
        <f>'6.2. sz. mell'!E51</f>
        <v>368731</v>
      </c>
    </row>
    <row r="52" spans="1:5" ht="12" customHeight="1" x14ac:dyDescent="0.2">
      <c r="A52" s="342" t="s">
        <v>74</v>
      </c>
      <c r="B52" s="122" t="s">
        <v>118</v>
      </c>
      <c r="C52" s="45">
        <f>'6.2. sz. mell'!C52</f>
        <v>0</v>
      </c>
      <c r="D52" s="45">
        <f>'6.2. sz. mell'!D52</f>
        <v>0</v>
      </c>
      <c r="E52" s="45">
        <f>'6.2. sz. mell'!E52</f>
        <v>0</v>
      </c>
    </row>
    <row r="53" spans="1:5" ht="15" customHeight="1" x14ac:dyDescent="0.2">
      <c r="A53" s="342" t="s">
        <v>75</v>
      </c>
      <c r="B53" s="122" t="s">
        <v>43</v>
      </c>
      <c r="C53" s="45">
        <f>'6.2. sz. mell'!C53</f>
        <v>0</v>
      </c>
      <c r="D53" s="45">
        <f>'6.2. sz. mell'!D53</f>
        <v>0</v>
      </c>
      <c r="E53" s="45">
        <f>'6.2. sz. mell'!E53</f>
        <v>0</v>
      </c>
    </row>
    <row r="54" spans="1:5" ht="13.5" thickBot="1" x14ac:dyDescent="0.25">
      <c r="A54" s="342" t="s">
        <v>76</v>
      </c>
      <c r="B54" s="122" t="s">
        <v>487</v>
      </c>
      <c r="C54" s="45">
        <f>'6.2. sz. mell'!C54</f>
        <v>0</v>
      </c>
      <c r="D54" s="45">
        <f>'6.2. sz. mell'!D54</f>
        <v>0</v>
      </c>
      <c r="E54" s="45">
        <f>'6.2. sz. mell'!E54</f>
        <v>0</v>
      </c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20836829</v>
      </c>
      <c r="E55" s="232">
        <f>+E44+E50</f>
        <v>20552156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4</v>
      </c>
      <c r="E57" s="327">
        <v>4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sheetProtection formatCells="0"/>
  <mergeCells count="4">
    <mergeCell ref="B2:D2"/>
    <mergeCell ref="B3:D3"/>
    <mergeCell ref="A7:E7"/>
    <mergeCell ref="A43:E43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58"/>
  <sheetViews>
    <sheetView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18.6640625" style="334" customWidth="1"/>
    <col min="2" max="2" width="62" style="24" customWidth="1"/>
    <col min="3" max="5" width="15.83203125" style="24" customWidth="1"/>
    <col min="6" max="16384" width="9.33203125" style="24"/>
  </cols>
  <sheetData>
    <row r="1" spans="1:5" s="272" customFormat="1" ht="21" customHeight="1" thickBot="1" x14ac:dyDescent="0.25">
      <c r="A1" s="271"/>
      <c r="B1" s="273"/>
      <c r="C1" s="315"/>
      <c r="D1" s="315"/>
      <c r="E1" s="348" t="str">
        <f>+CONCATENATE("7.1.2. melléklet a ……/",LEFT(ÖSSZEFÜGGÉSEK!A4,4)+1,". (……) önkormányzati rendelethez")</f>
        <v>7.1.2. melléklet a ……/2021. (……) önkormányzati rendelethez</v>
      </c>
    </row>
    <row r="2" spans="1:5" s="316" customFormat="1" ht="25.5" customHeight="1" x14ac:dyDescent="0.2">
      <c r="A2" s="296" t="s">
        <v>127</v>
      </c>
      <c r="B2" s="434" t="s">
        <v>130</v>
      </c>
      <c r="C2" s="435"/>
      <c r="D2" s="436"/>
      <c r="E2" s="339" t="s">
        <v>47</v>
      </c>
    </row>
    <row r="3" spans="1:5" s="316" customFormat="1" ht="24.75" thickBot="1" x14ac:dyDescent="0.25">
      <c r="A3" s="314" t="s">
        <v>126</v>
      </c>
      <c r="B3" s="437" t="s">
        <v>508</v>
      </c>
      <c r="C3" s="440"/>
      <c r="D3" s="441"/>
      <c r="E3" s="340" t="s">
        <v>46</v>
      </c>
    </row>
    <row r="4" spans="1:5" s="317" customFormat="1" ht="15.95" customHeight="1" thickBot="1" x14ac:dyDescent="0.3">
      <c r="A4" s="274"/>
      <c r="B4" s="274"/>
      <c r="C4" s="275"/>
      <c r="D4" s="275"/>
      <c r="E4" s="275"/>
    </row>
    <row r="5" spans="1:5" ht="24.75" thickBot="1" x14ac:dyDescent="0.25">
      <c r="A5" s="108" t="s">
        <v>128</v>
      </c>
      <c r="B5" s="109" t="s">
        <v>40</v>
      </c>
      <c r="C5" s="39" t="s">
        <v>155</v>
      </c>
      <c r="D5" s="39" t="s">
        <v>156</v>
      </c>
      <c r="E5" s="276" t="s">
        <v>157</v>
      </c>
    </row>
    <row r="6" spans="1:5" s="318" customFormat="1" ht="12.95" customHeight="1" thickBot="1" x14ac:dyDescent="0.25">
      <c r="A6" s="269" t="s">
        <v>302</v>
      </c>
      <c r="B6" s="270" t="s">
        <v>303</v>
      </c>
      <c r="C6" s="270" t="s">
        <v>304</v>
      </c>
      <c r="D6" s="54" t="s">
        <v>305</v>
      </c>
      <c r="E6" s="52" t="s">
        <v>306</v>
      </c>
    </row>
    <row r="7" spans="1:5" s="318" customFormat="1" ht="15.95" customHeight="1" thickBot="1" x14ac:dyDescent="0.25">
      <c r="A7" s="431" t="s">
        <v>41</v>
      </c>
      <c r="B7" s="432"/>
      <c r="C7" s="432"/>
      <c r="D7" s="432"/>
      <c r="E7" s="433"/>
    </row>
    <row r="8" spans="1:5" s="292" customFormat="1" ht="12" customHeight="1" thickBot="1" x14ac:dyDescent="0.25">
      <c r="A8" s="269" t="s">
        <v>6</v>
      </c>
      <c r="B8" s="330" t="s">
        <v>438</v>
      </c>
      <c r="C8" s="203">
        <f>SUM(C9:C18)</f>
        <v>0</v>
      </c>
      <c r="D8" s="203">
        <f>SUM(D9:D18)</f>
        <v>604588</v>
      </c>
      <c r="E8" s="336">
        <f>SUM(E9:E18)</f>
        <v>604588</v>
      </c>
    </row>
    <row r="9" spans="1:5" s="292" customFormat="1" ht="12" customHeight="1" x14ac:dyDescent="0.2">
      <c r="A9" s="341" t="s">
        <v>67</v>
      </c>
      <c r="B9" s="124" t="s">
        <v>221</v>
      </c>
      <c r="C9" s="48"/>
      <c r="D9" s="48"/>
      <c r="E9" s="325"/>
    </row>
    <row r="10" spans="1:5" s="292" customFormat="1" ht="12" customHeight="1" x14ac:dyDescent="0.2">
      <c r="A10" s="342" t="s">
        <v>68</v>
      </c>
      <c r="B10" s="122" t="s">
        <v>222</v>
      </c>
      <c r="C10" s="200"/>
      <c r="D10" s="200"/>
      <c r="E10" s="57"/>
    </row>
    <row r="11" spans="1:5" s="292" customFormat="1" ht="12" customHeight="1" x14ac:dyDescent="0.2">
      <c r="A11" s="342" t="s">
        <v>69</v>
      </c>
      <c r="B11" s="122" t="s">
        <v>223</v>
      </c>
      <c r="C11" s="200"/>
      <c r="D11" s="200"/>
      <c r="E11" s="57"/>
    </row>
    <row r="12" spans="1:5" s="292" customFormat="1" ht="12" customHeight="1" x14ac:dyDescent="0.2">
      <c r="A12" s="342" t="s">
        <v>70</v>
      </c>
      <c r="B12" s="122" t="s">
        <v>224</v>
      </c>
      <c r="C12" s="200"/>
      <c r="D12" s="200"/>
      <c r="E12" s="57"/>
    </row>
    <row r="13" spans="1:5" s="292" customFormat="1" ht="12" customHeight="1" x14ac:dyDescent="0.2">
      <c r="A13" s="342" t="s">
        <v>88</v>
      </c>
      <c r="B13" s="122" t="s">
        <v>225</v>
      </c>
      <c r="C13" s="200">
        <f>'6.3. sz. mell.'!C13</f>
        <v>0</v>
      </c>
      <c r="D13" s="200">
        <f>'6.3. sz. mell.'!D13</f>
        <v>0</v>
      </c>
      <c r="E13" s="200">
        <f>'6.3. sz. mell.'!E13</f>
        <v>0</v>
      </c>
    </row>
    <row r="14" spans="1:5" s="292" customFormat="1" ht="12" customHeight="1" x14ac:dyDescent="0.2">
      <c r="A14" s="342" t="s">
        <v>71</v>
      </c>
      <c r="B14" s="122" t="s">
        <v>439</v>
      </c>
      <c r="C14" s="200">
        <f>'6.3. sz. mell.'!C14</f>
        <v>0</v>
      </c>
      <c r="D14" s="200">
        <f>'6.3. sz. mell.'!D14</f>
        <v>604588</v>
      </c>
      <c r="E14" s="200">
        <f>'6.3. sz. mell.'!E14</f>
        <v>604588</v>
      </c>
    </row>
    <row r="15" spans="1:5" s="319" customFormat="1" ht="12" customHeight="1" x14ac:dyDescent="0.2">
      <c r="A15" s="342" t="s">
        <v>72</v>
      </c>
      <c r="B15" s="121" t="s">
        <v>440</v>
      </c>
      <c r="C15" s="200"/>
      <c r="D15" s="200"/>
      <c r="E15" s="57"/>
    </row>
    <row r="16" spans="1:5" s="319" customFormat="1" ht="12" customHeight="1" x14ac:dyDescent="0.2">
      <c r="A16" s="342" t="s">
        <v>79</v>
      </c>
      <c r="B16" s="122" t="s">
        <v>228</v>
      </c>
      <c r="C16" s="49"/>
      <c r="D16" s="49"/>
      <c r="E16" s="324"/>
    </row>
    <row r="17" spans="1:5" s="292" customFormat="1" ht="12" customHeight="1" x14ac:dyDescent="0.2">
      <c r="A17" s="342" t="s">
        <v>80</v>
      </c>
      <c r="B17" s="122" t="s">
        <v>230</v>
      </c>
      <c r="C17" s="200"/>
      <c r="D17" s="200"/>
      <c r="E17" s="57"/>
    </row>
    <row r="18" spans="1:5" s="319" customFormat="1" ht="12" customHeight="1" thickBot="1" x14ac:dyDescent="0.25">
      <c r="A18" s="342" t="s">
        <v>81</v>
      </c>
      <c r="B18" s="121" t="s">
        <v>232</v>
      </c>
      <c r="C18" s="202"/>
      <c r="D18" s="202"/>
      <c r="E18" s="320"/>
    </row>
    <row r="19" spans="1:5" s="319" customFormat="1" ht="12" customHeight="1" thickBot="1" x14ac:dyDescent="0.25">
      <c r="A19" s="269" t="s">
        <v>7</v>
      </c>
      <c r="B19" s="330" t="s">
        <v>441</v>
      </c>
      <c r="C19" s="203">
        <f>SUM(C20:C22)</f>
        <v>0</v>
      </c>
      <c r="D19" s="203">
        <f>SUM(D20:D22)</f>
        <v>0</v>
      </c>
      <c r="E19" s="336">
        <f>SUM(E20:E22)</f>
        <v>0</v>
      </c>
    </row>
    <row r="20" spans="1:5" s="319" customFormat="1" ht="12" customHeight="1" x14ac:dyDescent="0.2">
      <c r="A20" s="342" t="s">
        <v>73</v>
      </c>
      <c r="B20" s="123" t="s">
        <v>194</v>
      </c>
      <c r="C20" s="200"/>
      <c r="D20" s="200"/>
      <c r="E20" s="57"/>
    </row>
    <row r="21" spans="1:5" s="319" customFormat="1" ht="12" customHeight="1" x14ac:dyDescent="0.2">
      <c r="A21" s="342" t="s">
        <v>74</v>
      </c>
      <c r="B21" s="122" t="s">
        <v>442</v>
      </c>
      <c r="C21" s="200"/>
      <c r="D21" s="200"/>
      <c r="E21" s="57"/>
    </row>
    <row r="22" spans="1:5" s="319" customFormat="1" ht="12" customHeight="1" x14ac:dyDescent="0.2">
      <c r="A22" s="342" t="s">
        <v>75</v>
      </c>
      <c r="B22" s="122" t="s">
        <v>443</v>
      </c>
      <c r="C22" s="200"/>
      <c r="D22" s="200"/>
      <c r="E22" s="57"/>
    </row>
    <row r="23" spans="1:5" s="292" customFormat="1" ht="12" customHeight="1" thickBot="1" x14ac:dyDescent="0.25">
      <c r="A23" s="342" t="s">
        <v>76</v>
      </c>
      <c r="B23" s="122" t="s">
        <v>485</v>
      </c>
      <c r="C23" s="200"/>
      <c r="D23" s="200"/>
      <c r="E23" s="57"/>
    </row>
    <row r="24" spans="1:5" s="292" customFormat="1" ht="12" customHeight="1" thickBot="1" x14ac:dyDescent="0.25">
      <c r="A24" s="329" t="s">
        <v>8</v>
      </c>
      <c r="B24" s="142" t="s">
        <v>105</v>
      </c>
      <c r="C24" s="27"/>
      <c r="D24" s="27"/>
      <c r="E24" s="335"/>
    </row>
    <row r="25" spans="1:5" s="292" customFormat="1" ht="12" customHeight="1" thickBot="1" x14ac:dyDescent="0.25">
      <c r="A25" s="329" t="s">
        <v>9</v>
      </c>
      <c r="B25" s="142" t="s">
        <v>444</v>
      </c>
      <c r="C25" s="203">
        <f>SUM(C26:C27)</f>
        <v>0</v>
      </c>
      <c r="D25" s="203">
        <f>SUM(D26:D27)</f>
        <v>0</v>
      </c>
      <c r="E25" s="336">
        <f>SUM(E26:E27)</f>
        <v>0</v>
      </c>
    </row>
    <row r="26" spans="1:5" s="292" customFormat="1" ht="12" customHeight="1" x14ac:dyDescent="0.2">
      <c r="A26" s="343" t="s">
        <v>208</v>
      </c>
      <c r="B26" s="344" t="s">
        <v>442</v>
      </c>
      <c r="C26" s="45"/>
      <c r="D26" s="45"/>
      <c r="E26" s="323"/>
    </row>
    <row r="27" spans="1:5" s="292" customFormat="1" ht="12" customHeight="1" x14ac:dyDescent="0.2">
      <c r="A27" s="343" t="s">
        <v>214</v>
      </c>
      <c r="B27" s="345" t="s">
        <v>445</v>
      </c>
      <c r="C27" s="204"/>
      <c r="D27" s="204"/>
      <c r="E27" s="322"/>
    </row>
    <row r="28" spans="1:5" s="292" customFormat="1" ht="12" customHeight="1" thickBot="1" x14ac:dyDescent="0.25">
      <c r="A28" s="342" t="s">
        <v>216</v>
      </c>
      <c r="B28" s="346" t="s">
        <v>486</v>
      </c>
      <c r="C28" s="326"/>
      <c r="D28" s="326"/>
      <c r="E28" s="321"/>
    </row>
    <row r="29" spans="1:5" s="292" customFormat="1" ht="12" customHeight="1" thickBot="1" x14ac:dyDescent="0.25">
      <c r="A29" s="329" t="s">
        <v>10</v>
      </c>
      <c r="B29" s="142" t="s">
        <v>446</v>
      </c>
      <c r="C29" s="203">
        <f>SUM(C30:C32)</f>
        <v>0</v>
      </c>
      <c r="D29" s="203">
        <f>SUM(D30:D32)</f>
        <v>0</v>
      </c>
      <c r="E29" s="336">
        <f>SUM(E30:E32)</f>
        <v>0</v>
      </c>
    </row>
    <row r="30" spans="1:5" s="292" customFormat="1" ht="12" customHeight="1" x14ac:dyDescent="0.2">
      <c r="A30" s="343" t="s">
        <v>60</v>
      </c>
      <c r="B30" s="344" t="s">
        <v>234</v>
      </c>
      <c r="C30" s="45"/>
      <c r="D30" s="45"/>
      <c r="E30" s="323"/>
    </row>
    <row r="31" spans="1:5" s="292" customFormat="1" ht="12" customHeight="1" x14ac:dyDescent="0.2">
      <c r="A31" s="343" t="s">
        <v>61</v>
      </c>
      <c r="B31" s="345" t="s">
        <v>235</v>
      </c>
      <c r="C31" s="204"/>
      <c r="D31" s="204"/>
      <c r="E31" s="322"/>
    </row>
    <row r="32" spans="1:5" s="292" customFormat="1" ht="12" customHeight="1" thickBot="1" x14ac:dyDescent="0.25">
      <c r="A32" s="342" t="s">
        <v>62</v>
      </c>
      <c r="B32" s="328" t="s">
        <v>237</v>
      </c>
      <c r="C32" s="326"/>
      <c r="D32" s="326"/>
      <c r="E32" s="321"/>
    </row>
    <row r="33" spans="1:5" s="292" customFormat="1" ht="12" customHeight="1" thickBot="1" x14ac:dyDescent="0.25">
      <c r="A33" s="329" t="s">
        <v>11</v>
      </c>
      <c r="B33" s="142" t="s">
        <v>362</v>
      </c>
      <c r="C33" s="27"/>
      <c r="D33" s="27"/>
      <c r="E33" s="335"/>
    </row>
    <row r="34" spans="1:5" s="292" customFormat="1" ht="12" customHeight="1" thickBot="1" x14ac:dyDescent="0.25">
      <c r="A34" s="329" t="s">
        <v>12</v>
      </c>
      <c r="B34" s="142" t="s">
        <v>447</v>
      </c>
      <c r="C34" s="27"/>
      <c r="D34" s="27"/>
      <c r="E34" s="335"/>
    </row>
    <row r="35" spans="1:5" s="292" customFormat="1" ht="12" customHeight="1" thickBot="1" x14ac:dyDescent="0.25">
      <c r="A35" s="269" t="s">
        <v>13</v>
      </c>
      <c r="B35" s="142" t="s">
        <v>448</v>
      </c>
      <c r="C35" s="203">
        <f>+C8+C19+C24+C25+C29+C33+C34</f>
        <v>0</v>
      </c>
      <c r="D35" s="203">
        <f>+D8+D19+D24+D25+D29+D33+D34</f>
        <v>604588</v>
      </c>
      <c r="E35" s="336">
        <f>+E8+E19+E24+E25+E29+E33+E34</f>
        <v>604588</v>
      </c>
    </row>
    <row r="36" spans="1:5" s="319" customFormat="1" ht="12" customHeight="1" thickBot="1" x14ac:dyDescent="0.25">
      <c r="A36" s="331" t="s">
        <v>14</v>
      </c>
      <c r="B36" s="142" t="s">
        <v>449</v>
      </c>
      <c r="C36" s="203">
        <f>+C37+C38+C39</f>
        <v>0</v>
      </c>
      <c r="D36" s="203">
        <f>+D37+D38+D39</f>
        <v>0</v>
      </c>
      <c r="E36" s="336">
        <f>+E37+E38+E39</f>
        <v>0</v>
      </c>
    </row>
    <row r="37" spans="1:5" s="319" customFormat="1" ht="15" customHeight="1" x14ac:dyDescent="0.2">
      <c r="A37" s="343" t="s">
        <v>450</v>
      </c>
      <c r="B37" s="344" t="s">
        <v>143</v>
      </c>
      <c r="C37" s="45"/>
      <c r="D37" s="45"/>
      <c r="E37" s="323"/>
    </row>
    <row r="38" spans="1:5" s="319" customFormat="1" ht="15" customHeight="1" x14ac:dyDescent="0.2">
      <c r="A38" s="343" t="s">
        <v>451</v>
      </c>
      <c r="B38" s="345" t="s">
        <v>2</v>
      </c>
      <c r="C38" s="204"/>
      <c r="D38" s="204"/>
      <c r="E38" s="322"/>
    </row>
    <row r="39" spans="1:5" ht="13.5" thickBot="1" x14ac:dyDescent="0.25">
      <c r="A39" s="342" t="s">
        <v>452</v>
      </c>
      <c r="B39" s="328" t="s">
        <v>453</v>
      </c>
      <c r="C39" s="326"/>
      <c r="D39" s="326"/>
      <c r="E39" s="321"/>
    </row>
    <row r="40" spans="1:5" s="318" customFormat="1" ht="16.5" customHeight="1" thickBot="1" x14ac:dyDescent="0.25">
      <c r="A40" s="331" t="s">
        <v>15</v>
      </c>
      <c r="B40" s="332" t="s">
        <v>454</v>
      </c>
      <c r="C40" s="51">
        <f>+C35+C36</f>
        <v>0</v>
      </c>
      <c r="D40" s="51">
        <f>+D35+D36</f>
        <v>604588</v>
      </c>
      <c r="E40" s="337">
        <f>+E35+E36</f>
        <v>604588</v>
      </c>
    </row>
    <row r="41" spans="1:5" s="107" customFormat="1" ht="12" customHeight="1" x14ac:dyDescent="0.2">
      <c r="A41" s="277"/>
      <c r="B41" s="278"/>
      <c r="C41" s="290"/>
      <c r="D41" s="290"/>
      <c r="E41" s="290"/>
    </row>
    <row r="42" spans="1:5" ht="12" customHeight="1" thickBot="1" x14ac:dyDescent="0.25">
      <c r="A42" s="279"/>
      <c r="B42" s="280"/>
      <c r="C42" s="291"/>
      <c r="D42" s="291"/>
      <c r="E42" s="291"/>
    </row>
    <row r="43" spans="1:5" ht="12" customHeight="1" thickBot="1" x14ac:dyDescent="0.25">
      <c r="A43" s="431" t="s">
        <v>42</v>
      </c>
      <c r="B43" s="432"/>
      <c r="C43" s="432"/>
      <c r="D43" s="432"/>
      <c r="E43" s="433"/>
    </row>
    <row r="44" spans="1:5" ht="12" customHeight="1" thickBot="1" x14ac:dyDescent="0.25">
      <c r="A44" s="329" t="s">
        <v>6</v>
      </c>
      <c r="B44" s="142" t="s">
        <v>455</v>
      </c>
      <c r="C44" s="203">
        <f>SUM(C45:C49)</f>
        <v>0</v>
      </c>
      <c r="D44" s="203">
        <f>SUM(D45:D49)</f>
        <v>2843803</v>
      </c>
      <c r="E44" s="232">
        <f>SUM(E45:E49)</f>
        <v>2843803</v>
      </c>
    </row>
    <row r="45" spans="1:5" ht="12" customHeight="1" x14ac:dyDescent="0.2">
      <c r="A45" s="342" t="s">
        <v>67</v>
      </c>
      <c r="B45" s="123" t="s">
        <v>36</v>
      </c>
      <c r="C45" s="45">
        <f>'6.3. sz. mell.'!C45</f>
        <v>0</v>
      </c>
      <c r="D45" s="45">
        <f>'6.3. sz. mell.'!D45</f>
        <v>1042659</v>
      </c>
      <c r="E45" s="45">
        <f>'6.3. sz. mell.'!E45</f>
        <v>1042659</v>
      </c>
    </row>
    <row r="46" spans="1:5" ht="12" customHeight="1" x14ac:dyDescent="0.2">
      <c r="A46" s="342" t="s">
        <v>68</v>
      </c>
      <c r="B46" s="122" t="s">
        <v>114</v>
      </c>
      <c r="C46" s="45">
        <f>'6.3. sz. mell.'!C46</f>
        <v>0</v>
      </c>
      <c r="D46" s="45">
        <f>'6.3. sz. mell.'!D46</f>
        <v>166491</v>
      </c>
      <c r="E46" s="45">
        <f>'6.3. sz. mell.'!E46</f>
        <v>166491</v>
      </c>
    </row>
    <row r="47" spans="1:5" ht="12" customHeight="1" x14ac:dyDescent="0.2">
      <c r="A47" s="342" t="s">
        <v>69</v>
      </c>
      <c r="B47" s="122" t="s">
        <v>87</v>
      </c>
      <c r="C47" s="45">
        <f>'6.3. sz. mell.'!C47</f>
        <v>0</v>
      </c>
      <c r="D47" s="45">
        <f>'6.3. sz. mell.'!D47</f>
        <v>1634653</v>
      </c>
      <c r="E47" s="45">
        <f>'6.3. sz. mell.'!E47</f>
        <v>1634653</v>
      </c>
    </row>
    <row r="48" spans="1:5" s="107" customFormat="1" ht="12" customHeight="1" x14ac:dyDescent="0.2">
      <c r="A48" s="342" t="s">
        <v>70</v>
      </c>
      <c r="B48" s="122" t="s">
        <v>115</v>
      </c>
      <c r="C48" s="197"/>
      <c r="D48" s="197"/>
      <c r="E48" s="228"/>
    </row>
    <row r="49" spans="1:5" ht="12" customHeight="1" thickBot="1" x14ac:dyDescent="0.25">
      <c r="A49" s="342" t="s">
        <v>88</v>
      </c>
      <c r="B49" s="122" t="s">
        <v>116</v>
      </c>
      <c r="C49" s="197"/>
      <c r="D49" s="197"/>
      <c r="E49" s="228"/>
    </row>
    <row r="50" spans="1:5" ht="12" customHeight="1" thickBot="1" x14ac:dyDescent="0.25">
      <c r="A50" s="329" t="s">
        <v>7</v>
      </c>
      <c r="B50" s="142" t="s">
        <v>456</v>
      </c>
      <c r="C50" s="203">
        <f>SUM(C51:C53)</f>
        <v>0</v>
      </c>
      <c r="D50" s="203">
        <f>SUM(D51:D53)</f>
        <v>0</v>
      </c>
      <c r="E50" s="232">
        <f>SUM(E51:E53)</f>
        <v>0</v>
      </c>
    </row>
    <row r="51" spans="1:5" ht="12" customHeight="1" x14ac:dyDescent="0.2">
      <c r="A51" s="342" t="s">
        <v>73</v>
      </c>
      <c r="B51" s="123" t="s">
        <v>133</v>
      </c>
      <c r="C51" s="45">
        <v>0</v>
      </c>
      <c r="D51" s="45"/>
      <c r="E51" s="323"/>
    </row>
    <row r="52" spans="1:5" ht="12" customHeight="1" x14ac:dyDescent="0.2">
      <c r="A52" s="342" t="s">
        <v>74</v>
      </c>
      <c r="B52" s="122" t="s">
        <v>118</v>
      </c>
      <c r="C52" s="197"/>
      <c r="D52" s="197"/>
      <c r="E52" s="228"/>
    </row>
    <row r="53" spans="1:5" ht="15" customHeight="1" x14ac:dyDescent="0.2">
      <c r="A53" s="342" t="s">
        <v>75</v>
      </c>
      <c r="B53" s="122" t="s">
        <v>43</v>
      </c>
      <c r="C53" s="197"/>
      <c r="D53" s="197"/>
      <c r="E53" s="228"/>
    </row>
    <row r="54" spans="1:5" ht="13.5" thickBot="1" x14ac:dyDescent="0.25">
      <c r="A54" s="342" t="s">
        <v>76</v>
      </c>
      <c r="B54" s="122" t="s">
        <v>487</v>
      </c>
      <c r="C54" s="197"/>
      <c r="D54" s="197"/>
      <c r="E54" s="228"/>
    </row>
    <row r="55" spans="1:5" ht="15" customHeight="1" thickBot="1" x14ac:dyDescent="0.25">
      <c r="A55" s="329" t="s">
        <v>8</v>
      </c>
      <c r="B55" s="333" t="s">
        <v>457</v>
      </c>
      <c r="C55" s="203">
        <f>+C44+C50</f>
        <v>0</v>
      </c>
      <c r="D55" s="203">
        <f>+D44+D50</f>
        <v>2843803</v>
      </c>
      <c r="E55" s="232">
        <f>+E44+E50</f>
        <v>2843803</v>
      </c>
    </row>
    <row r="56" spans="1:5" ht="13.5" thickBot="1" x14ac:dyDescent="0.25">
      <c r="C56" s="338"/>
      <c r="D56" s="338"/>
      <c r="E56" s="338"/>
    </row>
    <row r="57" spans="1:5" ht="13.5" thickBot="1" x14ac:dyDescent="0.25">
      <c r="A57" s="281" t="s">
        <v>479</v>
      </c>
      <c r="B57" s="282"/>
      <c r="C57" s="55">
        <v>0</v>
      </c>
      <c r="D57" s="55">
        <v>1</v>
      </c>
      <c r="E57" s="327">
        <v>1</v>
      </c>
    </row>
    <row r="58" spans="1:5" ht="13.5" thickBot="1" x14ac:dyDescent="0.25">
      <c r="A58" s="281" t="s">
        <v>129</v>
      </c>
      <c r="B58" s="282"/>
      <c r="C58" s="55">
        <v>0</v>
      </c>
      <c r="D58" s="55">
        <v>0</v>
      </c>
      <c r="E58" s="327">
        <v>0</v>
      </c>
    </row>
  </sheetData>
  <mergeCells count="4">
    <mergeCell ref="B2:D2"/>
    <mergeCell ref="B3:D3"/>
    <mergeCell ref="A7:E7"/>
    <mergeCell ref="A43:E43"/>
  </mergeCells>
  <pageMargins left="0.7" right="0.7" top="0.75" bottom="0.75" header="0.3" footer="0.3"/>
  <pageSetup paperSize="9" scale="7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0"/>
  <sheetViews>
    <sheetView showWhiteSpace="0" view="pageBreakPreview" topLeftCell="A19" zoomScale="130" zoomScaleNormal="100" zoomScaleSheetLayoutView="130" workbookViewId="0">
      <selection activeCell="D18" sqref="D18"/>
    </sheetView>
  </sheetViews>
  <sheetFormatPr defaultRowHeight="12.75" x14ac:dyDescent="0.2"/>
  <cols>
    <col min="1" max="1" width="5.83203125" style="82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17" customFormat="1" ht="15.75" thickBot="1" x14ac:dyDescent="0.25">
      <c r="A1" s="58"/>
      <c r="D1" s="59"/>
    </row>
    <row r="2" spans="1:4" s="18" customFormat="1" ht="48" customHeight="1" thickBot="1" x14ac:dyDescent="0.25">
      <c r="A2" s="63" t="s">
        <v>4</v>
      </c>
      <c r="B2" s="60" t="s">
        <v>5</v>
      </c>
      <c r="C2" s="60" t="s">
        <v>159</v>
      </c>
      <c r="D2" s="64" t="s">
        <v>160</v>
      </c>
    </row>
    <row r="3" spans="1:4" s="18" customFormat="1" ht="14.1" customHeight="1" thickBot="1" x14ac:dyDescent="0.25">
      <c r="A3" s="65" t="s">
        <v>302</v>
      </c>
      <c r="B3" s="66" t="s">
        <v>303</v>
      </c>
      <c r="C3" s="66" t="s">
        <v>304</v>
      </c>
      <c r="D3" s="67" t="s">
        <v>305</v>
      </c>
    </row>
    <row r="4" spans="1:4" ht="18" customHeight="1" x14ac:dyDescent="0.2">
      <c r="A4" s="68" t="s">
        <v>6</v>
      </c>
      <c r="B4" s="69" t="s">
        <v>161</v>
      </c>
      <c r="C4" s="70"/>
      <c r="D4" s="71"/>
    </row>
    <row r="5" spans="1:4" ht="18" customHeight="1" x14ac:dyDescent="0.2">
      <c r="A5" s="72" t="s">
        <v>7</v>
      </c>
      <c r="B5" s="73" t="s">
        <v>162</v>
      </c>
      <c r="C5" s="74"/>
      <c r="D5" s="75"/>
    </row>
    <row r="6" spans="1:4" ht="18" customHeight="1" x14ac:dyDescent="0.2">
      <c r="A6" s="72" t="s">
        <v>8</v>
      </c>
      <c r="B6" s="73" t="s">
        <v>163</v>
      </c>
      <c r="C6" s="74"/>
      <c r="D6" s="75"/>
    </row>
    <row r="7" spans="1:4" ht="18" customHeight="1" x14ac:dyDescent="0.2">
      <c r="A7" s="72" t="s">
        <v>9</v>
      </c>
      <c r="B7" s="73" t="s">
        <v>164</v>
      </c>
      <c r="C7" s="74"/>
      <c r="D7" s="75"/>
    </row>
    <row r="8" spans="1:4" ht="18" customHeight="1" x14ac:dyDescent="0.2">
      <c r="A8" s="76" t="s">
        <v>10</v>
      </c>
      <c r="B8" s="73" t="s">
        <v>165</v>
      </c>
      <c r="C8" s="74"/>
      <c r="D8" s="75"/>
    </row>
    <row r="9" spans="1:4" ht="18" customHeight="1" x14ac:dyDescent="0.2">
      <c r="A9" s="72" t="s">
        <v>11</v>
      </c>
      <c r="B9" s="73" t="s">
        <v>166</v>
      </c>
      <c r="C9" s="74"/>
      <c r="D9" s="75"/>
    </row>
    <row r="10" spans="1:4" ht="18" customHeight="1" x14ac:dyDescent="0.2">
      <c r="A10" s="76" t="s">
        <v>12</v>
      </c>
      <c r="B10" s="77" t="s">
        <v>167</v>
      </c>
      <c r="C10" s="74"/>
      <c r="D10" s="75"/>
    </row>
    <row r="11" spans="1:4" ht="18" customHeight="1" x14ac:dyDescent="0.2">
      <c r="A11" s="76" t="s">
        <v>13</v>
      </c>
      <c r="B11" s="77" t="s">
        <v>168</v>
      </c>
      <c r="C11" s="74"/>
      <c r="D11" s="75"/>
    </row>
    <row r="12" spans="1:4" ht="18" customHeight="1" x14ac:dyDescent="0.2">
      <c r="A12" s="72" t="s">
        <v>14</v>
      </c>
      <c r="B12" s="77" t="s">
        <v>169</v>
      </c>
      <c r="C12" s="74"/>
      <c r="D12" s="75"/>
    </row>
    <row r="13" spans="1:4" ht="18" customHeight="1" x14ac:dyDescent="0.2">
      <c r="A13" s="76" t="s">
        <v>15</v>
      </c>
      <c r="B13" s="77" t="s">
        <v>170</v>
      </c>
      <c r="C13" s="74"/>
      <c r="D13" s="75"/>
    </row>
    <row r="14" spans="1:4" ht="22.5" x14ac:dyDescent="0.2">
      <c r="A14" s="72" t="s">
        <v>16</v>
      </c>
      <c r="B14" s="77" t="s">
        <v>171</v>
      </c>
      <c r="C14" s="74"/>
      <c r="D14" s="75"/>
    </row>
    <row r="15" spans="1:4" ht="18" customHeight="1" x14ac:dyDescent="0.2">
      <c r="A15" s="76" t="s">
        <v>17</v>
      </c>
      <c r="B15" s="73" t="s">
        <v>172</v>
      </c>
      <c r="C15" s="74"/>
      <c r="D15" s="75"/>
    </row>
    <row r="16" spans="1:4" ht="18" customHeight="1" x14ac:dyDescent="0.2">
      <c r="A16" s="72" t="s">
        <v>18</v>
      </c>
      <c r="B16" s="73" t="s">
        <v>173</v>
      </c>
      <c r="C16" s="74"/>
      <c r="D16" s="75"/>
    </row>
    <row r="17" spans="1:4" ht="18" customHeight="1" x14ac:dyDescent="0.2">
      <c r="A17" s="76" t="s">
        <v>19</v>
      </c>
      <c r="B17" s="73" t="s">
        <v>174</v>
      </c>
      <c r="C17" s="74"/>
      <c r="D17" s="75"/>
    </row>
    <row r="18" spans="1:4" ht="18" customHeight="1" x14ac:dyDescent="0.2">
      <c r="A18" s="72" t="s">
        <v>20</v>
      </c>
      <c r="B18" s="73" t="s">
        <v>175</v>
      </c>
      <c r="C18" s="74"/>
      <c r="D18" s="75"/>
    </row>
    <row r="19" spans="1:4" ht="18" customHeight="1" x14ac:dyDescent="0.2">
      <c r="A19" s="76" t="s">
        <v>21</v>
      </c>
      <c r="B19" s="73" t="s">
        <v>176</v>
      </c>
      <c r="C19" s="74"/>
      <c r="D19" s="75"/>
    </row>
    <row r="20" spans="1:4" ht="18" customHeight="1" x14ac:dyDescent="0.2">
      <c r="A20" s="72" t="s">
        <v>22</v>
      </c>
      <c r="B20" s="61"/>
      <c r="C20" s="74"/>
      <c r="D20" s="75"/>
    </row>
    <row r="21" spans="1:4" ht="18" customHeight="1" x14ac:dyDescent="0.2">
      <c r="A21" s="76" t="s">
        <v>23</v>
      </c>
      <c r="B21" s="61"/>
      <c r="C21" s="74"/>
      <c r="D21" s="75"/>
    </row>
    <row r="22" spans="1:4" ht="18" customHeight="1" x14ac:dyDescent="0.2">
      <c r="A22" s="72" t="s">
        <v>24</v>
      </c>
      <c r="B22" s="61"/>
      <c r="C22" s="74"/>
      <c r="D22" s="75"/>
    </row>
    <row r="23" spans="1:4" ht="18" customHeight="1" x14ac:dyDescent="0.2">
      <c r="A23" s="76" t="s">
        <v>25</v>
      </c>
      <c r="B23" s="61"/>
      <c r="C23" s="74"/>
      <c r="D23" s="75"/>
    </row>
    <row r="24" spans="1:4" ht="18" customHeight="1" x14ac:dyDescent="0.2">
      <c r="A24" s="72" t="s">
        <v>26</v>
      </c>
      <c r="B24" s="61"/>
      <c r="C24" s="74"/>
      <c r="D24" s="75"/>
    </row>
    <row r="25" spans="1:4" ht="18" customHeight="1" x14ac:dyDescent="0.2">
      <c r="A25" s="76" t="s">
        <v>27</v>
      </c>
      <c r="B25" s="61"/>
      <c r="C25" s="74"/>
      <c r="D25" s="75"/>
    </row>
    <row r="26" spans="1:4" ht="18" customHeight="1" x14ac:dyDescent="0.2">
      <c r="A26" s="72" t="s">
        <v>28</v>
      </c>
      <c r="B26" s="61"/>
      <c r="C26" s="74"/>
      <c r="D26" s="75"/>
    </row>
    <row r="27" spans="1:4" ht="18" customHeight="1" x14ac:dyDescent="0.2">
      <c r="A27" s="76" t="s">
        <v>29</v>
      </c>
      <c r="B27" s="61"/>
      <c r="C27" s="74"/>
      <c r="D27" s="75"/>
    </row>
    <row r="28" spans="1:4" ht="18" customHeight="1" thickBot="1" x14ac:dyDescent="0.25">
      <c r="A28" s="78" t="s">
        <v>30</v>
      </c>
      <c r="B28" s="62"/>
      <c r="C28" s="79"/>
      <c r="D28" s="80"/>
    </row>
    <row r="29" spans="1:4" ht="18" customHeight="1" thickBot="1" x14ac:dyDescent="0.25">
      <c r="A29" s="100" t="s">
        <v>31</v>
      </c>
      <c r="B29" s="101" t="s">
        <v>38</v>
      </c>
      <c r="C29" s="102">
        <f>+C4+C5+C6+C7+C8+C15+C16+C17+C18+C19+C20+C21+C22+C23+C24+C25+C26+C27+C28</f>
        <v>0</v>
      </c>
      <c r="D29" s="103">
        <f>+D4+D5+D6+D7+D8+D15+D16+D17+D18+D19+D20+D21+D22+D23+D24+D25+D26+D27+D28</f>
        <v>0</v>
      </c>
    </row>
    <row r="30" spans="1:4" ht="25.5" customHeight="1" x14ac:dyDescent="0.2">
      <c r="A30" s="81"/>
      <c r="B30" s="442" t="s">
        <v>177</v>
      </c>
      <c r="C30" s="442"/>
      <c r="D30" s="442"/>
    </row>
  </sheetData>
  <mergeCells count="1">
    <mergeCell ref="B30:D30"/>
  </mergeCells>
  <phoneticPr fontId="25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1. tájékoztató tábla a ......../2020. (........)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4"/>
  <sheetViews>
    <sheetView view="pageBreakPreview" zoomScale="160" zoomScaleNormal="100" zoomScaleSheetLayoutView="160" workbookViewId="0">
      <selection activeCell="E13" sqref="E13"/>
    </sheetView>
  </sheetViews>
  <sheetFormatPr defaultRowHeight="12.75" x14ac:dyDescent="0.2"/>
  <cols>
    <col min="1" max="1" width="6.6640625" style="8" customWidth="1"/>
    <col min="2" max="2" width="40.33203125" style="8" bestFit="1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 x14ac:dyDescent="0.3">
      <c r="C1" s="83"/>
      <c r="D1" s="83"/>
      <c r="E1" s="83" t="s">
        <v>506</v>
      </c>
    </row>
    <row r="2" spans="1:5" ht="42.75" customHeight="1" thickBot="1" x14ac:dyDescent="0.25">
      <c r="A2" s="84" t="s">
        <v>55</v>
      </c>
      <c r="B2" s="85" t="s">
        <v>178</v>
      </c>
      <c r="C2" s="85" t="s">
        <v>179</v>
      </c>
      <c r="D2" s="86" t="s">
        <v>504</v>
      </c>
      <c r="E2" s="87" t="s">
        <v>505</v>
      </c>
    </row>
    <row r="3" spans="1:5" ht="15.95" customHeight="1" x14ac:dyDescent="0.2">
      <c r="A3" s="88" t="s">
        <v>6</v>
      </c>
      <c r="B3" s="362" t="s">
        <v>793</v>
      </c>
      <c r="C3" s="362" t="s">
        <v>494</v>
      </c>
      <c r="D3" s="89">
        <v>50000</v>
      </c>
      <c r="E3" s="364">
        <v>50000</v>
      </c>
    </row>
    <row r="4" spans="1:5" ht="15.95" customHeight="1" x14ac:dyDescent="0.2">
      <c r="A4" s="90" t="s">
        <v>7</v>
      </c>
      <c r="B4" s="363" t="s">
        <v>794</v>
      </c>
      <c r="C4" s="363" t="s">
        <v>494</v>
      </c>
      <c r="D4" s="92">
        <v>200000</v>
      </c>
      <c r="E4" s="365">
        <v>400000</v>
      </c>
    </row>
    <row r="5" spans="1:5" ht="15.95" customHeight="1" x14ac:dyDescent="0.2">
      <c r="A5" s="90" t="s">
        <v>8</v>
      </c>
      <c r="B5" s="363" t="s">
        <v>795</v>
      </c>
      <c r="C5" s="363" t="s">
        <v>494</v>
      </c>
      <c r="D5" s="92">
        <v>100000</v>
      </c>
      <c r="E5" s="365">
        <v>200000</v>
      </c>
    </row>
    <row r="6" spans="1:5" ht="15.95" customHeight="1" x14ac:dyDescent="0.2">
      <c r="A6" s="90" t="s">
        <v>9</v>
      </c>
      <c r="B6" s="363" t="s">
        <v>507</v>
      </c>
      <c r="C6" s="363" t="s">
        <v>494</v>
      </c>
      <c r="D6" s="351">
        <v>10000</v>
      </c>
      <c r="E6" s="365">
        <v>10000</v>
      </c>
    </row>
    <row r="7" spans="1:5" ht="15.95" customHeight="1" x14ac:dyDescent="0.2">
      <c r="A7" s="90" t="s">
        <v>10</v>
      </c>
      <c r="B7" s="363" t="s">
        <v>796</v>
      </c>
      <c r="C7" s="363" t="s">
        <v>494</v>
      </c>
      <c r="D7" s="351">
        <v>1000000</v>
      </c>
      <c r="E7" s="365">
        <v>2000000</v>
      </c>
    </row>
    <row r="8" spans="1:5" ht="15.95" customHeight="1" x14ac:dyDescent="0.2">
      <c r="A8" s="90" t="s">
        <v>11</v>
      </c>
      <c r="B8" s="363" t="s">
        <v>797</v>
      </c>
      <c r="C8" s="363" t="s">
        <v>494</v>
      </c>
      <c r="D8" s="92">
        <v>50000</v>
      </c>
      <c r="E8" s="93">
        <v>50000</v>
      </c>
    </row>
    <row r="9" spans="1:5" ht="15.95" customHeight="1" x14ac:dyDescent="0.2">
      <c r="A9" s="90" t="s">
        <v>12</v>
      </c>
      <c r="B9" s="363" t="s">
        <v>798</v>
      </c>
      <c r="C9" s="363" t="s">
        <v>494</v>
      </c>
      <c r="D9" s="92">
        <v>30000</v>
      </c>
      <c r="E9" s="93">
        <v>30000</v>
      </c>
    </row>
    <row r="10" spans="1:5" ht="15.95" customHeight="1" x14ac:dyDescent="0.2">
      <c r="A10" s="90" t="s">
        <v>13</v>
      </c>
      <c r="B10" s="91" t="s">
        <v>799</v>
      </c>
      <c r="C10" s="363" t="s">
        <v>494</v>
      </c>
      <c r="D10" s="92">
        <v>10000</v>
      </c>
      <c r="E10" s="93">
        <v>10000</v>
      </c>
    </row>
    <row r="11" spans="1:5" ht="15.95" customHeight="1" x14ac:dyDescent="0.2">
      <c r="A11" s="90" t="s">
        <v>14</v>
      </c>
      <c r="B11" s="91" t="s">
        <v>800</v>
      </c>
      <c r="C11" s="363" t="s">
        <v>494</v>
      </c>
      <c r="D11" s="92">
        <v>100000</v>
      </c>
      <c r="E11" s="93">
        <v>200000</v>
      </c>
    </row>
    <row r="12" spans="1:5" ht="15.95" customHeight="1" x14ac:dyDescent="0.2">
      <c r="A12" s="90" t="s">
        <v>15</v>
      </c>
      <c r="B12" s="91" t="s">
        <v>801</v>
      </c>
      <c r="C12" s="363" t="s">
        <v>494</v>
      </c>
      <c r="D12" s="92">
        <v>100000</v>
      </c>
      <c r="E12" s="93">
        <v>200000</v>
      </c>
    </row>
    <row r="13" spans="1:5" ht="15.95" customHeight="1" x14ac:dyDescent="0.2">
      <c r="A13" s="90" t="s">
        <v>16</v>
      </c>
      <c r="B13" s="91"/>
      <c r="C13" s="363"/>
      <c r="D13" s="92"/>
      <c r="E13" s="93"/>
    </row>
    <row r="14" spans="1:5" ht="15.95" customHeight="1" x14ac:dyDescent="0.2">
      <c r="A14" s="90" t="s">
        <v>17</v>
      </c>
      <c r="B14" s="91"/>
      <c r="C14" s="363"/>
      <c r="D14" s="92"/>
      <c r="E14" s="93"/>
    </row>
    <row r="15" spans="1:5" ht="15.95" customHeight="1" x14ac:dyDescent="0.2">
      <c r="A15" s="90" t="s">
        <v>18</v>
      </c>
      <c r="B15" s="91"/>
      <c r="C15" s="91"/>
      <c r="D15" s="92"/>
      <c r="E15" s="93"/>
    </row>
    <row r="16" spans="1:5" ht="15.95" customHeight="1" x14ac:dyDescent="0.2">
      <c r="A16" s="90" t="s">
        <v>19</v>
      </c>
      <c r="B16" s="91"/>
      <c r="C16" s="91"/>
      <c r="D16" s="92"/>
      <c r="E16" s="93"/>
    </row>
    <row r="17" spans="1:5" ht="15.95" customHeight="1" x14ac:dyDescent="0.2">
      <c r="A17" s="90" t="s">
        <v>20</v>
      </c>
      <c r="B17" s="91"/>
      <c r="C17" s="91"/>
      <c r="D17" s="92"/>
      <c r="E17" s="93"/>
    </row>
    <row r="18" spans="1:5" ht="15.95" customHeight="1" x14ac:dyDescent="0.2">
      <c r="A18" s="90" t="s">
        <v>21</v>
      </c>
      <c r="B18" s="91"/>
      <c r="C18" s="91"/>
      <c r="D18" s="92"/>
      <c r="E18" s="93"/>
    </row>
    <row r="19" spans="1:5" ht="15.95" customHeight="1" x14ac:dyDescent="0.2">
      <c r="A19" s="90" t="s">
        <v>22</v>
      </c>
      <c r="B19" s="91"/>
      <c r="C19" s="91"/>
      <c r="D19" s="92"/>
      <c r="E19" s="93"/>
    </row>
    <row r="20" spans="1:5" ht="15.95" customHeight="1" x14ac:dyDescent="0.2">
      <c r="A20" s="90" t="s">
        <v>23</v>
      </c>
      <c r="B20" s="91"/>
      <c r="C20" s="91"/>
      <c r="D20" s="92"/>
      <c r="E20" s="93"/>
    </row>
    <row r="21" spans="1:5" ht="15.95" customHeight="1" x14ac:dyDescent="0.2">
      <c r="A21" s="90" t="s">
        <v>24</v>
      </c>
      <c r="B21" s="91"/>
      <c r="C21" s="91"/>
      <c r="D21" s="92"/>
      <c r="E21" s="93"/>
    </row>
    <row r="22" spans="1:5" ht="15.95" customHeight="1" x14ac:dyDescent="0.2">
      <c r="A22" s="90" t="s">
        <v>25</v>
      </c>
      <c r="B22" s="91"/>
      <c r="C22" s="91"/>
      <c r="D22" s="92"/>
      <c r="E22" s="93"/>
    </row>
    <row r="23" spans="1:5" ht="15.95" customHeight="1" x14ac:dyDescent="0.2">
      <c r="A23" s="90" t="s">
        <v>26</v>
      </c>
      <c r="B23" s="91"/>
      <c r="C23" s="91"/>
      <c r="D23" s="92"/>
      <c r="E23" s="93"/>
    </row>
    <row r="24" spans="1:5" ht="15.95" customHeight="1" x14ac:dyDescent="0.2">
      <c r="A24" s="90" t="s">
        <v>27</v>
      </c>
      <c r="B24" s="91"/>
      <c r="C24" s="91"/>
      <c r="D24" s="92"/>
      <c r="E24" s="93"/>
    </row>
    <row r="25" spans="1:5" ht="15.95" customHeight="1" x14ac:dyDescent="0.2">
      <c r="A25" s="90" t="s">
        <v>28</v>
      </c>
      <c r="B25" s="91"/>
      <c r="C25" s="91"/>
      <c r="D25" s="92"/>
      <c r="E25" s="93"/>
    </row>
    <row r="26" spans="1:5" ht="15.95" customHeight="1" x14ac:dyDescent="0.2">
      <c r="A26" s="90" t="s">
        <v>29</v>
      </c>
      <c r="B26" s="91"/>
      <c r="C26" s="91"/>
      <c r="D26" s="92"/>
      <c r="E26" s="93"/>
    </row>
    <row r="27" spans="1:5" ht="15.95" customHeight="1" x14ac:dyDescent="0.2">
      <c r="A27" s="90" t="s">
        <v>30</v>
      </c>
      <c r="B27" s="91"/>
      <c r="C27" s="91"/>
      <c r="D27" s="92"/>
      <c r="E27" s="93"/>
    </row>
    <row r="28" spans="1:5" ht="15.95" customHeight="1" x14ac:dyDescent="0.2">
      <c r="A28" s="90" t="s">
        <v>31</v>
      </c>
      <c r="B28" s="91"/>
      <c r="C28" s="91"/>
      <c r="D28" s="92"/>
      <c r="E28" s="93"/>
    </row>
    <row r="29" spans="1:5" ht="15.95" customHeight="1" x14ac:dyDescent="0.2">
      <c r="A29" s="90" t="s">
        <v>32</v>
      </c>
      <c r="B29" s="91"/>
      <c r="C29" s="91"/>
      <c r="D29" s="92"/>
      <c r="E29" s="93"/>
    </row>
    <row r="30" spans="1:5" ht="15.95" customHeight="1" x14ac:dyDescent="0.2">
      <c r="A30" s="90" t="s">
        <v>33</v>
      </c>
      <c r="B30" s="91"/>
      <c r="C30" s="91"/>
      <c r="D30" s="92"/>
      <c r="E30" s="93"/>
    </row>
    <row r="31" spans="1:5" ht="15.95" customHeight="1" x14ac:dyDescent="0.2">
      <c r="A31" s="90" t="s">
        <v>34</v>
      </c>
      <c r="B31" s="91"/>
      <c r="C31" s="91"/>
      <c r="D31" s="92"/>
      <c r="E31" s="93"/>
    </row>
    <row r="32" spans="1:5" ht="15.95" customHeight="1" x14ac:dyDescent="0.2">
      <c r="A32" s="90" t="s">
        <v>86</v>
      </c>
      <c r="B32" s="91"/>
      <c r="C32" s="91"/>
      <c r="D32" s="92"/>
      <c r="E32" s="93"/>
    </row>
    <row r="33" spans="1:5" ht="15.95" customHeight="1" thickBot="1" x14ac:dyDescent="0.25">
      <c r="A33" s="90" t="s">
        <v>158</v>
      </c>
      <c r="B33" s="94"/>
      <c r="C33" s="94"/>
      <c r="D33" s="95"/>
      <c r="E33" s="96"/>
    </row>
    <row r="34" spans="1:5" ht="15.95" customHeight="1" thickBot="1" x14ac:dyDescent="0.25">
      <c r="A34" s="443" t="s">
        <v>38</v>
      </c>
      <c r="B34" s="444"/>
      <c r="C34" s="97"/>
      <c r="D34" s="98">
        <f>SUM(D3:D33)</f>
        <v>1650000</v>
      </c>
      <c r="E34" s="99">
        <f>SUM(E3:E33)</f>
        <v>3150000</v>
      </c>
    </row>
  </sheetData>
  <mergeCells count="1">
    <mergeCell ref="A34:B34"/>
  </mergeCells>
  <phoneticPr fontId="25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2019. évi céljelleggel juttatott támogatások felhasználásáról&amp;R&amp;"Times New Roman CE,Félkövér dőlt"&amp;11 2. tájékoztató tábla a ......../2020. (........)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view="pageBreakPreview" topLeftCell="A127" zoomScaleNormal="130" zoomScaleSheetLayoutView="100" workbookViewId="0">
      <selection activeCell="D129" sqref="D129"/>
    </sheetView>
  </sheetViews>
  <sheetFormatPr defaultRowHeight="15.75" x14ac:dyDescent="0.25"/>
  <cols>
    <col min="1" max="1" width="9.5" style="163" customWidth="1"/>
    <col min="2" max="2" width="60.83203125" style="163" customWidth="1"/>
    <col min="3" max="5" width="15.83203125" style="164" customWidth="1"/>
    <col min="6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 t="s">
        <v>499</v>
      </c>
    </row>
    <row r="3" spans="1:5" ht="15.95" customHeight="1" x14ac:dyDescent="0.25">
      <c r="A3" s="415" t="s">
        <v>55</v>
      </c>
      <c r="B3" s="417" t="s">
        <v>5</v>
      </c>
      <c r="C3" s="419" t="str">
        <f>+CONCATENATE(LEFT(ÖSSZEFÜGGÉSEK!A4,4),". évi")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12" customHeight="1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12" customHeight="1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58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>
        <v>0</v>
      </c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58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25711460</v>
      </c>
      <c r="E34" s="149">
        <f>SUM(E35:E44)</f>
        <v>25711460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>
        <v>3733171</v>
      </c>
      <c r="E35" s="151">
        <v>3733171</v>
      </c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4753948</v>
      </c>
      <c r="E36" s="150">
        <v>4753948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6536284</v>
      </c>
      <c r="E39" s="150">
        <v>6536284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5110460</v>
      </c>
      <c r="E40" s="150">
        <v>5110460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1051548</v>
      </c>
      <c r="E44" s="154">
        <v>1051548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135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177" t="s">
        <v>243</v>
      </c>
      <c r="C52" s="168"/>
      <c r="D52" s="168"/>
      <c r="E52" s="151"/>
    </row>
    <row r="53" spans="1:5" s="176" customFormat="1" ht="12" customHeight="1" x14ac:dyDescent="0.2">
      <c r="A53" s="128" t="s">
        <v>66</v>
      </c>
      <c r="B53" s="396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2" customHeight="1" x14ac:dyDescent="0.2">
      <c r="A58" s="128" t="s">
        <v>113</v>
      </c>
      <c r="B58" s="396" t="s">
        <v>251</v>
      </c>
      <c r="C58" s="170"/>
      <c r="D58" s="170"/>
      <c r="E58" s="153"/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315332324</v>
      </c>
      <c r="E61" s="185">
        <f>+E6+E13+E20+E27+E34+E45+E51+E56</f>
        <v>312089549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346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12" customHeight="1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342162135</v>
      </c>
      <c r="E85" s="185">
        <f>+E61+E84</f>
        <v>335392430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 t="s">
        <v>500</v>
      </c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209543811</v>
      </c>
      <c r="E92" s="284">
        <f>SUM(E93:E97)</f>
        <v>208995071</v>
      </c>
    </row>
    <row r="93" spans="1:5" ht="12" customHeight="1" thickBot="1" x14ac:dyDescent="0.3">
      <c r="A93" s="131" t="s">
        <v>67</v>
      </c>
      <c r="B93" s="124" t="s">
        <v>36</v>
      </c>
      <c r="C93" s="40">
        <v>31647226</v>
      </c>
      <c r="D93" s="40">
        <f>'1.2.sz.mell.'!D93+'6.1. sz. mell'!D45</f>
        <v>49924095</v>
      </c>
      <c r="E93" s="40">
        <f>'1.2.sz.mell.'!E93+'6.1. sz. mell'!E45</f>
        <v>49824095</v>
      </c>
    </row>
    <row r="94" spans="1:5" ht="12" customHeight="1" thickBot="1" x14ac:dyDescent="0.3">
      <c r="A94" s="128" t="s">
        <v>68</v>
      </c>
      <c r="B94" s="122" t="s">
        <v>114</v>
      </c>
      <c r="C94" s="167">
        <v>4979552</v>
      </c>
      <c r="D94" s="40">
        <f>'1.2.sz.mell.'!D94+'6.1. sz. mell'!D46</f>
        <v>6880342</v>
      </c>
      <c r="E94" s="40">
        <f>'1.2.sz.mell.'!E94+'6.1. sz. mell'!E46</f>
        <v>6880342</v>
      </c>
    </row>
    <row r="95" spans="1:5" ht="12" customHeight="1" thickBot="1" x14ac:dyDescent="0.3">
      <c r="A95" s="128" t="s">
        <v>69</v>
      </c>
      <c r="B95" s="122" t="s">
        <v>87</v>
      </c>
      <c r="C95" s="169">
        <v>46785215</v>
      </c>
      <c r="D95" s="40">
        <f>'1.2.sz.mell.'!D95+'6.1. sz. mell'!D47</f>
        <v>68381347</v>
      </c>
      <c r="E95" s="40">
        <f>'1.2.sz.mell.'!E95+'6.1. sz. mell'!E47</f>
        <v>67932607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40">
        <f>'1.2.sz.mell.'!D96+'6.1. sz. mell'!D48</f>
        <v>2638326</v>
      </c>
      <c r="E96" s="40">
        <f>'1.2.sz.mell.'!E96+'6.1. sz. mell'!E48</f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81719701</v>
      </c>
      <c r="E97" s="169">
        <f>SUM(E98:E107)</f>
        <v>81719701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12" customHeight="1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12" customHeight="1" x14ac:dyDescent="0.25">
      <c r="A104" s="128" t="s">
        <v>84</v>
      </c>
      <c r="B104" s="397" t="s">
        <v>315</v>
      </c>
      <c r="C104" s="169"/>
      <c r="D104" s="169">
        <v>4526000</v>
      </c>
      <c r="E104" s="152">
        <v>4526000</v>
      </c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31438311</v>
      </c>
      <c r="E108" s="160">
        <f>+E109+E111+E113</f>
        <v>31433586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23135796</v>
      </c>
      <c r="E109" s="151">
        <v>23131071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12" customHeight="1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12" customHeight="1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315347413</v>
      </c>
      <c r="E125" s="160">
        <f>+E92+E108+E122</f>
        <v>240428657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16814722</v>
      </c>
      <c r="E135" s="287">
        <f>+E136+E137+E138+E140+E139</f>
        <v>11700693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/>
      <c r="E138" s="150"/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26814722</v>
      </c>
      <c r="E145" s="117">
        <f>+E126+E130+E135+E140</f>
        <v>11700693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342162135</v>
      </c>
      <c r="E146" s="117">
        <f>+E125+E145</f>
        <v>252129350</v>
      </c>
    </row>
    <row r="148" spans="1:5" ht="18.75" customHeight="1" x14ac:dyDescent="0.25">
      <c r="A148" s="413" t="s">
        <v>356</v>
      </c>
      <c r="B148" s="413"/>
      <c r="C148" s="413"/>
      <c r="D148" s="413"/>
      <c r="E148" s="413"/>
    </row>
    <row r="149" spans="1:5" ht="13.5" customHeight="1" thickBot="1" x14ac:dyDescent="0.3">
      <c r="A149" s="144" t="s">
        <v>94</v>
      </c>
      <c r="B149" s="144"/>
      <c r="C149" s="174"/>
      <c r="E149" s="161" t="s">
        <v>500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-15089</v>
      </c>
      <c r="E150" s="160">
        <f>+E61-E125</f>
        <v>71660892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15089</v>
      </c>
      <c r="E151" s="160">
        <f>+E84-E145</f>
        <v>11602188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ht="12.75" customHeight="1" x14ac:dyDescent="0.25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0" fitToHeight="2" orientation="portrait" r:id="rId1"/>
  <headerFooter alignWithMargins="0">
    <oddHeader>&amp;C&amp;"Times New Roman CE,Félkövér"&amp;12
Ugod Község Önkormányzat
2019. ÉVI ZÁRSZÁMADÁSÁNAK PÉNZÜGYI MÉRLEGE&amp;10
&amp;R&amp;"Times New Roman CE,Félkövér dőlt"&amp;11 1.1. melléklet a ....../2020. (......)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121"/>
  <sheetViews>
    <sheetView view="pageLayout" zoomScaleNormal="100" zoomScaleSheetLayoutView="120" workbookViewId="0">
      <selection activeCell="U110" sqref="U110:Z110"/>
    </sheetView>
  </sheetViews>
  <sheetFormatPr defaultColWidth="10.5" defaultRowHeight="12.75" x14ac:dyDescent="0.2"/>
  <cols>
    <col min="1" max="1" width="8.33203125" style="404" customWidth="1"/>
    <col min="2" max="6" width="3.83203125" style="404" customWidth="1"/>
    <col min="7" max="7" width="4.5" style="404" customWidth="1"/>
    <col min="8" max="11" width="3.83203125" style="404" customWidth="1"/>
    <col min="12" max="12" width="4.5" style="404" customWidth="1"/>
    <col min="13" max="47" width="3.83203125" style="404" customWidth="1"/>
    <col min="48" max="256" width="10.5" style="404"/>
    <col min="257" max="257" width="8.33203125" style="404" customWidth="1"/>
    <col min="258" max="262" width="3.83203125" style="404" customWidth="1"/>
    <col min="263" max="263" width="4.5" style="404" customWidth="1"/>
    <col min="264" max="267" width="3.83203125" style="404" customWidth="1"/>
    <col min="268" max="268" width="4.5" style="404" customWidth="1"/>
    <col min="269" max="303" width="3.83203125" style="404" customWidth="1"/>
    <col min="304" max="512" width="10.5" style="404"/>
    <col min="513" max="513" width="8.33203125" style="404" customWidth="1"/>
    <col min="514" max="518" width="3.83203125" style="404" customWidth="1"/>
    <col min="519" max="519" width="4.5" style="404" customWidth="1"/>
    <col min="520" max="523" width="3.83203125" style="404" customWidth="1"/>
    <col min="524" max="524" width="4.5" style="404" customWidth="1"/>
    <col min="525" max="559" width="3.83203125" style="404" customWidth="1"/>
    <col min="560" max="768" width="10.5" style="404"/>
    <col min="769" max="769" width="8.33203125" style="404" customWidth="1"/>
    <col min="770" max="774" width="3.83203125" style="404" customWidth="1"/>
    <col min="775" max="775" width="4.5" style="404" customWidth="1"/>
    <col min="776" max="779" width="3.83203125" style="404" customWidth="1"/>
    <col min="780" max="780" width="4.5" style="404" customWidth="1"/>
    <col min="781" max="815" width="3.83203125" style="404" customWidth="1"/>
    <col min="816" max="1024" width="10.5" style="404"/>
    <col min="1025" max="1025" width="8.33203125" style="404" customWidth="1"/>
    <col min="1026" max="1030" width="3.83203125" style="404" customWidth="1"/>
    <col min="1031" max="1031" width="4.5" style="404" customWidth="1"/>
    <col min="1032" max="1035" width="3.83203125" style="404" customWidth="1"/>
    <col min="1036" max="1036" width="4.5" style="404" customWidth="1"/>
    <col min="1037" max="1071" width="3.83203125" style="404" customWidth="1"/>
    <col min="1072" max="1280" width="10.5" style="404"/>
    <col min="1281" max="1281" width="8.33203125" style="404" customWidth="1"/>
    <col min="1282" max="1286" width="3.83203125" style="404" customWidth="1"/>
    <col min="1287" max="1287" width="4.5" style="404" customWidth="1"/>
    <col min="1288" max="1291" width="3.83203125" style="404" customWidth="1"/>
    <col min="1292" max="1292" width="4.5" style="404" customWidth="1"/>
    <col min="1293" max="1327" width="3.83203125" style="404" customWidth="1"/>
    <col min="1328" max="1536" width="10.5" style="404"/>
    <col min="1537" max="1537" width="8.33203125" style="404" customWidth="1"/>
    <col min="1538" max="1542" width="3.83203125" style="404" customWidth="1"/>
    <col min="1543" max="1543" width="4.5" style="404" customWidth="1"/>
    <col min="1544" max="1547" width="3.83203125" style="404" customWidth="1"/>
    <col min="1548" max="1548" width="4.5" style="404" customWidth="1"/>
    <col min="1549" max="1583" width="3.83203125" style="404" customWidth="1"/>
    <col min="1584" max="1792" width="10.5" style="404"/>
    <col min="1793" max="1793" width="8.33203125" style="404" customWidth="1"/>
    <col min="1794" max="1798" width="3.83203125" style="404" customWidth="1"/>
    <col min="1799" max="1799" width="4.5" style="404" customWidth="1"/>
    <col min="1800" max="1803" width="3.83203125" style="404" customWidth="1"/>
    <col min="1804" max="1804" width="4.5" style="404" customWidth="1"/>
    <col min="1805" max="1839" width="3.83203125" style="404" customWidth="1"/>
    <col min="1840" max="2048" width="10.5" style="404"/>
    <col min="2049" max="2049" width="8.33203125" style="404" customWidth="1"/>
    <col min="2050" max="2054" width="3.83203125" style="404" customWidth="1"/>
    <col min="2055" max="2055" width="4.5" style="404" customWidth="1"/>
    <col min="2056" max="2059" width="3.83203125" style="404" customWidth="1"/>
    <col min="2060" max="2060" width="4.5" style="404" customWidth="1"/>
    <col min="2061" max="2095" width="3.83203125" style="404" customWidth="1"/>
    <col min="2096" max="2304" width="10.5" style="404"/>
    <col min="2305" max="2305" width="8.33203125" style="404" customWidth="1"/>
    <col min="2306" max="2310" width="3.83203125" style="404" customWidth="1"/>
    <col min="2311" max="2311" width="4.5" style="404" customWidth="1"/>
    <col min="2312" max="2315" width="3.83203125" style="404" customWidth="1"/>
    <col min="2316" max="2316" width="4.5" style="404" customWidth="1"/>
    <col min="2317" max="2351" width="3.83203125" style="404" customWidth="1"/>
    <col min="2352" max="2560" width="10.5" style="404"/>
    <col min="2561" max="2561" width="8.33203125" style="404" customWidth="1"/>
    <col min="2562" max="2566" width="3.83203125" style="404" customWidth="1"/>
    <col min="2567" max="2567" width="4.5" style="404" customWidth="1"/>
    <col min="2568" max="2571" width="3.83203125" style="404" customWidth="1"/>
    <col min="2572" max="2572" width="4.5" style="404" customWidth="1"/>
    <col min="2573" max="2607" width="3.83203125" style="404" customWidth="1"/>
    <col min="2608" max="2816" width="10.5" style="404"/>
    <col min="2817" max="2817" width="8.33203125" style="404" customWidth="1"/>
    <col min="2818" max="2822" width="3.83203125" style="404" customWidth="1"/>
    <col min="2823" max="2823" width="4.5" style="404" customWidth="1"/>
    <col min="2824" max="2827" width="3.83203125" style="404" customWidth="1"/>
    <col min="2828" max="2828" width="4.5" style="404" customWidth="1"/>
    <col min="2829" max="2863" width="3.83203125" style="404" customWidth="1"/>
    <col min="2864" max="3072" width="10.5" style="404"/>
    <col min="3073" max="3073" width="8.33203125" style="404" customWidth="1"/>
    <col min="3074" max="3078" width="3.83203125" style="404" customWidth="1"/>
    <col min="3079" max="3079" width="4.5" style="404" customWidth="1"/>
    <col min="3080" max="3083" width="3.83203125" style="404" customWidth="1"/>
    <col min="3084" max="3084" width="4.5" style="404" customWidth="1"/>
    <col min="3085" max="3119" width="3.83203125" style="404" customWidth="1"/>
    <col min="3120" max="3328" width="10.5" style="404"/>
    <col min="3329" max="3329" width="8.33203125" style="404" customWidth="1"/>
    <col min="3330" max="3334" width="3.83203125" style="404" customWidth="1"/>
    <col min="3335" max="3335" width="4.5" style="404" customWidth="1"/>
    <col min="3336" max="3339" width="3.83203125" style="404" customWidth="1"/>
    <col min="3340" max="3340" width="4.5" style="404" customWidth="1"/>
    <col min="3341" max="3375" width="3.83203125" style="404" customWidth="1"/>
    <col min="3376" max="3584" width="10.5" style="404"/>
    <col min="3585" max="3585" width="8.33203125" style="404" customWidth="1"/>
    <col min="3586" max="3590" width="3.83203125" style="404" customWidth="1"/>
    <col min="3591" max="3591" width="4.5" style="404" customWidth="1"/>
    <col min="3592" max="3595" width="3.83203125" style="404" customWidth="1"/>
    <col min="3596" max="3596" width="4.5" style="404" customWidth="1"/>
    <col min="3597" max="3631" width="3.83203125" style="404" customWidth="1"/>
    <col min="3632" max="3840" width="10.5" style="404"/>
    <col min="3841" max="3841" width="8.33203125" style="404" customWidth="1"/>
    <col min="3842" max="3846" width="3.83203125" style="404" customWidth="1"/>
    <col min="3847" max="3847" width="4.5" style="404" customWidth="1"/>
    <col min="3848" max="3851" width="3.83203125" style="404" customWidth="1"/>
    <col min="3852" max="3852" width="4.5" style="404" customWidth="1"/>
    <col min="3853" max="3887" width="3.83203125" style="404" customWidth="1"/>
    <col min="3888" max="4096" width="10.5" style="404"/>
    <col min="4097" max="4097" width="8.33203125" style="404" customWidth="1"/>
    <col min="4098" max="4102" width="3.83203125" style="404" customWidth="1"/>
    <col min="4103" max="4103" width="4.5" style="404" customWidth="1"/>
    <col min="4104" max="4107" width="3.83203125" style="404" customWidth="1"/>
    <col min="4108" max="4108" width="4.5" style="404" customWidth="1"/>
    <col min="4109" max="4143" width="3.83203125" style="404" customWidth="1"/>
    <col min="4144" max="4352" width="10.5" style="404"/>
    <col min="4353" max="4353" width="8.33203125" style="404" customWidth="1"/>
    <col min="4354" max="4358" width="3.83203125" style="404" customWidth="1"/>
    <col min="4359" max="4359" width="4.5" style="404" customWidth="1"/>
    <col min="4360" max="4363" width="3.83203125" style="404" customWidth="1"/>
    <col min="4364" max="4364" width="4.5" style="404" customWidth="1"/>
    <col min="4365" max="4399" width="3.83203125" style="404" customWidth="1"/>
    <col min="4400" max="4608" width="10.5" style="404"/>
    <col min="4609" max="4609" width="8.33203125" style="404" customWidth="1"/>
    <col min="4610" max="4614" width="3.83203125" style="404" customWidth="1"/>
    <col min="4615" max="4615" width="4.5" style="404" customWidth="1"/>
    <col min="4616" max="4619" width="3.83203125" style="404" customWidth="1"/>
    <col min="4620" max="4620" width="4.5" style="404" customWidth="1"/>
    <col min="4621" max="4655" width="3.83203125" style="404" customWidth="1"/>
    <col min="4656" max="4864" width="10.5" style="404"/>
    <col min="4865" max="4865" width="8.33203125" style="404" customWidth="1"/>
    <col min="4866" max="4870" width="3.83203125" style="404" customWidth="1"/>
    <col min="4871" max="4871" width="4.5" style="404" customWidth="1"/>
    <col min="4872" max="4875" width="3.83203125" style="404" customWidth="1"/>
    <col min="4876" max="4876" width="4.5" style="404" customWidth="1"/>
    <col min="4877" max="4911" width="3.83203125" style="404" customWidth="1"/>
    <col min="4912" max="5120" width="10.5" style="404"/>
    <col min="5121" max="5121" width="8.33203125" style="404" customWidth="1"/>
    <col min="5122" max="5126" width="3.83203125" style="404" customWidth="1"/>
    <col min="5127" max="5127" width="4.5" style="404" customWidth="1"/>
    <col min="5128" max="5131" width="3.83203125" style="404" customWidth="1"/>
    <col min="5132" max="5132" width="4.5" style="404" customWidth="1"/>
    <col min="5133" max="5167" width="3.83203125" style="404" customWidth="1"/>
    <col min="5168" max="5376" width="10.5" style="404"/>
    <col min="5377" max="5377" width="8.33203125" style="404" customWidth="1"/>
    <col min="5378" max="5382" width="3.83203125" style="404" customWidth="1"/>
    <col min="5383" max="5383" width="4.5" style="404" customWidth="1"/>
    <col min="5384" max="5387" width="3.83203125" style="404" customWidth="1"/>
    <col min="5388" max="5388" width="4.5" style="404" customWidth="1"/>
    <col min="5389" max="5423" width="3.83203125" style="404" customWidth="1"/>
    <col min="5424" max="5632" width="10.5" style="404"/>
    <col min="5633" max="5633" width="8.33203125" style="404" customWidth="1"/>
    <col min="5634" max="5638" width="3.83203125" style="404" customWidth="1"/>
    <col min="5639" max="5639" width="4.5" style="404" customWidth="1"/>
    <col min="5640" max="5643" width="3.83203125" style="404" customWidth="1"/>
    <col min="5644" max="5644" width="4.5" style="404" customWidth="1"/>
    <col min="5645" max="5679" width="3.83203125" style="404" customWidth="1"/>
    <col min="5680" max="5888" width="10.5" style="404"/>
    <col min="5889" max="5889" width="8.33203125" style="404" customWidth="1"/>
    <col min="5890" max="5894" width="3.83203125" style="404" customWidth="1"/>
    <col min="5895" max="5895" width="4.5" style="404" customWidth="1"/>
    <col min="5896" max="5899" width="3.83203125" style="404" customWidth="1"/>
    <col min="5900" max="5900" width="4.5" style="404" customWidth="1"/>
    <col min="5901" max="5935" width="3.83203125" style="404" customWidth="1"/>
    <col min="5936" max="6144" width="10.5" style="404"/>
    <col min="6145" max="6145" width="8.33203125" style="404" customWidth="1"/>
    <col min="6146" max="6150" width="3.83203125" style="404" customWidth="1"/>
    <col min="6151" max="6151" width="4.5" style="404" customWidth="1"/>
    <col min="6152" max="6155" width="3.83203125" style="404" customWidth="1"/>
    <col min="6156" max="6156" width="4.5" style="404" customWidth="1"/>
    <col min="6157" max="6191" width="3.83203125" style="404" customWidth="1"/>
    <col min="6192" max="6400" width="10.5" style="404"/>
    <col min="6401" max="6401" width="8.33203125" style="404" customWidth="1"/>
    <col min="6402" max="6406" width="3.83203125" style="404" customWidth="1"/>
    <col min="6407" max="6407" width="4.5" style="404" customWidth="1"/>
    <col min="6408" max="6411" width="3.83203125" style="404" customWidth="1"/>
    <col min="6412" max="6412" width="4.5" style="404" customWidth="1"/>
    <col min="6413" max="6447" width="3.83203125" style="404" customWidth="1"/>
    <col min="6448" max="6656" width="10.5" style="404"/>
    <col min="6657" max="6657" width="8.33203125" style="404" customWidth="1"/>
    <col min="6658" max="6662" width="3.83203125" style="404" customWidth="1"/>
    <col min="6663" max="6663" width="4.5" style="404" customWidth="1"/>
    <col min="6664" max="6667" width="3.83203125" style="404" customWidth="1"/>
    <col min="6668" max="6668" width="4.5" style="404" customWidth="1"/>
    <col min="6669" max="6703" width="3.83203125" style="404" customWidth="1"/>
    <col min="6704" max="6912" width="10.5" style="404"/>
    <col min="6913" max="6913" width="8.33203125" style="404" customWidth="1"/>
    <col min="6914" max="6918" width="3.83203125" style="404" customWidth="1"/>
    <col min="6919" max="6919" width="4.5" style="404" customWidth="1"/>
    <col min="6920" max="6923" width="3.83203125" style="404" customWidth="1"/>
    <col min="6924" max="6924" width="4.5" style="404" customWidth="1"/>
    <col min="6925" max="6959" width="3.83203125" style="404" customWidth="1"/>
    <col min="6960" max="7168" width="10.5" style="404"/>
    <col min="7169" max="7169" width="8.33203125" style="404" customWidth="1"/>
    <col min="7170" max="7174" width="3.83203125" style="404" customWidth="1"/>
    <col min="7175" max="7175" width="4.5" style="404" customWidth="1"/>
    <col min="7176" max="7179" width="3.83203125" style="404" customWidth="1"/>
    <col min="7180" max="7180" width="4.5" style="404" customWidth="1"/>
    <col min="7181" max="7215" width="3.83203125" style="404" customWidth="1"/>
    <col min="7216" max="7424" width="10.5" style="404"/>
    <col min="7425" max="7425" width="8.33203125" style="404" customWidth="1"/>
    <col min="7426" max="7430" width="3.83203125" style="404" customWidth="1"/>
    <col min="7431" max="7431" width="4.5" style="404" customWidth="1"/>
    <col min="7432" max="7435" width="3.83203125" style="404" customWidth="1"/>
    <col min="7436" max="7436" width="4.5" style="404" customWidth="1"/>
    <col min="7437" max="7471" width="3.83203125" style="404" customWidth="1"/>
    <col min="7472" max="7680" width="10.5" style="404"/>
    <col min="7681" max="7681" width="8.33203125" style="404" customWidth="1"/>
    <col min="7682" max="7686" width="3.83203125" style="404" customWidth="1"/>
    <col min="7687" max="7687" width="4.5" style="404" customWidth="1"/>
    <col min="7688" max="7691" width="3.83203125" style="404" customWidth="1"/>
    <col min="7692" max="7692" width="4.5" style="404" customWidth="1"/>
    <col min="7693" max="7727" width="3.83203125" style="404" customWidth="1"/>
    <col min="7728" max="7936" width="10.5" style="404"/>
    <col min="7937" max="7937" width="8.33203125" style="404" customWidth="1"/>
    <col min="7938" max="7942" width="3.83203125" style="404" customWidth="1"/>
    <col min="7943" max="7943" width="4.5" style="404" customWidth="1"/>
    <col min="7944" max="7947" width="3.83203125" style="404" customWidth="1"/>
    <col min="7948" max="7948" width="4.5" style="404" customWidth="1"/>
    <col min="7949" max="7983" width="3.83203125" style="404" customWidth="1"/>
    <col min="7984" max="8192" width="10.5" style="404"/>
    <col min="8193" max="8193" width="8.33203125" style="404" customWidth="1"/>
    <col min="8194" max="8198" width="3.83203125" style="404" customWidth="1"/>
    <col min="8199" max="8199" width="4.5" style="404" customWidth="1"/>
    <col min="8200" max="8203" width="3.83203125" style="404" customWidth="1"/>
    <col min="8204" max="8204" width="4.5" style="404" customWidth="1"/>
    <col min="8205" max="8239" width="3.83203125" style="404" customWidth="1"/>
    <col min="8240" max="8448" width="10.5" style="404"/>
    <col min="8449" max="8449" width="8.33203125" style="404" customWidth="1"/>
    <col min="8450" max="8454" width="3.83203125" style="404" customWidth="1"/>
    <col min="8455" max="8455" width="4.5" style="404" customWidth="1"/>
    <col min="8456" max="8459" width="3.83203125" style="404" customWidth="1"/>
    <col min="8460" max="8460" width="4.5" style="404" customWidth="1"/>
    <col min="8461" max="8495" width="3.83203125" style="404" customWidth="1"/>
    <col min="8496" max="8704" width="10.5" style="404"/>
    <col min="8705" max="8705" width="8.33203125" style="404" customWidth="1"/>
    <col min="8706" max="8710" width="3.83203125" style="404" customWidth="1"/>
    <col min="8711" max="8711" width="4.5" style="404" customWidth="1"/>
    <col min="8712" max="8715" width="3.83203125" style="404" customWidth="1"/>
    <col min="8716" max="8716" width="4.5" style="404" customWidth="1"/>
    <col min="8717" max="8751" width="3.83203125" style="404" customWidth="1"/>
    <col min="8752" max="8960" width="10.5" style="404"/>
    <col min="8961" max="8961" width="8.33203125" style="404" customWidth="1"/>
    <col min="8962" max="8966" width="3.83203125" style="404" customWidth="1"/>
    <col min="8967" max="8967" width="4.5" style="404" customWidth="1"/>
    <col min="8968" max="8971" width="3.83203125" style="404" customWidth="1"/>
    <col min="8972" max="8972" width="4.5" style="404" customWidth="1"/>
    <col min="8973" max="9007" width="3.83203125" style="404" customWidth="1"/>
    <col min="9008" max="9216" width="10.5" style="404"/>
    <col min="9217" max="9217" width="8.33203125" style="404" customWidth="1"/>
    <col min="9218" max="9222" width="3.83203125" style="404" customWidth="1"/>
    <col min="9223" max="9223" width="4.5" style="404" customWidth="1"/>
    <col min="9224" max="9227" width="3.83203125" style="404" customWidth="1"/>
    <col min="9228" max="9228" width="4.5" style="404" customWidth="1"/>
    <col min="9229" max="9263" width="3.83203125" style="404" customWidth="1"/>
    <col min="9264" max="9472" width="10.5" style="404"/>
    <col min="9473" max="9473" width="8.33203125" style="404" customWidth="1"/>
    <col min="9474" max="9478" width="3.83203125" style="404" customWidth="1"/>
    <col min="9479" max="9479" width="4.5" style="404" customWidth="1"/>
    <col min="9480" max="9483" width="3.83203125" style="404" customWidth="1"/>
    <col min="9484" max="9484" width="4.5" style="404" customWidth="1"/>
    <col min="9485" max="9519" width="3.83203125" style="404" customWidth="1"/>
    <col min="9520" max="9728" width="10.5" style="404"/>
    <col min="9729" max="9729" width="8.33203125" style="404" customWidth="1"/>
    <col min="9730" max="9734" width="3.83203125" style="404" customWidth="1"/>
    <col min="9735" max="9735" width="4.5" style="404" customWidth="1"/>
    <col min="9736" max="9739" width="3.83203125" style="404" customWidth="1"/>
    <col min="9740" max="9740" width="4.5" style="404" customWidth="1"/>
    <col min="9741" max="9775" width="3.83203125" style="404" customWidth="1"/>
    <col min="9776" max="9984" width="10.5" style="404"/>
    <col min="9985" max="9985" width="8.33203125" style="404" customWidth="1"/>
    <col min="9986" max="9990" width="3.83203125" style="404" customWidth="1"/>
    <col min="9991" max="9991" width="4.5" style="404" customWidth="1"/>
    <col min="9992" max="9995" width="3.83203125" style="404" customWidth="1"/>
    <col min="9996" max="9996" width="4.5" style="404" customWidth="1"/>
    <col min="9997" max="10031" width="3.83203125" style="404" customWidth="1"/>
    <col min="10032" max="10240" width="10.5" style="404"/>
    <col min="10241" max="10241" width="8.33203125" style="404" customWidth="1"/>
    <col min="10242" max="10246" width="3.83203125" style="404" customWidth="1"/>
    <col min="10247" max="10247" width="4.5" style="404" customWidth="1"/>
    <col min="10248" max="10251" width="3.83203125" style="404" customWidth="1"/>
    <col min="10252" max="10252" width="4.5" style="404" customWidth="1"/>
    <col min="10253" max="10287" width="3.83203125" style="404" customWidth="1"/>
    <col min="10288" max="10496" width="10.5" style="404"/>
    <col min="10497" max="10497" width="8.33203125" style="404" customWidth="1"/>
    <col min="10498" max="10502" width="3.83203125" style="404" customWidth="1"/>
    <col min="10503" max="10503" width="4.5" style="404" customWidth="1"/>
    <col min="10504" max="10507" width="3.83203125" style="404" customWidth="1"/>
    <col min="10508" max="10508" width="4.5" style="404" customWidth="1"/>
    <col min="10509" max="10543" width="3.83203125" style="404" customWidth="1"/>
    <col min="10544" max="10752" width="10.5" style="404"/>
    <col min="10753" max="10753" width="8.33203125" style="404" customWidth="1"/>
    <col min="10754" max="10758" width="3.83203125" style="404" customWidth="1"/>
    <col min="10759" max="10759" width="4.5" style="404" customWidth="1"/>
    <col min="10760" max="10763" width="3.83203125" style="404" customWidth="1"/>
    <col min="10764" max="10764" width="4.5" style="404" customWidth="1"/>
    <col min="10765" max="10799" width="3.83203125" style="404" customWidth="1"/>
    <col min="10800" max="11008" width="10.5" style="404"/>
    <col min="11009" max="11009" width="8.33203125" style="404" customWidth="1"/>
    <col min="11010" max="11014" width="3.83203125" style="404" customWidth="1"/>
    <col min="11015" max="11015" width="4.5" style="404" customWidth="1"/>
    <col min="11016" max="11019" width="3.83203125" style="404" customWidth="1"/>
    <col min="11020" max="11020" width="4.5" style="404" customWidth="1"/>
    <col min="11021" max="11055" width="3.83203125" style="404" customWidth="1"/>
    <col min="11056" max="11264" width="10.5" style="404"/>
    <col min="11265" max="11265" width="8.33203125" style="404" customWidth="1"/>
    <col min="11266" max="11270" width="3.83203125" style="404" customWidth="1"/>
    <col min="11271" max="11271" width="4.5" style="404" customWidth="1"/>
    <col min="11272" max="11275" width="3.83203125" style="404" customWidth="1"/>
    <col min="11276" max="11276" width="4.5" style="404" customWidth="1"/>
    <col min="11277" max="11311" width="3.83203125" style="404" customWidth="1"/>
    <col min="11312" max="11520" width="10.5" style="404"/>
    <col min="11521" max="11521" width="8.33203125" style="404" customWidth="1"/>
    <col min="11522" max="11526" width="3.83203125" style="404" customWidth="1"/>
    <col min="11527" max="11527" width="4.5" style="404" customWidth="1"/>
    <col min="11528" max="11531" width="3.83203125" style="404" customWidth="1"/>
    <col min="11532" max="11532" width="4.5" style="404" customWidth="1"/>
    <col min="11533" max="11567" width="3.83203125" style="404" customWidth="1"/>
    <col min="11568" max="11776" width="10.5" style="404"/>
    <col min="11777" max="11777" width="8.33203125" style="404" customWidth="1"/>
    <col min="11778" max="11782" width="3.83203125" style="404" customWidth="1"/>
    <col min="11783" max="11783" width="4.5" style="404" customWidth="1"/>
    <col min="11784" max="11787" width="3.83203125" style="404" customWidth="1"/>
    <col min="11788" max="11788" width="4.5" style="404" customWidth="1"/>
    <col min="11789" max="11823" width="3.83203125" style="404" customWidth="1"/>
    <col min="11824" max="12032" width="10.5" style="404"/>
    <col min="12033" max="12033" width="8.33203125" style="404" customWidth="1"/>
    <col min="12034" max="12038" width="3.83203125" style="404" customWidth="1"/>
    <col min="12039" max="12039" width="4.5" style="404" customWidth="1"/>
    <col min="12040" max="12043" width="3.83203125" style="404" customWidth="1"/>
    <col min="12044" max="12044" width="4.5" style="404" customWidth="1"/>
    <col min="12045" max="12079" width="3.83203125" style="404" customWidth="1"/>
    <col min="12080" max="12288" width="10.5" style="404"/>
    <col min="12289" max="12289" width="8.33203125" style="404" customWidth="1"/>
    <col min="12290" max="12294" width="3.83203125" style="404" customWidth="1"/>
    <col min="12295" max="12295" width="4.5" style="404" customWidth="1"/>
    <col min="12296" max="12299" width="3.83203125" style="404" customWidth="1"/>
    <col min="12300" max="12300" width="4.5" style="404" customWidth="1"/>
    <col min="12301" max="12335" width="3.83203125" style="404" customWidth="1"/>
    <col min="12336" max="12544" width="10.5" style="404"/>
    <col min="12545" max="12545" width="8.33203125" style="404" customWidth="1"/>
    <col min="12546" max="12550" width="3.83203125" style="404" customWidth="1"/>
    <col min="12551" max="12551" width="4.5" style="404" customWidth="1"/>
    <col min="12552" max="12555" width="3.83203125" style="404" customWidth="1"/>
    <col min="12556" max="12556" width="4.5" style="404" customWidth="1"/>
    <col min="12557" max="12591" width="3.83203125" style="404" customWidth="1"/>
    <col min="12592" max="12800" width="10.5" style="404"/>
    <col min="12801" max="12801" width="8.33203125" style="404" customWidth="1"/>
    <col min="12802" max="12806" width="3.83203125" style="404" customWidth="1"/>
    <col min="12807" max="12807" width="4.5" style="404" customWidth="1"/>
    <col min="12808" max="12811" width="3.83203125" style="404" customWidth="1"/>
    <col min="12812" max="12812" width="4.5" style="404" customWidth="1"/>
    <col min="12813" max="12847" width="3.83203125" style="404" customWidth="1"/>
    <col min="12848" max="13056" width="10.5" style="404"/>
    <col min="13057" max="13057" width="8.33203125" style="404" customWidth="1"/>
    <col min="13058" max="13062" width="3.83203125" style="404" customWidth="1"/>
    <col min="13063" max="13063" width="4.5" style="404" customWidth="1"/>
    <col min="13064" max="13067" width="3.83203125" style="404" customWidth="1"/>
    <col min="13068" max="13068" width="4.5" style="404" customWidth="1"/>
    <col min="13069" max="13103" width="3.83203125" style="404" customWidth="1"/>
    <col min="13104" max="13312" width="10.5" style="404"/>
    <col min="13313" max="13313" width="8.33203125" style="404" customWidth="1"/>
    <col min="13314" max="13318" width="3.83203125" style="404" customWidth="1"/>
    <col min="13319" max="13319" width="4.5" style="404" customWidth="1"/>
    <col min="13320" max="13323" width="3.83203125" style="404" customWidth="1"/>
    <col min="13324" max="13324" width="4.5" style="404" customWidth="1"/>
    <col min="13325" max="13359" width="3.83203125" style="404" customWidth="1"/>
    <col min="13360" max="13568" width="10.5" style="404"/>
    <col min="13569" max="13569" width="8.33203125" style="404" customWidth="1"/>
    <col min="13570" max="13574" width="3.83203125" style="404" customWidth="1"/>
    <col min="13575" max="13575" width="4.5" style="404" customWidth="1"/>
    <col min="13576" max="13579" width="3.83203125" style="404" customWidth="1"/>
    <col min="13580" max="13580" width="4.5" style="404" customWidth="1"/>
    <col min="13581" max="13615" width="3.83203125" style="404" customWidth="1"/>
    <col min="13616" max="13824" width="10.5" style="404"/>
    <col min="13825" max="13825" width="8.33203125" style="404" customWidth="1"/>
    <col min="13826" max="13830" width="3.83203125" style="404" customWidth="1"/>
    <col min="13831" max="13831" width="4.5" style="404" customWidth="1"/>
    <col min="13832" max="13835" width="3.83203125" style="404" customWidth="1"/>
    <col min="13836" max="13836" width="4.5" style="404" customWidth="1"/>
    <col min="13837" max="13871" width="3.83203125" style="404" customWidth="1"/>
    <col min="13872" max="14080" width="10.5" style="404"/>
    <col min="14081" max="14081" width="8.33203125" style="404" customWidth="1"/>
    <col min="14082" max="14086" width="3.83203125" style="404" customWidth="1"/>
    <col min="14087" max="14087" width="4.5" style="404" customWidth="1"/>
    <col min="14088" max="14091" width="3.83203125" style="404" customWidth="1"/>
    <col min="14092" max="14092" width="4.5" style="404" customWidth="1"/>
    <col min="14093" max="14127" width="3.83203125" style="404" customWidth="1"/>
    <col min="14128" max="14336" width="10.5" style="404"/>
    <col min="14337" max="14337" width="8.33203125" style="404" customWidth="1"/>
    <col min="14338" max="14342" width="3.83203125" style="404" customWidth="1"/>
    <col min="14343" max="14343" width="4.5" style="404" customWidth="1"/>
    <col min="14344" max="14347" width="3.83203125" style="404" customWidth="1"/>
    <col min="14348" max="14348" width="4.5" style="404" customWidth="1"/>
    <col min="14349" max="14383" width="3.83203125" style="404" customWidth="1"/>
    <col min="14384" max="14592" width="10.5" style="404"/>
    <col min="14593" max="14593" width="8.33203125" style="404" customWidth="1"/>
    <col min="14594" max="14598" width="3.83203125" style="404" customWidth="1"/>
    <col min="14599" max="14599" width="4.5" style="404" customWidth="1"/>
    <col min="14600" max="14603" width="3.83203125" style="404" customWidth="1"/>
    <col min="14604" max="14604" width="4.5" style="404" customWidth="1"/>
    <col min="14605" max="14639" width="3.83203125" style="404" customWidth="1"/>
    <col min="14640" max="14848" width="10.5" style="404"/>
    <col min="14849" max="14849" width="8.33203125" style="404" customWidth="1"/>
    <col min="14850" max="14854" width="3.83203125" style="404" customWidth="1"/>
    <col min="14855" max="14855" width="4.5" style="404" customWidth="1"/>
    <col min="14856" max="14859" width="3.83203125" style="404" customWidth="1"/>
    <col min="14860" max="14860" width="4.5" style="404" customWidth="1"/>
    <col min="14861" max="14895" width="3.83203125" style="404" customWidth="1"/>
    <col min="14896" max="15104" width="10.5" style="404"/>
    <col min="15105" max="15105" width="8.33203125" style="404" customWidth="1"/>
    <col min="15106" max="15110" width="3.83203125" style="404" customWidth="1"/>
    <col min="15111" max="15111" width="4.5" style="404" customWidth="1"/>
    <col min="15112" max="15115" width="3.83203125" style="404" customWidth="1"/>
    <col min="15116" max="15116" width="4.5" style="404" customWidth="1"/>
    <col min="15117" max="15151" width="3.83203125" style="404" customWidth="1"/>
    <col min="15152" max="15360" width="10.5" style="404"/>
    <col min="15361" max="15361" width="8.33203125" style="404" customWidth="1"/>
    <col min="15362" max="15366" width="3.83203125" style="404" customWidth="1"/>
    <col min="15367" max="15367" width="4.5" style="404" customWidth="1"/>
    <col min="15368" max="15371" width="3.83203125" style="404" customWidth="1"/>
    <col min="15372" max="15372" width="4.5" style="404" customWidth="1"/>
    <col min="15373" max="15407" width="3.83203125" style="404" customWidth="1"/>
    <col min="15408" max="15616" width="10.5" style="404"/>
    <col min="15617" max="15617" width="8.33203125" style="404" customWidth="1"/>
    <col min="15618" max="15622" width="3.83203125" style="404" customWidth="1"/>
    <col min="15623" max="15623" width="4.5" style="404" customWidth="1"/>
    <col min="15624" max="15627" width="3.83203125" style="404" customWidth="1"/>
    <col min="15628" max="15628" width="4.5" style="404" customWidth="1"/>
    <col min="15629" max="15663" width="3.83203125" style="404" customWidth="1"/>
    <col min="15664" max="15872" width="10.5" style="404"/>
    <col min="15873" max="15873" width="8.33203125" style="404" customWidth="1"/>
    <col min="15874" max="15878" width="3.83203125" style="404" customWidth="1"/>
    <col min="15879" max="15879" width="4.5" style="404" customWidth="1"/>
    <col min="15880" max="15883" width="3.83203125" style="404" customWidth="1"/>
    <col min="15884" max="15884" width="4.5" style="404" customWidth="1"/>
    <col min="15885" max="15919" width="3.83203125" style="404" customWidth="1"/>
    <col min="15920" max="16128" width="10.5" style="404"/>
    <col min="16129" max="16129" width="8.33203125" style="404" customWidth="1"/>
    <col min="16130" max="16134" width="3.83203125" style="404" customWidth="1"/>
    <col min="16135" max="16135" width="4.5" style="404" customWidth="1"/>
    <col min="16136" max="16139" width="3.83203125" style="404" customWidth="1"/>
    <col min="16140" max="16140" width="4.5" style="404" customWidth="1"/>
    <col min="16141" max="16175" width="3.83203125" style="404" customWidth="1"/>
    <col min="16176" max="16384" width="10.5" style="404"/>
  </cols>
  <sheetData>
    <row r="1" spans="1:48" s="403" customFormat="1" ht="9.9499999999999993" customHeight="1" x14ac:dyDescent="0.2">
      <c r="A1" s="401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</row>
    <row r="2" spans="1:48" s="403" customFormat="1" ht="16.5" customHeight="1" x14ac:dyDescent="0.2">
      <c r="A2" s="401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04"/>
      <c r="AH2" s="404"/>
      <c r="AI2" s="404"/>
      <c r="AJ2" s="404"/>
      <c r="AK2" s="404"/>
      <c r="AL2" s="404"/>
      <c r="AM2" s="404"/>
      <c r="AN2" s="404"/>
      <c r="AO2" s="404"/>
      <c r="AP2" s="404"/>
      <c r="AQ2" s="404"/>
      <c r="AR2" s="404"/>
      <c r="AS2" s="402"/>
      <c r="AT2" s="402"/>
      <c r="AU2" s="405"/>
    </row>
    <row r="3" spans="1:48" s="403" customFormat="1" ht="16.5" customHeight="1" x14ac:dyDescent="0.2">
      <c r="A3" s="402"/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45"/>
      <c r="X3" s="445"/>
      <c r="Y3" s="445"/>
      <c r="Z3" s="445"/>
      <c r="AA3" s="445"/>
      <c r="AB3" s="445"/>
      <c r="AC3" s="445"/>
      <c r="AD3" s="445"/>
      <c r="AE3" s="445"/>
      <c r="AF3" s="445"/>
      <c r="AG3" s="404"/>
      <c r="AH3" s="404"/>
      <c r="AI3" s="404"/>
      <c r="AJ3" s="404"/>
      <c r="AK3" s="404"/>
      <c r="AL3" s="404"/>
      <c r="AM3" s="404"/>
      <c r="AN3" s="404"/>
      <c r="AO3" s="404"/>
      <c r="AP3" s="404"/>
      <c r="AQ3" s="404"/>
      <c r="AR3" s="404"/>
      <c r="AS3" s="402"/>
      <c r="AT3" s="402"/>
      <c r="AU3" s="405"/>
    </row>
    <row r="4" spans="1:48" s="403" customFormat="1" ht="16.5" customHeight="1" x14ac:dyDescent="0.2">
      <c r="A4" s="406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  <c r="V4" s="402"/>
      <c r="W4" s="402"/>
      <c r="X4" s="402"/>
      <c r="Y4" s="402"/>
      <c r="Z4" s="402"/>
      <c r="AA4" s="402"/>
      <c r="AB4" s="402"/>
      <c r="AC4" s="402"/>
      <c r="AD4" s="402"/>
      <c r="AE4" s="402"/>
      <c r="AF4" s="402"/>
      <c r="AG4" s="402"/>
      <c r="AH4" s="402"/>
      <c r="AI4" s="407"/>
      <c r="AJ4" s="402"/>
      <c r="AK4" s="402"/>
      <c r="AL4" s="402"/>
      <c r="AM4" s="402"/>
      <c r="AN4" s="402"/>
      <c r="AO4" s="402"/>
      <c r="AP4" s="402"/>
      <c r="AQ4" s="402"/>
      <c r="AR4" s="402"/>
      <c r="AS4" s="402"/>
      <c r="AT4" s="402"/>
      <c r="AU4" s="408"/>
    </row>
    <row r="5" spans="1:48" ht="25.5" customHeight="1" x14ac:dyDescent="0.2">
      <c r="A5" s="446" t="s">
        <v>541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</row>
    <row r="6" spans="1:48" ht="13.5" thickBot="1" x14ac:dyDescent="0.25">
      <c r="A6" s="447" t="s">
        <v>542</v>
      </c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R6" s="409"/>
      <c r="AS6" s="409"/>
      <c r="AT6" s="409"/>
      <c r="AU6" s="409"/>
      <c r="AV6" s="410"/>
    </row>
    <row r="7" spans="1:48" ht="12.75" customHeight="1" thickTop="1" thickBot="1" x14ac:dyDescent="0.25">
      <c r="A7" s="448" t="s">
        <v>48</v>
      </c>
      <c r="B7" s="448"/>
      <c r="C7" s="448"/>
      <c r="D7" s="448"/>
      <c r="E7" s="448"/>
      <c r="F7" s="448"/>
      <c r="G7" s="448"/>
      <c r="H7" s="448"/>
      <c r="I7" s="448"/>
      <c r="J7" s="448"/>
      <c r="K7" s="449" t="s">
        <v>181</v>
      </c>
      <c r="L7" s="449"/>
      <c r="M7" s="449"/>
      <c r="N7" s="449"/>
      <c r="O7" s="449" t="s">
        <v>543</v>
      </c>
      <c r="P7" s="449"/>
      <c r="Q7" s="449"/>
      <c r="R7" s="449"/>
      <c r="S7" s="449"/>
      <c r="T7" s="449"/>
      <c r="U7" s="449" t="s">
        <v>544</v>
      </c>
      <c r="V7" s="449"/>
      <c r="W7" s="449"/>
      <c r="X7" s="449"/>
      <c r="Y7" s="449"/>
      <c r="Z7" s="449"/>
      <c r="AA7" s="450" t="s">
        <v>545</v>
      </c>
      <c r="AB7" s="450"/>
      <c r="AC7" s="450"/>
      <c r="AD7" s="450"/>
      <c r="AE7" s="450"/>
      <c r="AF7" s="450"/>
      <c r="AV7" s="410"/>
    </row>
    <row r="8" spans="1:48" ht="13.5" thickTop="1" x14ac:dyDescent="0.2">
      <c r="A8" s="456" t="s">
        <v>546</v>
      </c>
      <c r="B8" s="456"/>
      <c r="C8" s="456"/>
      <c r="D8" s="456"/>
      <c r="E8" s="456"/>
      <c r="F8" s="456"/>
      <c r="G8" s="456"/>
      <c r="H8" s="456"/>
      <c r="I8" s="456"/>
      <c r="J8" s="456"/>
      <c r="K8" s="451" t="s">
        <v>547</v>
      </c>
      <c r="L8" s="451"/>
      <c r="M8" s="451"/>
      <c r="N8" s="451"/>
      <c r="O8" s="451" t="s">
        <v>548</v>
      </c>
      <c r="P8" s="451"/>
      <c r="Q8" s="451"/>
      <c r="R8" s="451"/>
      <c r="S8" s="451"/>
      <c r="T8" s="451"/>
      <c r="U8" s="451" t="s">
        <v>549</v>
      </c>
      <c r="V8" s="451"/>
      <c r="W8" s="451"/>
      <c r="X8" s="451"/>
      <c r="Y8" s="451"/>
      <c r="Z8" s="451"/>
      <c r="AA8" s="452" t="s">
        <v>550</v>
      </c>
      <c r="AB8" s="452"/>
      <c r="AC8" s="452"/>
      <c r="AD8" s="452"/>
      <c r="AE8" s="452"/>
      <c r="AF8" s="452"/>
      <c r="AV8" s="410"/>
    </row>
    <row r="9" spans="1:48" ht="15.2" customHeight="1" thickBot="1" x14ac:dyDescent="0.25">
      <c r="A9" s="453" t="s">
        <v>180</v>
      </c>
      <c r="B9" s="453"/>
      <c r="C9" s="453"/>
      <c r="D9" s="453"/>
      <c r="E9" s="453"/>
      <c r="F9" s="453"/>
      <c r="G9" s="453"/>
      <c r="H9" s="453"/>
      <c r="I9" s="453"/>
      <c r="J9" s="453"/>
      <c r="K9" s="454" t="s">
        <v>551</v>
      </c>
      <c r="L9" s="454"/>
      <c r="M9" s="454"/>
      <c r="N9" s="454"/>
      <c r="O9" s="454" t="s">
        <v>551</v>
      </c>
      <c r="P9" s="454"/>
      <c r="Q9" s="454"/>
      <c r="R9" s="454"/>
      <c r="S9" s="454"/>
      <c r="T9" s="454"/>
      <c r="U9" s="454" t="s">
        <v>551</v>
      </c>
      <c r="V9" s="454"/>
      <c r="W9" s="454"/>
      <c r="X9" s="454"/>
      <c r="Y9" s="454"/>
      <c r="Z9" s="454"/>
      <c r="AA9" s="455" t="s">
        <v>551</v>
      </c>
      <c r="AB9" s="455"/>
      <c r="AC9" s="455"/>
      <c r="AD9" s="455"/>
      <c r="AE9" s="455"/>
      <c r="AF9" s="455"/>
      <c r="AV9" s="410"/>
    </row>
    <row r="10" spans="1:48" ht="25.35" customHeight="1" thickTop="1" thickBot="1" x14ac:dyDescent="0.25">
      <c r="A10" s="453" t="s">
        <v>552</v>
      </c>
      <c r="B10" s="453"/>
      <c r="C10" s="453"/>
      <c r="D10" s="453"/>
      <c r="E10" s="453"/>
      <c r="F10" s="453"/>
      <c r="G10" s="453"/>
      <c r="H10" s="453"/>
      <c r="I10" s="453"/>
      <c r="J10" s="453"/>
      <c r="K10" s="454" t="s">
        <v>302</v>
      </c>
      <c r="L10" s="454"/>
      <c r="M10" s="454"/>
      <c r="N10" s="454"/>
      <c r="O10" s="454" t="s">
        <v>553</v>
      </c>
      <c r="P10" s="454"/>
      <c r="Q10" s="454"/>
      <c r="R10" s="454"/>
      <c r="S10" s="454"/>
      <c r="T10" s="454"/>
      <c r="U10" s="454" t="s">
        <v>554</v>
      </c>
      <c r="V10" s="454"/>
      <c r="W10" s="454"/>
      <c r="X10" s="454"/>
      <c r="Y10" s="454"/>
      <c r="Z10" s="454"/>
      <c r="AA10" s="455" t="s">
        <v>555</v>
      </c>
      <c r="AB10" s="455"/>
      <c r="AC10" s="455"/>
      <c r="AD10" s="455"/>
      <c r="AE10" s="455"/>
      <c r="AF10" s="455"/>
    </row>
    <row r="11" spans="1:48" ht="15.2" customHeight="1" thickTop="1" thickBot="1" x14ac:dyDescent="0.25">
      <c r="A11" s="453" t="s">
        <v>556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4" t="s">
        <v>557</v>
      </c>
      <c r="L11" s="454"/>
      <c r="M11" s="454"/>
      <c r="N11" s="454"/>
      <c r="O11" s="454" t="s">
        <v>558</v>
      </c>
      <c r="P11" s="454"/>
      <c r="Q11" s="454"/>
      <c r="R11" s="454"/>
      <c r="S11" s="454"/>
      <c r="T11" s="454"/>
      <c r="U11" s="454" t="s">
        <v>559</v>
      </c>
      <c r="V11" s="454"/>
      <c r="W11" s="454"/>
      <c r="X11" s="454"/>
      <c r="Y11" s="454"/>
      <c r="Z11" s="454"/>
      <c r="AA11" s="455" t="s">
        <v>559</v>
      </c>
      <c r="AB11" s="455"/>
      <c r="AC11" s="455"/>
      <c r="AD11" s="455"/>
      <c r="AE11" s="455"/>
      <c r="AF11" s="455"/>
    </row>
    <row r="12" spans="1:48" ht="15.2" customHeight="1" thickTop="1" thickBot="1" x14ac:dyDescent="0.25">
      <c r="A12" s="453" t="s">
        <v>560</v>
      </c>
      <c r="B12" s="453"/>
      <c r="C12" s="453"/>
      <c r="D12" s="453"/>
      <c r="E12" s="453"/>
      <c r="F12" s="453"/>
      <c r="G12" s="453"/>
      <c r="H12" s="453"/>
      <c r="I12" s="453"/>
      <c r="J12" s="453"/>
      <c r="K12" s="454" t="s">
        <v>561</v>
      </c>
      <c r="L12" s="454"/>
      <c r="M12" s="454"/>
      <c r="N12" s="454"/>
      <c r="O12" s="454" t="s">
        <v>559</v>
      </c>
      <c r="P12" s="454"/>
      <c r="Q12" s="454"/>
      <c r="R12" s="454"/>
      <c r="S12" s="454"/>
      <c r="T12" s="454"/>
      <c r="U12" s="454" t="s">
        <v>559</v>
      </c>
      <c r="V12" s="454"/>
      <c r="W12" s="454"/>
      <c r="X12" s="454"/>
      <c r="Y12" s="454"/>
      <c r="Z12" s="454"/>
      <c r="AA12" s="455" t="s">
        <v>559</v>
      </c>
      <c r="AB12" s="455"/>
      <c r="AC12" s="455"/>
      <c r="AD12" s="455"/>
      <c r="AE12" s="455"/>
      <c r="AF12" s="455"/>
    </row>
    <row r="13" spans="1:48" ht="15.2" customHeight="1" thickTop="1" thickBot="1" x14ac:dyDescent="0.25">
      <c r="A13" s="453" t="s">
        <v>562</v>
      </c>
      <c r="B13" s="453"/>
      <c r="C13" s="453"/>
      <c r="D13" s="453"/>
      <c r="E13" s="453"/>
      <c r="F13" s="453"/>
      <c r="G13" s="453"/>
      <c r="H13" s="453"/>
      <c r="I13" s="453"/>
      <c r="J13" s="453"/>
      <c r="K13" s="454" t="s">
        <v>563</v>
      </c>
      <c r="L13" s="454"/>
      <c r="M13" s="454"/>
      <c r="N13" s="454"/>
      <c r="O13" s="454" t="s">
        <v>559</v>
      </c>
      <c r="P13" s="454"/>
      <c r="Q13" s="454"/>
      <c r="R13" s="454"/>
      <c r="S13" s="454"/>
      <c r="T13" s="454"/>
      <c r="U13" s="454" t="s">
        <v>559</v>
      </c>
      <c r="V13" s="454"/>
      <c r="W13" s="454"/>
      <c r="X13" s="454"/>
      <c r="Y13" s="454"/>
      <c r="Z13" s="454"/>
      <c r="AA13" s="455" t="s">
        <v>559</v>
      </c>
      <c r="AB13" s="455"/>
      <c r="AC13" s="455"/>
      <c r="AD13" s="455"/>
      <c r="AE13" s="455"/>
      <c r="AF13" s="455"/>
    </row>
    <row r="14" spans="1:48" ht="25.35" customHeight="1" thickTop="1" thickBot="1" x14ac:dyDescent="0.25">
      <c r="A14" s="453" t="s">
        <v>564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4" t="s">
        <v>565</v>
      </c>
      <c r="L14" s="454"/>
      <c r="M14" s="454"/>
      <c r="N14" s="454"/>
      <c r="O14" s="454" t="s">
        <v>559</v>
      </c>
      <c r="P14" s="454"/>
      <c r="Q14" s="454"/>
      <c r="R14" s="454"/>
      <c r="S14" s="454"/>
      <c r="T14" s="454"/>
      <c r="U14" s="454" t="s">
        <v>559</v>
      </c>
      <c r="V14" s="454"/>
      <c r="W14" s="454"/>
      <c r="X14" s="454"/>
      <c r="Y14" s="454"/>
      <c r="Z14" s="454"/>
      <c r="AA14" s="455" t="s">
        <v>559</v>
      </c>
      <c r="AB14" s="455"/>
      <c r="AC14" s="455"/>
      <c r="AD14" s="455"/>
      <c r="AE14" s="455"/>
      <c r="AF14" s="455"/>
    </row>
    <row r="15" spans="1:48" ht="15.2" customHeight="1" thickTop="1" thickBot="1" x14ac:dyDescent="0.25">
      <c r="A15" s="453" t="s">
        <v>566</v>
      </c>
      <c r="B15" s="453"/>
      <c r="C15" s="453"/>
      <c r="D15" s="453"/>
      <c r="E15" s="453"/>
      <c r="F15" s="453"/>
      <c r="G15" s="453"/>
      <c r="H15" s="453"/>
      <c r="I15" s="453"/>
      <c r="J15" s="453"/>
      <c r="K15" s="454" t="s">
        <v>567</v>
      </c>
      <c r="L15" s="454"/>
      <c r="M15" s="454"/>
      <c r="N15" s="454"/>
      <c r="O15" s="454" t="s">
        <v>559</v>
      </c>
      <c r="P15" s="454"/>
      <c r="Q15" s="454"/>
      <c r="R15" s="454"/>
      <c r="S15" s="454"/>
      <c r="T15" s="454"/>
      <c r="U15" s="454" t="s">
        <v>559</v>
      </c>
      <c r="V15" s="454"/>
      <c r="W15" s="454"/>
      <c r="X15" s="454"/>
      <c r="Y15" s="454"/>
      <c r="Z15" s="454"/>
      <c r="AA15" s="455" t="s">
        <v>559</v>
      </c>
      <c r="AB15" s="455"/>
      <c r="AC15" s="455"/>
      <c r="AD15" s="455"/>
      <c r="AE15" s="455"/>
      <c r="AF15" s="455"/>
    </row>
    <row r="16" spans="1:48" ht="15.2" customHeight="1" thickTop="1" thickBot="1" x14ac:dyDescent="0.25">
      <c r="A16" s="453" t="s">
        <v>568</v>
      </c>
      <c r="B16" s="453"/>
      <c r="C16" s="453"/>
      <c r="D16" s="453"/>
      <c r="E16" s="453"/>
      <c r="F16" s="453"/>
      <c r="G16" s="453"/>
      <c r="H16" s="453"/>
      <c r="I16" s="453"/>
      <c r="J16" s="453"/>
      <c r="K16" s="454" t="s">
        <v>569</v>
      </c>
      <c r="L16" s="454"/>
      <c r="M16" s="454"/>
      <c r="N16" s="454"/>
      <c r="O16" s="454" t="s">
        <v>559</v>
      </c>
      <c r="P16" s="454"/>
      <c r="Q16" s="454"/>
      <c r="R16" s="454"/>
      <c r="S16" s="454"/>
      <c r="T16" s="454"/>
      <c r="U16" s="454" t="s">
        <v>559</v>
      </c>
      <c r="V16" s="454"/>
      <c r="W16" s="454"/>
      <c r="X16" s="454"/>
      <c r="Y16" s="454"/>
      <c r="Z16" s="454"/>
      <c r="AA16" s="455" t="s">
        <v>559</v>
      </c>
      <c r="AB16" s="455"/>
      <c r="AC16" s="455"/>
      <c r="AD16" s="455"/>
      <c r="AE16" s="455"/>
      <c r="AF16" s="455"/>
    </row>
    <row r="17" spans="1:32" ht="15.2" customHeight="1" thickTop="1" thickBot="1" x14ac:dyDescent="0.25">
      <c r="A17" s="453" t="s">
        <v>570</v>
      </c>
      <c r="B17" s="453"/>
      <c r="C17" s="453"/>
      <c r="D17" s="453"/>
      <c r="E17" s="453"/>
      <c r="F17" s="453"/>
      <c r="G17" s="453"/>
      <c r="H17" s="453"/>
      <c r="I17" s="453"/>
      <c r="J17" s="453"/>
      <c r="K17" s="454" t="s">
        <v>571</v>
      </c>
      <c r="L17" s="454"/>
      <c r="M17" s="454"/>
      <c r="N17" s="454"/>
      <c r="O17" s="454" t="s">
        <v>558</v>
      </c>
      <c r="P17" s="454"/>
      <c r="Q17" s="454"/>
      <c r="R17" s="454"/>
      <c r="S17" s="454"/>
      <c r="T17" s="454"/>
      <c r="U17" s="454" t="s">
        <v>559</v>
      </c>
      <c r="V17" s="454"/>
      <c r="W17" s="454"/>
      <c r="X17" s="454"/>
      <c r="Y17" s="454"/>
      <c r="Z17" s="454"/>
      <c r="AA17" s="455" t="s">
        <v>559</v>
      </c>
      <c r="AB17" s="455"/>
      <c r="AC17" s="455"/>
      <c r="AD17" s="455"/>
      <c r="AE17" s="455"/>
      <c r="AF17" s="455"/>
    </row>
    <row r="18" spans="1:32" ht="15.2" customHeight="1" thickTop="1" thickBot="1" x14ac:dyDescent="0.25">
      <c r="A18" s="453" t="s">
        <v>562</v>
      </c>
      <c r="B18" s="453"/>
      <c r="C18" s="453"/>
      <c r="D18" s="453"/>
      <c r="E18" s="453"/>
      <c r="F18" s="453"/>
      <c r="G18" s="453"/>
      <c r="H18" s="453"/>
      <c r="I18" s="453"/>
      <c r="J18" s="453"/>
      <c r="K18" s="454" t="s">
        <v>572</v>
      </c>
      <c r="L18" s="454"/>
      <c r="M18" s="454"/>
      <c r="N18" s="454"/>
      <c r="O18" s="454" t="s">
        <v>559</v>
      </c>
      <c r="P18" s="454"/>
      <c r="Q18" s="454"/>
      <c r="R18" s="454"/>
      <c r="S18" s="454"/>
      <c r="T18" s="454"/>
      <c r="U18" s="454" t="s">
        <v>559</v>
      </c>
      <c r="V18" s="454"/>
      <c r="W18" s="454"/>
      <c r="X18" s="454"/>
      <c r="Y18" s="454"/>
      <c r="Z18" s="454"/>
      <c r="AA18" s="455" t="s">
        <v>559</v>
      </c>
      <c r="AB18" s="455"/>
      <c r="AC18" s="455"/>
      <c r="AD18" s="455"/>
      <c r="AE18" s="455"/>
      <c r="AF18" s="455"/>
    </row>
    <row r="19" spans="1:32" ht="25.35" customHeight="1" thickTop="1" thickBot="1" x14ac:dyDescent="0.25">
      <c r="A19" s="453" t="s">
        <v>564</v>
      </c>
      <c r="B19" s="453"/>
      <c r="C19" s="453"/>
      <c r="D19" s="453"/>
      <c r="E19" s="453"/>
      <c r="F19" s="453"/>
      <c r="G19" s="453"/>
      <c r="H19" s="453"/>
      <c r="I19" s="453"/>
      <c r="J19" s="453"/>
      <c r="K19" s="454" t="s">
        <v>573</v>
      </c>
      <c r="L19" s="454"/>
      <c r="M19" s="454"/>
      <c r="N19" s="454"/>
      <c r="O19" s="454" t="s">
        <v>559</v>
      </c>
      <c r="P19" s="454"/>
      <c r="Q19" s="454"/>
      <c r="R19" s="454"/>
      <c r="S19" s="454"/>
      <c r="T19" s="454"/>
      <c r="U19" s="454" t="s">
        <v>559</v>
      </c>
      <c r="V19" s="454"/>
      <c r="W19" s="454"/>
      <c r="X19" s="454"/>
      <c r="Y19" s="454"/>
      <c r="Z19" s="454"/>
      <c r="AA19" s="455" t="s">
        <v>559</v>
      </c>
      <c r="AB19" s="455"/>
      <c r="AC19" s="455"/>
      <c r="AD19" s="455"/>
      <c r="AE19" s="455"/>
      <c r="AF19" s="455"/>
    </row>
    <row r="20" spans="1:32" ht="15.2" customHeight="1" thickTop="1" thickBot="1" x14ac:dyDescent="0.25">
      <c r="A20" s="453" t="s">
        <v>566</v>
      </c>
      <c r="B20" s="453"/>
      <c r="C20" s="453"/>
      <c r="D20" s="453"/>
      <c r="E20" s="453"/>
      <c r="F20" s="453"/>
      <c r="G20" s="453"/>
      <c r="H20" s="453"/>
      <c r="I20" s="453"/>
      <c r="J20" s="453"/>
      <c r="K20" s="454" t="s">
        <v>574</v>
      </c>
      <c r="L20" s="454"/>
      <c r="M20" s="454"/>
      <c r="N20" s="454"/>
      <c r="O20" s="454" t="s">
        <v>558</v>
      </c>
      <c r="P20" s="454"/>
      <c r="Q20" s="454"/>
      <c r="R20" s="454"/>
      <c r="S20" s="454"/>
      <c r="T20" s="454"/>
      <c r="U20" s="454" t="s">
        <v>559</v>
      </c>
      <c r="V20" s="454"/>
      <c r="W20" s="454"/>
      <c r="X20" s="454"/>
      <c r="Y20" s="454"/>
      <c r="Z20" s="454"/>
      <c r="AA20" s="455" t="s">
        <v>559</v>
      </c>
      <c r="AB20" s="455"/>
      <c r="AC20" s="455"/>
      <c r="AD20" s="455"/>
      <c r="AE20" s="455"/>
      <c r="AF20" s="455"/>
    </row>
    <row r="21" spans="1:32" ht="15.2" customHeight="1" thickTop="1" thickBot="1" x14ac:dyDescent="0.25">
      <c r="A21" s="453" t="s">
        <v>568</v>
      </c>
      <c r="B21" s="453"/>
      <c r="C21" s="453"/>
      <c r="D21" s="453"/>
      <c r="E21" s="453"/>
      <c r="F21" s="453"/>
      <c r="G21" s="453"/>
      <c r="H21" s="453"/>
      <c r="I21" s="453"/>
      <c r="J21" s="453"/>
      <c r="K21" s="454" t="s">
        <v>575</v>
      </c>
      <c r="L21" s="454"/>
      <c r="M21" s="454"/>
      <c r="N21" s="454"/>
      <c r="O21" s="454" t="s">
        <v>559</v>
      </c>
      <c r="P21" s="454"/>
      <c r="Q21" s="454"/>
      <c r="R21" s="454"/>
      <c r="S21" s="454"/>
      <c r="T21" s="454"/>
      <c r="U21" s="454" t="s">
        <v>559</v>
      </c>
      <c r="V21" s="454"/>
      <c r="W21" s="454"/>
      <c r="X21" s="454"/>
      <c r="Y21" s="454"/>
      <c r="Z21" s="454"/>
      <c r="AA21" s="455" t="s">
        <v>559</v>
      </c>
      <c r="AB21" s="455"/>
      <c r="AC21" s="455"/>
      <c r="AD21" s="455"/>
      <c r="AE21" s="455"/>
      <c r="AF21" s="455"/>
    </row>
    <row r="22" spans="1:32" ht="15.2" customHeight="1" thickTop="1" thickBot="1" x14ac:dyDescent="0.25">
      <c r="A22" s="453" t="s">
        <v>576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4" t="s">
        <v>577</v>
      </c>
      <c r="L22" s="454"/>
      <c r="M22" s="454"/>
      <c r="N22" s="454"/>
      <c r="O22" s="454" t="s">
        <v>559</v>
      </c>
      <c r="P22" s="454"/>
      <c r="Q22" s="454"/>
      <c r="R22" s="454"/>
      <c r="S22" s="454"/>
      <c r="T22" s="454"/>
      <c r="U22" s="454" t="s">
        <v>559</v>
      </c>
      <c r="V22" s="454"/>
      <c r="W22" s="454"/>
      <c r="X22" s="454"/>
      <c r="Y22" s="454"/>
      <c r="Z22" s="454"/>
      <c r="AA22" s="455" t="s">
        <v>559</v>
      </c>
      <c r="AB22" s="455"/>
      <c r="AC22" s="455"/>
      <c r="AD22" s="455"/>
      <c r="AE22" s="455"/>
      <c r="AF22" s="455"/>
    </row>
    <row r="23" spans="1:32" ht="15.2" customHeight="1" thickTop="1" thickBot="1" x14ac:dyDescent="0.25">
      <c r="A23" s="453" t="s">
        <v>562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4" t="s">
        <v>578</v>
      </c>
      <c r="L23" s="454"/>
      <c r="M23" s="454"/>
      <c r="N23" s="454"/>
      <c r="O23" s="454" t="s">
        <v>559</v>
      </c>
      <c r="P23" s="454"/>
      <c r="Q23" s="454"/>
      <c r="R23" s="454"/>
      <c r="S23" s="454"/>
      <c r="T23" s="454"/>
      <c r="U23" s="454" t="s">
        <v>559</v>
      </c>
      <c r="V23" s="454"/>
      <c r="W23" s="454"/>
      <c r="X23" s="454"/>
      <c r="Y23" s="454"/>
      <c r="Z23" s="454"/>
      <c r="AA23" s="455" t="s">
        <v>559</v>
      </c>
      <c r="AB23" s="455"/>
      <c r="AC23" s="455"/>
      <c r="AD23" s="455"/>
      <c r="AE23" s="455"/>
      <c r="AF23" s="455"/>
    </row>
    <row r="24" spans="1:32" ht="25.35" customHeight="1" thickTop="1" thickBot="1" x14ac:dyDescent="0.25">
      <c r="A24" s="453" t="s">
        <v>564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4" t="s">
        <v>579</v>
      </c>
      <c r="L24" s="454"/>
      <c r="M24" s="454"/>
      <c r="N24" s="454"/>
      <c r="O24" s="454" t="s">
        <v>559</v>
      </c>
      <c r="P24" s="454"/>
      <c r="Q24" s="454"/>
      <c r="R24" s="454"/>
      <c r="S24" s="454"/>
      <c r="T24" s="454"/>
      <c r="U24" s="454" t="s">
        <v>559</v>
      </c>
      <c r="V24" s="454"/>
      <c r="W24" s="454"/>
      <c r="X24" s="454"/>
      <c r="Y24" s="454"/>
      <c r="Z24" s="454"/>
      <c r="AA24" s="455" t="s">
        <v>559</v>
      </c>
      <c r="AB24" s="455"/>
      <c r="AC24" s="455"/>
      <c r="AD24" s="455"/>
      <c r="AE24" s="455"/>
      <c r="AF24" s="455"/>
    </row>
    <row r="25" spans="1:32" ht="15.2" customHeight="1" thickTop="1" thickBot="1" x14ac:dyDescent="0.25">
      <c r="A25" s="453" t="s">
        <v>566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4" t="s">
        <v>580</v>
      </c>
      <c r="L25" s="454"/>
      <c r="M25" s="454"/>
      <c r="N25" s="454"/>
      <c r="O25" s="454" t="s">
        <v>559</v>
      </c>
      <c r="P25" s="454"/>
      <c r="Q25" s="454"/>
      <c r="R25" s="454"/>
      <c r="S25" s="454"/>
      <c r="T25" s="454"/>
      <c r="U25" s="454" t="s">
        <v>559</v>
      </c>
      <c r="V25" s="454"/>
      <c r="W25" s="454"/>
      <c r="X25" s="454"/>
      <c r="Y25" s="454"/>
      <c r="Z25" s="454"/>
      <c r="AA25" s="455" t="s">
        <v>559</v>
      </c>
      <c r="AB25" s="455"/>
      <c r="AC25" s="455"/>
      <c r="AD25" s="455"/>
      <c r="AE25" s="455"/>
      <c r="AF25" s="455"/>
    </row>
    <row r="26" spans="1:32" ht="15.2" customHeight="1" thickTop="1" thickBot="1" x14ac:dyDescent="0.25">
      <c r="A26" s="453" t="s">
        <v>568</v>
      </c>
      <c r="B26" s="453"/>
      <c r="C26" s="453"/>
      <c r="D26" s="453"/>
      <c r="E26" s="453"/>
      <c r="F26" s="453"/>
      <c r="G26" s="453"/>
      <c r="H26" s="453"/>
      <c r="I26" s="453"/>
      <c r="J26" s="453"/>
      <c r="K26" s="454" t="s">
        <v>581</v>
      </c>
      <c r="L26" s="454"/>
      <c r="M26" s="454"/>
      <c r="N26" s="454"/>
      <c r="O26" s="454" t="s">
        <v>559</v>
      </c>
      <c r="P26" s="454"/>
      <c r="Q26" s="454"/>
      <c r="R26" s="454"/>
      <c r="S26" s="454"/>
      <c r="T26" s="454"/>
      <c r="U26" s="454" t="s">
        <v>559</v>
      </c>
      <c r="V26" s="454"/>
      <c r="W26" s="454"/>
      <c r="X26" s="454"/>
      <c r="Y26" s="454"/>
      <c r="Z26" s="454"/>
      <c r="AA26" s="455" t="s">
        <v>559</v>
      </c>
      <c r="AB26" s="455"/>
      <c r="AC26" s="455"/>
      <c r="AD26" s="455"/>
      <c r="AE26" s="455"/>
      <c r="AF26" s="455"/>
    </row>
    <row r="27" spans="1:32" ht="15.2" customHeight="1" thickTop="1" thickBot="1" x14ac:dyDescent="0.25">
      <c r="A27" s="453" t="s">
        <v>582</v>
      </c>
      <c r="B27" s="453"/>
      <c r="C27" s="453"/>
      <c r="D27" s="453"/>
      <c r="E27" s="453"/>
      <c r="F27" s="453"/>
      <c r="G27" s="453"/>
      <c r="H27" s="453"/>
      <c r="I27" s="453"/>
      <c r="J27" s="453"/>
      <c r="K27" s="454" t="s">
        <v>583</v>
      </c>
      <c r="L27" s="454"/>
      <c r="M27" s="454"/>
      <c r="N27" s="454"/>
      <c r="O27" s="454" t="s">
        <v>584</v>
      </c>
      <c r="P27" s="454"/>
      <c r="Q27" s="454"/>
      <c r="R27" s="454"/>
      <c r="S27" s="454"/>
      <c r="T27" s="454"/>
      <c r="U27" s="454" t="s">
        <v>585</v>
      </c>
      <c r="V27" s="454"/>
      <c r="W27" s="454"/>
      <c r="X27" s="454"/>
      <c r="Y27" s="454"/>
      <c r="Z27" s="454"/>
      <c r="AA27" s="455" t="s">
        <v>586</v>
      </c>
      <c r="AB27" s="455"/>
      <c r="AC27" s="455"/>
      <c r="AD27" s="455"/>
      <c r="AE27" s="455"/>
      <c r="AF27" s="455"/>
    </row>
    <row r="28" spans="1:32" ht="25.35" customHeight="1" thickTop="1" thickBot="1" x14ac:dyDescent="0.25">
      <c r="A28" s="453" t="s">
        <v>587</v>
      </c>
      <c r="B28" s="453"/>
      <c r="C28" s="453"/>
      <c r="D28" s="453"/>
      <c r="E28" s="453"/>
      <c r="F28" s="453"/>
      <c r="G28" s="453"/>
      <c r="H28" s="453"/>
      <c r="I28" s="453"/>
      <c r="J28" s="453"/>
      <c r="K28" s="454" t="s">
        <v>588</v>
      </c>
      <c r="L28" s="454"/>
      <c r="M28" s="454"/>
      <c r="N28" s="454"/>
      <c r="O28" s="454" t="s">
        <v>589</v>
      </c>
      <c r="P28" s="454"/>
      <c r="Q28" s="454"/>
      <c r="R28" s="454"/>
      <c r="S28" s="454"/>
      <c r="T28" s="454"/>
      <c r="U28" s="454" t="s">
        <v>590</v>
      </c>
      <c r="V28" s="454"/>
      <c r="W28" s="454"/>
      <c r="X28" s="454"/>
      <c r="Y28" s="454"/>
      <c r="Z28" s="454"/>
      <c r="AA28" s="455" t="s">
        <v>591</v>
      </c>
      <c r="AB28" s="455"/>
      <c r="AC28" s="455"/>
      <c r="AD28" s="455"/>
      <c r="AE28" s="455"/>
      <c r="AF28" s="455"/>
    </row>
    <row r="29" spans="1:32" ht="15.2" customHeight="1" thickTop="1" thickBot="1" x14ac:dyDescent="0.25">
      <c r="A29" s="453" t="s">
        <v>562</v>
      </c>
      <c r="B29" s="453"/>
      <c r="C29" s="453"/>
      <c r="D29" s="453"/>
      <c r="E29" s="453"/>
      <c r="F29" s="453"/>
      <c r="G29" s="453"/>
      <c r="H29" s="453"/>
      <c r="I29" s="453"/>
      <c r="J29" s="453"/>
      <c r="K29" s="454" t="s">
        <v>592</v>
      </c>
      <c r="L29" s="454"/>
      <c r="M29" s="454"/>
      <c r="N29" s="454"/>
      <c r="O29" s="454" t="s">
        <v>593</v>
      </c>
      <c r="P29" s="454"/>
      <c r="Q29" s="454"/>
      <c r="R29" s="454"/>
      <c r="S29" s="454"/>
      <c r="T29" s="454"/>
      <c r="U29" s="454" t="s">
        <v>594</v>
      </c>
      <c r="V29" s="454"/>
      <c r="W29" s="454"/>
      <c r="X29" s="454"/>
      <c r="Y29" s="454"/>
      <c r="Z29" s="454"/>
      <c r="AA29" s="455" t="s">
        <v>595</v>
      </c>
      <c r="AB29" s="455"/>
      <c r="AC29" s="455"/>
      <c r="AD29" s="455"/>
      <c r="AE29" s="455"/>
      <c r="AF29" s="455"/>
    </row>
    <row r="30" spans="1:32" ht="25.35" customHeight="1" thickTop="1" thickBot="1" x14ac:dyDescent="0.25">
      <c r="A30" s="453" t="s">
        <v>564</v>
      </c>
      <c r="B30" s="453"/>
      <c r="C30" s="453"/>
      <c r="D30" s="453"/>
      <c r="E30" s="453"/>
      <c r="F30" s="453"/>
      <c r="G30" s="453"/>
      <c r="H30" s="453"/>
      <c r="I30" s="453"/>
      <c r="J30" s="453"/>
      <c r="K30" s="454" t="s">
        <v>596</v>
      </c>
      <c r="L30" s="454"/>
      <c r="M30" s="454"/>
      <c r="N30" s="454"/>
      <c r="O30" s="454" t="s">
        <v>559</v>
      </c>
      <c r="P30" s="454"/>
      <c r="Q30" s="454"/>
      <c r="R30" s="454"/>
      <c r="S30" s="454"/>
      <c r="T30" s="454"/>
      <c r="U30" s="454" t="s">
        <v>559</v>
      </c>
      <c r="V30" s="454"/>
      <c r="W30" s="454"/>
      <c r="X30" s="454"/>
      <c r="Y30" s="454"/>
      <c r="Z30" s="454"/>
      <c r="AA30" s="455" t="s">
        <v>559</v>
      </c>
      <c r="AB30" s="455"/>
      <c r="AC30" s="455"/>
      <c r="AD30" s="455"/>
      <c r="AE30" s="455"/>
      <c r="AF30" s="455"/>
    </row>
    <row r="31" spans="1:32" ht="15.2" customHeight="1" thickTop="1" thickBot="1" x14ac:dyDescent="0.25">
      <c r="A31" s="453" t="s">
        <v>566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4" t="s">
        <v>597</v>
      </c>
      <c r="L31" s="454"/>
      <c r="M31" s="454"/>
      <c r="N31" s="454"/>
      <c r="O31" s="454" t="s">
        <v>598</v>
      </c>
      <c r="P31" s="454"/>
      <c r="Q31" s="454"/>
      <c r="R31" s="454"/>
      <c r="S31" s="454"/>
      <c r="T31" s="454"/>
      <c r="U31" s="454" t="s">
        <v>599</v>
      </c>
      <c r="V31" s="454"/>
      <c r="W31" s="454"/>
      <c r="X31" s="454"/>
      <c r="Y31" s="454"/>
      <c r="Z31" s="454"/>
      <c r="AA31" s="455" t="s">
        <v>600</v>
      </c>
      <c r="AB31" s="455"/>
      <c r="AC31" s="455"/>
      <c r="AD31" s="455"/>
      <c r="AE31" s="455"/>
      <c r="AF31" s="455"/>
    </row>
    <row r="32" spans="1:32" ht="15.2" customHeight="1" thickTop="1" thickBot="1" x14ac:dyDescent="0.25">
      <c r="A32" s="453" t="s">
        <v>568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4" t="s">
        <v>601</v>
      </c>
      <c r="L32" s="454"/>
      <c r="M32" s="454"/>
      <c r="N32" s="454"/>
      <c r="O32" s="454" t="s">
        <v>602</v>
      </c>
      <c r="P32" s="454"/>
      <c r="Q32" s="454"/>
      <c r="R32" s="454"/>
      <c r="S32" s="454"/>
      <c r="T32" s="454"/>
      <c r="U32" s="454" t="s">
        <v>603</v>
      </c>
      <c r="V32" s="454"/>
      <c r="W32" s="454"/>
      <c r="X32" s="454"/>
      <c r="Y32" s="454"/>
      <c r="Z32" s="454"/>
      <c r="AA32" s="455" t="s">
        <v>604</v>
      </c>
      <c r="AB32" s="455"/>
      <c r="AC32" s="455"/>
      <c r="AD32" s="455"/>
      <c r="AE32" s="455"/>
      <c r="AF32" s="455"/>
    </row>
    <row r="33" spans="1:32" ht="25.35" customHeight="1" thickTop="1" thickBot="1" x14ac:dyDescent="0.25">
      <c r="A33" s="453" t="s">
        <v>605</v>
      </c>
      <c r="B33" s="453"/>
      <c r="C33" s="453"/>
      <c r="D33" s="453"/>
      <c r="E33" s="453"/>
      <c r="F33" s="453"/>
      <c r="G33" s="453"/>
      <c r="H33" s="453"/>
      <c r="I33" s="453"/>
      <c r="J33" s="453"/>
      <c r="K33" s="454" t="s">
        <v>606</v>
      </c>
      <c r="L33" s="454"/>
      <c r="M33" s="454"/>
      <c r="N33" s="454"/>
      <c r="O33" s="454" t="s">
        <v>607</v>
      </c>
      <c r="P33" s="454"/>
      <c r="Q33" s="454"/>
      <c r="R33" s="454"/>
      <c r="S33" s="454"/>
      <c r="T33" s="454"/>
      <c r="U33" s="454" t="s">
        <v>608</v>
      </c>
      <c r="V33" s="454"/>
      <c r="W33" s="454"/>
      <c r="X33" s="454"/>
      <c r="Y33" s="454"/>
      <c r="Z33" s="454"/>
      <c r="AA33" s="455" t="s">
        <v>609</v>
      </c>
      <c r="AB33" s="455"/>
      <c r="AC33" s="455"/>
      <c r="AD33" s="455"/>
      <c r="AE33" s="455"/>
      <c r="AF33" s="455"/>
    </row>
    <row r="34" spans="1:32" ht="15.2" customHeight="1" thickTop="1" thickBot="1" x14ac:dyDescent="0.25">
      <c r="A34" s="453" t="s">
        <v>562</v>
      </c>
      <c r="B34" s="453"/>
      <c r="C34" s="453"/>
      <c r="D34" s="453"/>
      <c r="E34" s="453"/>
      <c r="F34" s="453"/>
      <c r="G34" s="453"/>
      <c r="H34" s="453"/>
      <c r="I34" s="453"/>
      <c r="J34" s="453"/>
      <c r="K34" s="454" t="s">
        <v>610</v>
      </c>
      <c r="L34" s="454"/>
      <c r="M34" s="454"/>
      <c r="N34" s="454"/>
      <c r="O34" s="454" t="s">
        <v>611</v>
      </c>
      <c r="P34" s="454"/>
      <c r="Q34" s="454"/>
      <c r="R34" s="454"/>
      <c r="S34" s="454"/>
      <c r="T34" s="454"/>
      <c r="U34" s="454" t="s">
        <v>612</v>
      </c>
      <c r="V34" s="454"/>
      <c r="W34" s="454"/>
      <c r="X34" s="454"/>
      <c r="Y34" s="454"/>
      <c r="Z34" s="454"/>
      <c r="AA34" s="455" t="s">
        <v>613</v>
      </c>
      <c r="AB34" s="455"/>
      <c r="AC34" s="455"/>
      <c r="AD34" s="455"/>
      <c r="AE34" s="455"/>
      <c r="AF34" s="455"/>
    </row>
    <row r="35" spans="1:32" ht="25.35" customHeight="1" thickTop="1" thickBot="1" x14ac:dyDescent="0.25">
      <c r="A35" s="453" t="s">
        <v>564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4" t="s">
        <v>614</v>
      </c>
      <c r="L35" s="454"/>
      <c r="M35" s="454"/>
      <c r="N35" s="454"/>
      <c r="O35" s="454" t="s">
        <v>559</v>
      </c>
      <c r="P35" s="454"/>
      <c r="Q35" s="454"/>
      <c r="R35" s="454"/>
      <c r="S35" s="454"/>
      <c r="T35" s="454"/>
      <c r="U35" s="454" t="s">
        <v>559</v>
      </c>
      <c r="V35" s="454"/>
      <c r="W35" s="454"/>
      <c r="X35" s="454"/>
      <c r="Y35" s="454"/>
      <c r="Z35" s="454"/>
      <c r="AA35" s="455" t="s">
        <v>559</v>
      </c>
      <c r="AB35" s="455"/>
      <c r="AC35" s="455"/>
      <c r="AD35" s="455"/>
      <c r="AE35" s="455"/>
      <c r="AF35" s="455"/>
    </row>
    <row r="36" spans="1:32" ht="15.2" customHeight="1" thickTop="1" thickBot="1" x14ac:dyDescent="0.25">
      <c r="A36" s="453" t="s">
        <v>566</v>
      </c>
      <c r="B36" s="453"/>
      <c r="C36" s="453"/>
      <c r="D36" s="453"/>
      <c r="E36" s="453"/>
      <c r="F36" s="453"/>
      <c r="G36" s="453"/>
      <c r="H36" s="453"/>
      <c r="I36" s="453"/>
      <c r="J36" s="453"/>
      <c r="K36" s="454" t="s">
        <v>615</v>
      </c>
      <c r="L36" s="454"/>
      <c r="M36" s="454"/>
      <c r="N36" s="454"/>
      <c r="O36" s="454" t="s">
        <v>616</v>
      </c>
      <c r="P36" s="454"/>
      <c r="Q36" s="454"/>
      <c r="R36" s="454"/>
      <c r="S36" s="454"/>
      <c r="T36" s="454"/>
      <c r="U36" s="454" t="s">
        <v>617</v>
      </c>
      <c r="V36" s="454"/>
      <c r="W36" s="454"/>
      <c r="X36" s="454"/>
      <c r="Y36" s="454"/>
      <c r="Z36" s="454"/>
      <c r="AA36" s="455" t="s">
        <v>618</v>
      </c>
      <c r="AB36" s="455"/>
      <c r="AC36" s="455"/>
      <c r="AD36" s="455"/>
      <c r="AE36" s="455"/>
      <c r="AF36" s="455"/>
    </row>
    <row r="37" spans="1:32" ht="15.2" customHeight="1" thickTop="1" thickBot="1" x14ac:dyDescent="0.25">
      <c r="A37" s="453" t="s">
        <v>568</v>
      </c>
      <c r="B37" s="453"/>
      <c r="C37" s="453"/>
      <c r="D37" s="453"/>
      <c r="E37" s="453"/>
      <c r="F37" s="453"/>
      <c r="G37" s="453"/>
      <c r="H37" s="453"/>
      <c r="I37" s="453"/>
      <c r="J37" s="453"/>
      <c r="K37" s="454" t="s">
        <v>619</v>
      </c>
      <c r="L37" s="454"/>
      <c r="M37" s="454"/>
      <c r="N37" s="454"/>
      <c r="O37" s="454" t="s">
        <v>620</v>
      </c>
      <c r="P37" s="454"/>
      <c r="Q37" s="454"/>
      <c r="R37" s="454"/>
      <c r="S37" s="454"/>
      <c r="T37" s="454"/>
      <c r="U37" s="454" t="s">
        <v>621</v>
      </c>
      <c r="V37" s="454"/>
      <c r="W37" s="454"/>
      <c r="X37" s="454"/>
      <c r="Y37" s="454"/>
      <c r="Z37" s="454"/>
      <c r="AA37" s="455" t="s">
        <v>622</v>
      </c>
      <c r="AB37" s="455"/>
      <c r="AC37" s="455"/>
      <c r="AD37" s="455"/>
      <c r="AE37" s="455"/>
      <c r="AF37" s="455"/>
    </row>
    <row r="38" spans="1:32" ht="15.2" customHeight="1" thickTop="1" thickBot="1" x14ac:dyDescent="0.25">
      <c r="A38" s="453" t="s">
        <v>623</v>
      </c>
      <c r="B38" s="453"/>
      <c r="C38" s="453"/>
      <c r="D38" s="453"/>
      <c r="E38" s="453"/>
      <c r="F38" s="453"/>
      <c r="G38" s="453"/>
      <c r="H38" s="453"/>
      <c r="I38" s="453"/>
      <c r="J38" s="453"/>
      <c r="K38" s="454" t="s">
        <v>624</v>
      </c>
      <c r="L38" s="454"/>
      <c r="M38" s="454"/>
      <c r="N38" s="454"/>
      <c r="O38" s="454" t="s">
        <v>559</v>
      </c>
      <c r="P38" s="454"/>
      <c r="Q38" s="454"/>
      <c r="R38" s="454"/>
      <c r="S38" s="454"/>
      <c r="T38" s="454"/>
      <c r="U38" s="454" t="s">
        <v>559</v>
      </c>
      <c r="V38" s="454"/>
      <c r="W38" s="454"/>
      <c r="X38" s="454"/>
      <c r="Y38" s="454"/>
      <c r="Z38" s="454"/>
      <c r="AA38" s="455" t="s">
        <v>559</v>
      </c>
      <c r="AB38" s="455"/>
      <c r="AC38" s="455"/>
      <c r="AD38" s="455"/>
      <c r="AE38" s="455"/>
      <c r="AF38" s="455"/>
    </row>
    <row r="39" spans="1:32" ht="15.2" customHeight="1" thickTop="1" thickBot="1" x14ac:dyDescent="0.25">
      <c r="A39" s="453" t="s">
        <v>562</v>
      </c>
      <c r="B39" s="453"/>
      <c r="C39" s="453"/>
      <c r="D39" s="453"/>
      <c r="E39" s="453"/>
      <c r="F39" s="453"/>
      <c r="G39" s="453"/>
      <c r="H39" s="453"/>
      <c r="I39" s="453"/>
      <c r="J39" s="453"/>
      <c r="K39" s="454" t="s">
        <v>625</v>
      </c>
      <c r="L39" s="454"/>
      <c r="M39" s="454"/>
      <c r="N39" s="454"/>
      <c r="O39" s="454" t="s">
        <v>559</v>
      </c>
      <c r="P39" s="454"/>
      <c r="Q39" s="454"/>
      <c r="R39" s="454"/>
      <c r="S39" s="454"/>
      <c r="T39" s="454"/>
      <c r="U39" s="454" t="s">
        <v>559</v>
      </c>
      <c r="V39" s="454"/>
      <c r="W39" s="454"/>
      <c r="X39" s="454"/>
      <c r="Y39" s="454"/>
      <c r="Z39" s="454"/>
      <c r="AA39" s="455" t="s">
        <v>559</v>
      </c>
      <c r="AB39" s="455"/>
      <c r="AC39" s="455"/>
      <c r="AD39" s="455"/>
      <c r="AE39" s="455"/>
      <c r="AF39" s="455"/>
    </row>
    <row r="40" spans="1:32" ht="25.35" customHeight="1" thickTop="1" thickBot="1" x14ac:dyDescent="0.25">
      <c r="A40" s="453" t="s">
        <v>564</v>
      </c>
      <c r="B40" s="453"/>
      <c r="C40" s="453"/>
      <c r="D40" s="453"/>
      <c r="E40" s="453"/>
      <c r="F40" s="453"/>
      <c r="G40" s="453"/>
      <c r="H40" s="453"/>
      <c r="I40" s="453"/>
      <c r="J40" s="453"/>
      <c r="K40" s="454" t="s">
        <v>626</v>
      </c>
      <c r="L40" s="454"/>
      <c r="M40" s="454"/>
      <c r="N40" s="454"/>
      <c r="O40" s="454" t="s">
        <v>559</v>
      </c>
      <c r="P40" s="454"/>
      <c r="Q40" s="454"/>
      <c r="R40" s="454"/>
      <c r="S40" s="454"/>
      <c r="T40" s="454"/>
      <c r="U40" s="454" t="s">
        <v>559</v>
      </c>
      <c r="V40" s="454"/>
      <c r="W40" s="454"/>
      <c r="X40" s="454"/>
      <c r="Y40" s="454"/>
      <c r="Z40" s="454"/>
      <c r="AA40" s="455" t="s">
        <v>559</v>
      </c>
      <c r="AB40" s="455"/>
      <c r="AC40" s="455"/>
      <c r="AD40" s="455"/>
      <c r="AE40" s="455"/>
      <c r="AF40" s="455"/>
    </row>
    <row r="41" spans="1:32" ht="15.2" customHeight="1" thickTop="1" thickBot="1" x14ac:dyDescent="0.25">
      <c r="A41" s="453" t="s">
        <v>566</v>
      </c>
      <c r="B41" s="453"/>
      <c r="C41" s="453"/>
      <c r="D41" s="453"/>
      <c r="E41" s="453"/>
      <c r="F41" s="453"/>
      <c r="G41" s="453"/>
      <c r="H41" s="453"/>
      <c r="I41" s="453"/>
      <c r="J41" s="453"/>
      <c r="K41" s="454" t="s">
        <v>627</v>
      </c>
      <c r="L41" s="454"/>
      <c r="M41" s="454"/>
      <c r="N41" s="454"/>
      <c r="O41" s="454" t="s">
        <v>559</v>
      </c>
      <c r="P41" s="454"/>
      <c r="Q41" s="454"/>
      <c r="R41" s="454"/>
      <c r="S41" s="454"/>
      <c r="T41" s="454"/>
      <c r="U41" s="454" t="s">
        <v>559</v>
      </c>
      <c r="V41" s="454"/>
      <c r="W41" s="454"/>
      <c r="X41" s="454"/>
      <c r="Y41" s="454"/>
      <c r="Z41" s="454"/>
      <c r="AA41" s="455" t="s">
        <v>559</v>
      </c>
      <c r="AB41" s="455"/>
      <c r="AC41" s="455"/>
      <c r="AD41" s="455"/>
      <c r="AE41" s="455"/>
      <c r="AF41" s="455"/>
    </row>
    <row r="42" spans="1:32" ht="15.2" customHeight="1" thickTop="1" thickBot="1" x14ac:dyDescent="0.25">
      <c r="A42" s="453" t="s">
        <v>568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4" t="s">
        <v>628</v>
      </c>
      <c r="L42" s="454"/>
      <c r="M42" s="454"/>
      <c r="N42" s="454"/>
      <c r="O42" s="454" t="s">
        <v>559</v>
      </c>
      <c r="P42" s="454"/>
      <c r="Q42" s="454"/>
      <c r="R42" s="454"/>
      <c r="S42" s="454"/>
      <c r="T42" s="454"/>
      <c r="U42" s="454" t="s">
        <v>559</v>
      </c>
      <c r="V42" s="454"/>
      <c r="W42" s="454"/>
      <c r="X42" s="454"/>
      <c r="Y42" s="454"/>
      <c r="Z42" s="454"/>
      <c r="AA42" s="455" t="s">
        <v>559</v>
      </c>
      <c r="AB42" s="455"/>
      <c r="AC42" s="455"/>
      <c r="AD42" s="455"/>
      <c r="AE42" s="455"/>
      <c r="AF42" s="455"/>
    </row>
    <row r="43" spans="1:32" ht="15.2" customHeight="1" thickTop="1" thickBot="1" x14ac:dyDescent="0.25">
      <c r="A43" s="453" t="s">
        <v>629</v>
      </c>
      <c r="B43" s="453"/>
      <c r="C43" s="453"/>
      <c r="D43" s="453"/>
      <c r="E43" s="453"/>
      <c r="F43" s="453"/>
      <c r="G43" s="453"/>
      <c r="H43" s="453"/>
      <c r="I43" s="453"/>
      <c r="J43" s="453"/>
      <c r="K43" s="454" t="s">
        <v>630</v>
      </c>
      <c r="L43" s="454"/>
      <c r="M43" s="454"/>
      <c r="N43" s="454"/>
      <c r="O43" s="454" t="s">
        <v>631</v>
      </c>
      <c r="P43" s="454"/>
      <c r="Q43" s="454"/>
      <c r="R43" s="454"/>
      <c r="S43" s="454"/>
      <c r="T43" s="454"/>
      <c r="U43" s="454" t="s">
        <v>632</v>
      </c>
      <c r="V43" s="454"/>
      <c r="W43" s="454"/>
      <c r="X43" s="454"/>
      <c r="Y43" s="454"/>
      <c r="Z43" s="454"/>
      <c r="AA43" s="455" t="s">
        <v>633</v>
      </c>
      <c r="AB43" s="455"/>
      <c r="AC43" s="455"/>
      <c r="AD43" s="455"/>
      <c r="AE43" s="455"/>
      <c r="AF43" s="455"/>
    </row>
    <row r="44" spans="1:32" ht="15.2" customHeight="1" thickTop="1" thickBot="1" x14ac:dyDescent="0.25">
      <c r="A44" s="453" t="s">
        <v>562</v>
      </c>
      <c r="B44" s="453"/>
      <c r="C44" s="453"/>
      <c r="D44" s="453"/>
      <c r="E44" s="453"/>
      <c r="F44" s="453"/>
      <c r="G44" s="453"/>
      <c r="H44" s="453"/>
      <c r="I44" s="453"/>
      <c r="J44" s="453"/>
      <c r="K44" s="454" t="s">
        <v>634</v>
      </c>
      <c r="L44" s="454"/>
      <c r="M44" s="454"/>
      <c r="N44" s="454"/>
      <c r="O44" s="454" t="s">
        <v>559</v>
      </c>
      <c r="P44" s="454"/>
      <c r="Q44" s="454"/>
      <c r="R44" s="454"/>
      <c r="S44" s="454"/>
      <c r="T44" s="454"/>
      <c r="U44" s="454" t="s">
        <v>559</v>
      </c>
      <c r="V44" s="454"/>
      <c r="W44" s="454"/>
      <c r="X44" s="454"/>
      <c r="Y44" s="454"/>
      <c r="Z44" s="454"/>
      <c r="AA44" s="455" t="s">
        <v>559</v>
      </c>
      <c r="AB44" s="455"/>
      <c r="AC44" s="455"/>
      <c r="AD44" s="455"/>
      <c r="AE44" s="455"/>
      <c r="AF44" s="455"/>
    </row>
    <row r="45" spans="1:32" ht="25.35" customHeight="1" thickTop="1" thickBot="1" x14ac:dyDescent="0.25">
      <c r="A45" s="453" t="s">
        <v>564</v>
      </c>
      <c r="B45" s="453"/>
      <c r="C45" s="453"/>
      <c r="D45" s="453"/>
      <c r="E45" s="453"/>
      <c r="F45" s="453"/>
      <c r="G45" s="453"/>
      <c r="H45" s="453"/>
      <c r="I45" s="453"/>
      <c r="J45" s="453"/>
      <c r="K45" s="454" t="s">
        <v>635</v>
      </c>
      <c r="L45" s="454"/>
      <c r="M45" s="454"/>
      <c r="N45" s="454"/>
      <c r="O45" s="454" t="s">
        <v>559</v>
      </c>
      <c r="P45" s="454"/>
      <c r="Q45" s="454"/>
      <c r="R45" s="454"/>
      <c r="S45" s="454"/>
      <c r="T45" s="454"/>
      <c r="U45" s="454" t="s">
        <v>559</v>
      </c>
      <c r="V45" s="454"/>
      <c r="W45" s="454"/>
      <c r="X45" s="454"/>
      <c r="Y45" s="454"/>
      <c r="Z45" s="454"/>
      <c r="AA45" s="455" t="s">
        <v>559</v>
      </c>
      <c r="AB45" s="455"/>
      <c r="AC45" s="455"/>
      <c r="AD45" s="455"/>
      <c r="AE45" s="455"/>
      <c r="AF45" s="455"/>
    </row>
    <row r="46" spans="1:32" ht="15.2" customHeight="1" thickTop="1" thickBot="1" x14ac:dyDescent="0.25">
      <c r="A46" s="453" t="s">
        <v>566</v>
      </c>
      <c r="B46" s="453"/>
      <c r="C46" s="453"/>
      <c r="D46" s="453"/>
      <c r="E46" s="453"/>
      <c r="F46" s="453"/>
      <c r="G46" s="453"/>
      <c r="H46" s="453"/>
      <c r="I46" s="453"/>
      <c r="J46" s="453"/>
      <c r="K46" s="454" t="s">
        <v>636</v>
      </c>
      <c r="L46" s="454"/>
      <c r="M46" s="454"/>
      <c r="N46" s="454"/>
      <c r="O46" s="454" t="s">
        <v>559</v>
      </c>
      <c r="P46" s="454"/>
      <c r="Q46" s="454"/>
      <c r="R46" s="454"/>
      <c r="S46" s="454"/>
      <c r="T46" s="454"/>
      <c r="U46" s="454" t="s">
        <v>559</v>
      </c>
      <c r="V46" s="454"/>
      <c r="W46" s="454"/>
      <c r="X46" s="454"/>
      <c r="Y46" s="454"/>
      <c r="Z46" s="454"/>
      <c r="AA46" s="455" t="s">
        <v>559</v>
      </c>
      <c r="AB46" s="455"/>
      <c r="AC46" s="455"/>
      <c r="AD46" s="455"/>
      <c r="AE46" s="455"/>
      <c r="AF46" s="455"/>
    </row>
    <row r="47" spans="1:32" ht="15.2" customHeight="1" thickTop="1" thickBot="1" x14ac:dyDescent="0.25">
      <c r="A47" s="453" t="s">
        <v>568</v>
      </c>
      <c r="B47" s="453"/>
      <c r="C47" s="453"/>
      <c r="D47" s="453"/>
      <c r="E47" s="453"/>
      <c r="F47" s="453"/>
      <c r="G47" s="453"/>
      <c r="H47" s="453"/>
      <c r="I47" s="453"/>
      <c r="J47" s="453"/>
      <c r="K47" s="454" t="s">
        <v>637</v>
      </c>
      <c r="L47" s="454"/>
      <c r="M47" s="454"/>
      <c r="N47" s="454"/>
      <c r="O47" s="454" t="s">
        <v>631</v>
      </c>
      <c r="P47" s="454"/>
      <c r="Q47" s="454"/>
      <c r="R47" s="454"/>
      <c r="S47" s="454"/>
      <c r="T47" s="454"/>
      <c r="U47" s="454" t="s">
        <v>632</v>
      </c>
      <c r="V47" s="454"/>
      <c r="W47" s="454"/>
      <c r="X47" s="454"/>
      <c r="Y47" s="454"/>
      <c r="Z47" s="454"/>
      <c r="AA47" s="455" t="s">
        <v>633</v>
      </c>
      <c r="AB47" s="455"/>
      <c r="AC47" s="455"/>
      <c r="AD47" s="455"/>
      <c r="AE47" s="455"/>
      <c r="AF47" s="455"/>
    </row>
    <row r="48" spans="1:32" ht="15.2" customHeight="1" thickTop="1" thickBot="1" x14ac:dyDescent="0.25">
      <c r="A48" s="453" t="s">
        <v>638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4" t="s">
        <v>639</v>
      </c>
      <c r="L48" s="454"/>
      <c r="M48" s="454"/>
      <c r="N48" s="454"/>
      <c r="O48" s="454" t="s">
        <v>559</v>
      </c>
      <c r="P48" s="454"/>
      <c r="Q48" s="454"/>
      <c r="R48" s="454"/>
      <c r="S48" s="454"/>
      <c r="T48" s="454"/>
      <c r="U48" s="454" t="s">
        <v>559</v>
      </c>
      <c r="V48" s="454"/>
      <c r="W48" s="454"/>
      <c r="X48" s="454"/>
      <c r="Y48" s="454"/>
      <c r="Z48" s="454"/>
      <c r="AA48" s="455" t="s">
        <v>559</v>
      </c>
      <c r="AB48" s="455"/>
      <c r="AC48" s="455"/>
      <c r="AD48" s="455"/>
      <c r="AE48" s="455"/>
      <c r="AF48" s="455"/>
    </row>
    <row r="49" spans="1:32" ht="15.2" customHeight="1" thickTop="1" thickBot="1" x14ac:dyDescent="0.25">
      <c r="A49" s="453" t="s">
        <v>562</v>
      </c>
      <c r="B49" s="453"/>
      <c r="C49" s="453"/>
      <c r="D49" s="453"/>
      <c r="E49" s="453"/>
      <c r="F49" s="453"/>
      <c r="G49" s="453"/>
      <c r="H49" s="453"/>
      <c r="I49" s="453"/>
      <c r="J49" s="453"/>
      <c r="K49" s="454" t="s">
        <v>640</v>
      </c>
      <c r="L49" s="454"/>
      <c r="M49" s="454"/>
      <c r="N49" s="454"/>
      <c r="O49" s="454" t="s">
        <v>559</v>
      </c>
      <c r="P49" s="454"/>
      <c r="Q49" s="454"/>
      <c r="R49" s="454"/>
      <c r="S49" s="454"/>
      <c r="T49" s="454"/>
      <c r="U49" s="454" t="s">
        <v>559</v>
      </c>
      <c r="V49" s="454"/>
      <c r="W49" s="454"/>
      <c r="X49" s="454"/>
      <c r="Y49" s="454"/>
      <c r="Z49" s="454"/>
      <c r="AA49" s="455" t="s">
        <v>559</v>
      </c>
      <c r="AB49" s="455"/>
      <c r="AC49" s="455"/>
      <c r="AD49" s="455"/>
      <c r="AE49" s="455"/>
      <c r="AF49" s="455"/>
    </row>
    <row r="50" spans="1:32" ht="25.35" customHeight="1" thickTop="1" thickBot="1" x14ac:dyDescent="0.25">
      <c r="A50" s="453" t="s">
        <v>564</v>
      </c>
      <c r="B50" s="453"/>
      <c r="C50" s="453"/>
      <c r="D50" s="453"/>
      <c r="E50" s="453"/>
      <c r="F50" s="453"/>
      <c r="G50" s="453"/>
      <c r="H50" s="453"/>
      <c r="I50" s="453"/>
      <c r="J50" s="453"/>
      <c r="K50" s="454" t="s">
        <v>641</v>
      </c>
      <c r="L50" s="454"/>
      <c r="M50" s="454"/>
      <c r="N50" s="454"/>
      <c r="O50" s="454" t="s">
        <v>559</v>
      </c>
      <c r="P50" s="454"/>
      <c r="Q50" s="454"/>
      <c r="R50" s="454"/>
      <c r="S50" s="454"/>
      <c r="T50" s="454"/>
      <c r="U50" s="454" t="s">
        <v>559</v>
      </c>
      <c r="V50" s="454"/>
      <c r="W50" s="454"/>
      <c r="X50" s="454"/>
      <c r="Y50" s="454"/>
      <c r="Z50" s="454"/>
      <c r="AA50" s="455" t="s">
        <v>559</v>
      </c>
      <c r="AB50" s="455"/>
      <c r="AC50" s="455"/>
      <c r="AD50" s="455"/>
      <c r="AE50" s="455"/>
      <c r="AF50" s="455"/>
    </row>
    <row r="51" spans="1:32" ht="15.2" customHeight="1" thickTop="1" thickBot="1" x14ac:dyDescent="0.25">
      <c r="A51" s="453" t="s">
        <v>566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4" t="s">
        <v>642</v>
      </c>
      <c r="L51" s="454"/>
      <c r="M51" s="454"/>
      <c r="N51" s="454"/>
      <c r="O51" s="454" t="s">
        <v>559</v>
      </c>
      <c r="P51" s="454"/>
      <c r="Q51" s="454"/>
      <c r="R51" s="454"/>
      <c r="S51" s="454"/>
      <c r="T51" s="454"/>
      <c r="U51" s="454" t="s">
        <v>559</v>
      </c>
      <c r="V51" s="454"/>
      <c r="W51" s="454"/>
      <c r="X51" s="454"/>
      <c r="Y51" s="454"/>
      <c r="Z51" s="454"/>
      <c r="AA51" s="455" t="s">
        <v>559</v>
      </c>
      <c r="AB51" s="455"/>
      <c r="AC51" s="455"/>
      <c r="AD51" s="455"/>
      <c r="AE51" s="455"/>
      <c r="AF51" s="455"/>
    </row>
    <row r="52" spans="1:32" ht="15.2" customHeight="1" thickTop="1" thickBot="1" x14ac:dyDescent="0.25">
      <c r="A52" s="453" t="s">
        <v>568</v>
      </c>
      <c r="B52" s="453"/>
      <c r="C52" s="453"/>
      <c r="D52" s="453"/>
      <c r="E52" s="453"/>
      <c r="F52" s="453"/>
      <c r="G52" s="453"/>
      <c r="H52" s="453"/>
      <c r="I52" s="453"/>
      <c r="J52" s="453"/>
      <c r="K52" s="454" t="s">
        <v>643</v>
      </c>
      <c r="L52" s="454"/>
      <c r="M52" s="454"/>
      <c r="N52" s="454"/>
      <c r="O52" s="454" t="s">
        <v>559</v>
      </c>
      <c r="P52" s="454"/>
      <c r="Q52" s="454"/>
      <c r="R52" s="454"/>
      <c r="S52" s="454"/>
      <c r="T52" s="454"/>
      <c r="U52" s="454" t="s">
        <v>559</v>
      </c>
      <c r="V52" s="454"/>
      <c r="W52" s="454"/>
      <c r="X52" s="454"/>
      <c r="Y52" s="454"/>
      <c r="Z52" s="454"/>
      <c r="AA52" s="455" t="s">
        <v>559</v>
      </c>
      <c r="AB52" s="455"/>
      <c r="AC52" s="455"/>
      <c r="AD52" s="455"/>
      <c r="AE52" s="455"/>
      <c r="AF52" s="455"/>
    </row>
    <row r="53" spans="1:32" ht="15.2" customHeight="1" thickTop="1" thickBot="1" x14ac:dyDescent="0.25">
      <c r="A53" s="453" t="s">
        <v>644</v>
      </c>
      <c r="B53" s="453"/>
      <c r="C53" s="453"/>
      <c r="D53" s="453"/>
      <c r="E53" s="453"/>
      <c r="F53" s="453"/>
      <c r="G53" s="453"/>
      <c r="H53" s="453"/>
      <c r="I53" s="453"/>
      <c r="J53" s="453"/>
      <c r="K53" s="454" t="s">
        <v>645</v>
      </c>
      <c r="L53" s="454"/>
      <c r="M53" s="454"/>
      <c r="N53" s="454"/>
      <c r="O53" s="454" t="s">
        <v>646</v>
      </c>
      <c r="P53" s="454"/>
      <c r="Q53" s="454"/>
      <c r="R53" s="454"/>
      <c r="S53" s="454"/>
      <c r="T53" s="454"/>
      <c r="U53" s="454" t="s">
        <v>646</v>
      </c>
      <c r="V53" s="454"/>
      <c r="W53" s="454"/>
      <c r="X53" s="454"/>
      <c r="Y53" s="454"/>
      <c r="Z53" s="454"/>
      <c r="AA53" s="455" t="s">
        <v>647</v>
      </c>
      <c r="AB53" s="455"/>
      <c r="AC53" s="455"/>
      <c r="AD53" s="455"/>
      <c r="AE53" s="455"/>
      <c r="AF53" s="455"/>
    </row>
    <row r="54" spans="1:32" ht="15.2" customHeight="1" thickTop="1" thickBot="1" x14ac:dyDescent="0.25">
      <c r="A54" s="453" t="s">
        <v>648</v>
      </c>
      <c r="B54" s="453"/>
      <c r="C54" s="453"/>
      <c r="D54" s="453"/>
      <c r="E54" s="453"/>
      <c r="F54" s="453"/>
      <c r="G54" s="453"/>
      <c r="H54" s="453"/>
      <c r="I54" s="453"/>
      <c r="J54" s="453"/>
      <c r="K54" s="454" t="s">
        <v>649</v>
      </c>
      <c r="L54" s="454"/>
      <c r="M54" s="454"/>
      <c r="N54" s="454"/>
      <c r="O54" s="454" t="s">
        <v>646</v>
      </c>
      <c r="P54" s="454"/>
      <c r="Q54" s="454"/>
      <c r="R54" s="454"/>
      <c r="S54" s="454"/>
      <c r="T54" s="454"/>
      <c r="U54" s="454" t="s">
        <v>646</v>
      </c>
      <c r="V54" s="454"/>
      <c r="W54" s="454"/>
      <c r="X54" s="454"/>
      <c r="Y54" s="454"/>
      <c r="Z54" s="454"/>
      <c r="AA54" s="455" t="s">
        <v>647</v>
      </c>
      <c r="AB54" s="455"/>
      <c r="AC54" s="455"/>
      <c r="AD54" s="455"/>
      <c r="AE54" s="455"/>
      <c r="AF54" s="455"/>
    </row>
    <row r="55" spans="1:32" ht="15.2" customHeight="1" thickTop="1" thickBot="1" x14ac:dyDescent="0.25">
      <c r="A55" s="453" t="s">
        <v>562</v>
      </c>
      <c r="B55" s="453"/>
      <c r="C55" s="453"/>
      <c r="D55" s="453"/>
      <c r="E55" s="453"/>
      <c r="F55" s="453"/>
      <c r="G55" s="453"/>
      <c r="H55" s="453"/>
      <c r="I55" s="453"/>
      <c r="J55" s="453"/>
      <c r="K55" s="454" t="s">
        <v>650</v>
      </c>
      <c r="L55" s="454"/>
      <c r="M55" s="454"/>
      <c r="N55" s="454"/>
      <c r="O55" s="454" t="s">
        <v>559</v>
      </c>
      <c r="P55" s="454"/>
      <c r="Q55" s="454"/>
      <c r="R55" s="454"/>
      <c r="S55" s="454"/>
      <c r="T55" s="454"/>
      <c r="U55" s="454" t="s">
        <v>559</v>
      </c>
      <c r="V55" s="454"/>
      <c r="W55" s="454"/>
      <c r="X55" s="454"/>
      <c r="Y55" s="454"/>
      <c r="Z55" s="454"/>
      <c r="AA55" s="455" t="s">
        <v>559</v>
      </c>
      <c r="AB55" s="455"/>
      <c r="AC55" s="455"/>
      <c r="AD55" s="455"/>
      <c r="AE55" s="455"/>
      <c r="AF55" s="455"/>
    </row>
    <row r="56" spans="1:32" ht="25.35" customHeight="1" thickTop="1" thickBot="1" x14ac:dyDescent="0.25">
      <c r="A56" s="453" t="s">
        <v>564</v>
      </c>
      <c r="B56" s="453"/>
      <c r="C56" s="453"/>
      <c r="D56" s="453"/>
      <c r="E56" s="453"/>
      <c r="F56" s="453"/>
      <c r="G56" s="453"/>
      <c r="H56" s="453"/>
      <c r="I56" s="453"/>
      <c r="J56" s="453"/>
      <c r="K56" s="454" t="s">
        <v>651</v>
      </c>
      <c r="L56" s="454"/>
      <c r="M56" s="454"/>
      <c r="N56" s="454"/>
      <c r="O56" s="454" t="s">
        <v>559</v>
      </c>
      <c r="P56" s="454"/>
      <c r="Q56" s="454"/>
      <c r="R56" s="454"/>
      <c r="S56" s="454"/>
      <c r="T56" s="454"/>
      <c r="U56" s="454" t="s">
        <v>559</v>
      </c>
      <c r="V56" s="454"/>
      <c r="W56" s="454"/>
      <c r="X56" s="454"/>
      <c r="Y56" s="454"/>
      <c r="Z56" s="454"/>
      <c r="AA56" s="455" t="s">
        <v>559</v>
      </c>
      <c r="AB56" s="455"/>
      <c r="AC56" s="455"/>
      <c r="AD56" s="455"/>
      <c r="AE56" s="455"/>
      <c r="AF56" s="455"/>
    </row>
    <row r="57" spans="1:32" ht="15.2" customHeight="1" thickTop="1" thickBot="1" x14ac:dyDescent="0.25">
      <c r="A57" s="453" t="s">
        <v>566</v>
      </c>
      <c r="B57" s="453"/>
      <c r="C57" s="453"/>
      <c r="D57" s="453"/>
      <c r="E57" s="453"/>
      <c r="F57" s="453"/>
      <c r="G57" s="453"/>
      <c r="H57" s="453"/>
      <c r="I57" s="453"/>
      <c r="J57" s="453"/>
      <c r="K57" s="454" t="s">
        <v>652</v>
      </c>
      <c r="L57" s="454"/>
      <c r="M57" s="454"/>
      <c r="N57" s="454"/>
      <c r="O57" s="454" t="s">
        <v>646</v>
      </c>
      <c r="P57" s="454"/>
      <c r="Q57" s="454"/>
      <c r="R57" s="454"/>
      <c r="S57" s="454"/>
      <c r="T57" s="454"/>
      <c r="U57" s="454" t="s">
        <v>646</v>
      </c>
      <c r="V57" s="454"/>
      <c r="W57" s="454"/>
      <c r="X57" s="454"/>
      <c r="Y57" s="454"/>
      <c r="Z57" s="454"/>
      <c r="AA57" s="455" t="s">
        <v>647</v>
      </c>
      <c r="AB57" s="455"/>
      <c r="AC57" s="455"/>
      <c r="AD57" s="455"/>
      <c r="AE57" s="455"/>
      <c r="AF57" s="455"/>
    </row>
    <row r="58" spans="1:32" ht="15.2" customHeight="1" thickTop="1" thickBot="1" x14ac:dyDescent="0.25">
      <c r="A58" s="453" t="s">
        <v>568</v>
      </c>
      <c r="B58" s="453"/>
      <c r="C58" s="453"/>
      <c r="D58" s="453"/>
      <c r="E58" s="453"/>
      <c r="F58" s="453"/>
      <c r="G58" s="453"/>
      <c r="H58" s="453"/>
      <c r="I58" s="453"/>
      <c r="J58" s="453"/>
      <c r="K58" s="454" t="s">
        <v>653</v>
      </c>
      <c r="L58" s="454"/>
      <c r="M58" s="454"/>
      <c r="N58" s="454"/>
      <c r="O58" s="454" t="s">
        <v>559</v>
      </c>
      <c r="P58" s="454"/>
      <c r="Q58" s="454"/>
      <c r="R58" s="454"/>
      <c r="S58" s="454"/>
      <c r="T58" s="454"/>
      <c r="U58" s="454" t="s">
        <v>559</v>
      </c>
      <c r="V58" s="454"/>
      <c r="W58" s="454"/>
      <c r="X58" s="454"/>
      <c r="Y58" s="454"/>
      <c r="Z58" s="454"/>
      <c r="AA58" s="455" t="s">
        <v>559</v>
      </c>
      <c r="AB58" s="455"/>
      <c r="AC58" s="455"/>
      <c r="AD58" s="455"/>
      <c r="AE58" s="455"/>
      <c r="AF58" s="455"/>
    </row>
    <row r="59" spans="1:32" ht="25.35" customHeight="1" thickTop="1" thickBot="1" x14ac:dyDescent="0.25">
      <c r="A59" s="453" t="s">
        <v>654</v>
      </c>
      <c r="B59" s="453"/>
      <c r="C59" s="453"/>
      <c r="D59" s="453"/>
      <c r="E59" s="453"/>
      <c r="F59" s="453"/>
      <c r="G59" s="453"/>
      <c r="H59" s="453"/>
      <c r="I59" s="453"/>
      <c r="J59" s="453"/>
      <c r="K59" s="454" t="s">
        <v>655</v>
      </c>
      <c r="L59" s="454"/>
      <c r="M59" s="454"/>
      <c r="N59" s="454"/>
      <c r="O59" s="454" t="s">
        <v>559</v>
      </c>
      <c r="P59" s="454"/>
      <c r="Q59" s="454"/>
      <c r="R59" s="454"/>
      <c r="S59" s="454"/>
      <c r="T59" s="454"/>
      <c r="U59" s="454" t="s">
        <v>559</v>
      </c>
      <c r="V59" s="454"/>
      <c r="W59" s="454"/>
      <c r="X59" s="454"/>
      <c r="Y59" s="454"/>
      <c r="Z59" s="454"/>
      <c r="AA59" s="455" t="s">
        <v>559</v>
      </c>
      <c r="AB59" s="455"/>
      <c r="AC59" s="455"/>
      <c r="AD59" s="455"/>
      <c r="AE59" s="455"/>
      <c r="AF59" s="455"/>
    </row>
    <row r="60" spans="1:32" ht="15.2" customHeight="1" thickTop="1" thickBot="1" x14ac:dyDescent="0.25">
      <c r="A60" s="453" t="s">
        <v>562</v>
      </c>
      <c r="B60" s="453"/>
      <c r="C60" s="453"/>
      <c r="D60" s="453"/>
      <c r="E60" s="453"/>
      <c r="F60" s="453"/>
      <c r="G60" s="453"/>
      <c r="H60" s="453"/>
      <c r="I60" s="453"/>
      <c r="J60" s="453"/>
      <c r="K60" s="454" t="s">
        <v>656</v>
      </c>
      <c r="L60" s="454"/>
      <c r="M60" s="454"/>
      <c r="N60" s="454"/>
      <c r="O60" s="454" t="s">
        <v>559</v>
      </c>
      <c r="P60" s="454"/>
      <c r="Q60" s="454"/>
      <c r="R60" s="454"/>
      <c r="S60" s="454"/>
      <c r="T60" s="454"/>
      <c r="U60" s="454" t="s">
        <v>559</v>
      </c>
      <c r="V60" s="454"/>
      <c r="W60" s="454"/>
      <c r="X60" s="454"/>
      <c r="Y60" s="454"/>
      <c r="Z60" s="454"/>
      <c r="AA60" s="455" t="s">
        <v>559</v>
      </c>
      <c r="AB60" s="455"/>
      <c r="AC60" s="455"/>
      <c r="AD60" s="455"/>
      <c r="AE60" s="455"/>
      <c r="AF60" s="455"/>
    </row>
    <row r="61" spans="1:32" ht="25.35" customHeight="1" thickTop="1" thickBot="1" x14ac:dyDescent="0.25">
      <c r="A61" s="453" t="s">
        <v>564</v>
      </c>
      <c r="B61" s="453"/>
      <c r="C61" s="453"/>
      <c r="D61" s="453"/>
      <c r="E61" s="453"/>
      <c r="F61" s="453"/>
      <c r="G61" s="453"/>
      <c r="H61" s="453"/>
      <c r="I61" s="453"/>
      <c r="J61" s="453"/>
      <c r="K61" s="454" t="s">
        <v>657</v>
      </c>
      <c r="L61" s="454"/>
      <c r="M61" s="454"/>
      <c r="N61" s="454"/>
      <c r="O61" s="454" t="s">
        <v>559</v>
      </c>
      <c r="P61" s="454"/>
      <c r="Q61" s="454"/>
      <c r="R61" s="454"/>
      <c r="S61" s="454"/>
      <c r="T61" s="454"/>
      <c r="U61" s="454" t="s">
        <v>559</v>
      </c>
      <c r="V61" s="454"/>
      <c r="W61" s="454"/>
      <c r="X61" s="454"/>
      <c r="Y61" s="454"/>
      <c r="Z61" s="454"/>
      <c r="AA61" s="455" t="s">
        <v>559</v>
      </c>
      <c r="AB61" s="455"/>
      <c r="AC61" s="455"/>
      <c r="AD61" s="455"/>
      <c r="AE61" s="455"/>
      <c r="AF61" s="455"/>
    </row>
    <row r="62" spans="1:32" ht="15.2" customHeight="1" thickTop="1" thickBot="1" x14ac:dyDescent="0.25">
      <c r="A62" s="453" t="s">
        <v>566</v>
      </c>
      <c r="B62" s="453"/>
      <c r="C62" s="453"/>
      <c r="D62" s="453"/>
      <c r="E62" s="453"/>
      <c r="F62" s="453"/>
      <c r="G62" s="453"/>
      <c r="H62" s="453"/>
      <c r="I62" s="453"/>
      <c r="J62" s="453"/>
      <c r="K62" s="454" t="s">
        <v>658</v>
      </c>
      <c r="L62" s="454"/>
      <c r="M62" s="454"/>
      <c r="N62" s="454"/>
      <c r="O62" s="454" t="s">
        <v>559</v>
      </c>
      <c r="P62" s="454"/>
      <c r="Q62" s="454"/>
      <c r="R62" s="454"/>
      <c r="S62" s="454"/>
      <c r="T62" s="454"/>
      <c r="U62" s="454" t="s">
        <v>559</v>
      </c>
      <c r="V62" s="454"/>
      <c r="W62" s="454"/>
      <c r="X62" s="454"/>
      <c r="Y62" s="454"/>
      <c r="Z62" s="454"/>
      <c r="AA62" s="455" t="s">
        <v>559</v>
      </c>
      <c r="AB62" s="455"/>
      <c r="AC62" s="455"/>
      <c r="AD62" s="455"/>
      <c r="AE62" s="455"/>
      <c r="AF62" s="455"/>
    </row>
    <row r="63" spans="1:32" ht="15.2" customHeight="1" thickTop="1" thickBot="1" x14ac:dyDescent="0.25">
      <c r="A63" s="453" t="s">
        <v>568</v>
      </c>
      <c r="B63" s="453"/>
      <c r="C63" s="453"/>
      <c r="D63" s="453"/>
      <c r="E63" s="453"/>
      <c r="F63" s="453"/>
      <c r="G63" s="453"/>
      <c r="H63" s="453"/>
      <c r="I63" s="453"/>
      <c r="J63" s="453"/>
      <c r="K63" s="454" t="s">
        <v>659</v>
      </c>
      <c r="L63" s="454"/>
      <c r="M63" s="454"/>
      <c r="N63" s="454"/>
      <c r="O63" s="454" t="s">
        <v>559</v>
      </c>
      <c r="P63" s="454"/>
      <c r="Q63" s="454"/>
      <c r="R63" s="454"/>
      <c r="S63" s="454"/>
      <c r="T63" s="454"/>
      <c r="U63" s="454" t="s">
        <v>559</v>
      </c>
      <c r="V63" s="454"/>
      <c r="W63" s="454"/>
      <c r="X63" s="454"/>
      <c r="Y63" s="454"/>
      <c r="Z63" s="454"/>
      <c r="AA63" s="455" t="s">
        <v>559</v>
      </c>
      <c r="AB63" s="455"/>
      <c r="AC63" s="455"/>
      <c r="AD63" s="455"/>
      <c r="AE63" s="455"/>
      <c r="AF63" s="455"/>
    </row>
    <row r="64" spans="1:32" ht="25.35" customHeight="1" thickTop="1" thickBot="1" x14ac:dyDescent="0.25">
      <c r="A64" s="453" t="s">
        <v>660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4" t="s">
        <v>661</v>
      </c>
      <c r="L64" s="454"/>
      <c r="M64" s="454"/>
      <c r="N64" s="454"/>
      <c r="O64" s="454" t="s">
        <v>559</v>
      </c>
      <c r="P64" s="454"/>
      <c r="Q64" s="454"/>
      <c r="R64" s="454"/>
      <c r="S64" s="454"/>
      <c r="T64" s="454"/>
      <c r="U64" s="454" t="s">
        <v>559</v>
      </c>
      <c r="V64" s="454"/>
      <c r="W64" s="454"/>
      <c r="X64" s="454"/>
      <c r="Y64" s="454"/>
      <c r="Z64" s="454"/>
      <c r="AA64" s="455" t="s">
        <v>559</v>
      </c>
      <c r="AB64" s="455"/>
      <c r="AC64" s="455"/>
      <c r="AD64" s="455"/>
      <c r="AE64" s="455"/>
      <c r="AF64" s="455"/>
    </row>
    <row r="65" spans="1:32" ht="15.2" customHeight="1" thickTop="1" thickBot="1" x14ac:dyDescent="0.25">
      <c r="A65" s="453" t="s">
        <v>562</v>
      </c>
      <c r="B65" s="453"/>
      <c r="C65" s="453"/>
      <c r="D65" s="453"/>
      <c r="E65" s="453"/>
      <c r="F65" s="453"/>
      <c r="G65" s="453"/>
      <c r="H65" s="453"/>
      <c r="I65" s="453"/>
      <c r="J65" s="453"/>
      <c r="K65" s="454" t="s">
        <v>662</v>
      </c>
      <c r="L65" s="454"/>
      <c r="M65" s="454"/>
      <c r="N65" s="454"/>
      <c r="O65" s="454" t="s">
        <v>559</v>
      </c>
      <c r="P65" s="454"/>
      <c r="Q65" s="454"/>
      <c r="R65" s="454"/>
      <c r="S65" s="454"/>
      <c r="T65" s="454"/>
      <c r="U65" s="454" t="s">
        <v>559</v>
      </c>
      <c r="V65" s="454"/>
      <c r="W65" s="454"/>
      <c r="X65" s="454"/>
      <c r="Y65" s="454"/>
      <c r="Z65" s="454"/>
      <c r="AA65" s="455" t="s">
        <v>559</v>
      </c>
      <c r="AB65" s="455"/>
      <c r="AC65" s="455"/>
      <c r="AD65" s="455"/>
      <c r="AE65" s="455"/>
      <c r="AF65" s="455"/>
    </row>
    <row r="66" spans="1:32" ht="25.35" customHeight="1" thickTop="1" thickBot="1" x14ac:dyDescent="0.25">
      <c r="A66" s="453" t="s">
        <v>564</v>
      </c>
      <c r="B66" s="453"/>
      <c r="C66" s="453"/>
      <c r="D66" s="453"/>
      <c r="E66" s="453"/>
      <c r="F66" s="453"/>
      <c r="G66" s="453"/>
      <c r="H66" s="453"/>
      <c r="I66" s="453"/>
      <c r="J66" s="453"/>
      <c r="K66" s="454" t="s">
        <v>663</v>
      </c>
      <c r="L66" s="454"/>
      <c r="M66" s="454"/>
      <c r="N66" s="454"/>
      <c r="O66" s="454" t="s">
        <v>559</v>
      </c>
      <c r="P66" s="454"/>
      <c r="Q66" s="454"/>
      <c r="R66" s="454"/>
      <c r="S66" s="454"/>
      <c r="T66" s="454"/>
      <c r="U66" s="454" t="s">
        <v>559</v>
      </c>
      <c r="V66" s="454"/>
      <c r="W66" s="454"/>
      <c r="X66" s="454"/>
      <c r="Y66" s="454"/>
      <c r="Z66" s="454"/>
      <c r="AA66" s="455" t="s">
        <v>559</v>
      </c>
      <c r="AB66" s="455"/>
      <c r="AC66" s="455"/>
      <c r="AD66" s="455"/>
      <c r="AE66" s="455"/>
      <c r="AF66" s="455"/>
    </row>
    <row r="67" spans="1:32" ht="15.2" customHeight="1" thickTop="1" thickBot="1" x14ac:dyDescent="0.25">
      <c r="A67" s="453" t="s">
        <v>566</v>
      </c>
      <c r="B67" s="453"/>
      <c r="C67" s="453"/>
      <c r="D67" s="453"/>
      <c r="E67" s="453"/>
      <c r="F67" s="453"/>
      <c r="G67" s="453"/>
      <c r="H67" s="453"/>
      <c r="I67" s="453"/>
      <c r="J67" s="453"/>
      <c r="K67" s="454" t="s">
        <v>664</v>
      </c>
      <c r="L67" s="454"/>
      <c r="M67" s="454"/>
      <c r="N67" s="454"/>
      <c r="O67" s="454" t="s">
        <v>559</v>
      </c>
      <c r="P67" s="454"/>
      <c r="Q67" s="454"/>
      <c r="R67" s="454"/>
      <c r="S67" s="454"/>
      <c r="T67" s="454"/>
      <c r="U67" s="454" t="s">
        <v>559</v>
      </c>
      <c r="V67" s="454"/>
      <c r="W67" s="454"/>
      <c r="X67" s="454"/>
      <c r="Y67" s="454"/>
      <c r="Z67" s="454"/>
      <c r="AA67" s="455" t="s">
        <v>559</v>
      </c>
      <c r="AB67" s="455"/>
      <c r="AC67" s="455"/>
      <c r="AD67" s="455"/>
      <c r="AE67" s="455"/>
      <c r="AF67" s="455"/>
    </row>
    <row r="68" spans="1:32" ht="15.2" customHeight="1" thickTop="1" thickBot="1" x14ac:dyDescent="0.25">
      <c r="A68" s="453" t="s">
        <v>568</v>
      </c>
      <c r="B68" s="453"/>
      <c r="C68" s="453"/>
      <c r="D68" s="453"/>
      <c r="E68" s="453"/>
      <c r="F68" s="453"/>
      <c r="G68" s="453"/>
      <c r="H68" s="453"/>
      <c r="I68" s="453"/>
      <c r="J68" s="453"/>
      <c r="K68" s="454" t="s">
        <v>665</v>
      </c>
      <c r="L68" s="454"/>
      <c r="M68" s="454"/>
      <c r="N68" s="454"/>
      <c r="O68" s="454" t="s">
        <v>559</v>
      </c>
      <c r="P68" s="454"/>
      <c r="Q68" s="454"/>
      <c r="R68" s="454"/>
      <c r="S68" s="454"/>
      <c r="T68" s="454"/>
      <c r="U68" s="454" t="s">
        <v>559</v>
      </c>
      <c r="V68" s="454"/>
      <c r="W68" s="454"/>
      <c r="X68" s="454"/>
      <c r="Y68" s="454"/>
      <c r="Z68" s="454"/>
      <c r="AA68" s="455" t="s">
        <v>559</v>
      </c>
      <c r="AB68" s="455"/>
      <c r="AC68" s="455"/>
      <c r="AD68" s="455"/>
      <c r="AE68" s="455"/>
      <c r="AF68" s="455"/>
    </row>
    <row r="69" spans="1:32" ht="25.35" customHeight="1" thickTop="1" thickBot="1" x14ac:dyDescent="0.25">
      <c r="A69" s="453" t="s">
        <v>666</v>
      </c>
      <c r="B69" s="453"/>
      <c r="C69" s="453"/>
      <c r="D69" s="453"/>
      <c r="E69" s="453"/>
      <c r="F69" s="453"/>
      <c r="G69" s="453"/>
      <c r="H69" s="453"/>
      <c r="I69" s="453"/>
      <c r="J69" s="453"/>
      <c r="K69" s="454" t="s">
        <v>667</v>
      </c>
      <c r="L69" s="454"/>
      <c r="M69" s="454"/>
      <c r="N69" s="454"/>
      <c r="O69" s="454" t="s">
        <v>559</v>
      </c>
      <c r="P69" s="454"/>
      <c r="Q69" s="454"/>
      <c r="R69" s="454"/>
      <c r="S69" s="454"/>
      <c r="T69" s="454"/>
      <c r="U69" s="454" t="s">
        <v>559</v>
      </c>
      <c r="V69" s="454"/>
      <c r="W69" s="454"/>
      <c r="X69" s="454"/>
      <c r="Y69" s="454"/>
      <c r="Z69" s="454"/>
      <c r="AA69" s="455" t="s">
        <v>559</v>
      </c>
      <c r="AB69" s="455"/>
      <c r="AC69" s="455"/>
      <c r="AD69" s="455"/>
      <c r="AE69" s="455"/>
      <c r="AF69" s="455"/>
    </row>
    <row r="70" spans="1:32" ht="25.35" customHeight="1" thickTop="1" thickBot="1" x14ac:dyDescent="0.25">
      <c r="A70" s="453" t="s">
        <v>668</v>
      </c>
      <c r="B70" s="453"/>
      <c r="C70" s="453"/>
      <c r="D70" s="453"/>
      <c r="E70" s="453"/>
      <c r="F70" s="453"/>
      <c r="G70" s="453"/>
      <c r="H70" s="453"/>
      <c r="I70" s="453"/>
      <c r="J70" s="453"/>
      <c r="K70" s="454" t="s">
        <v>669</v>
      </c>
      <c r="L70" s="454"/>
      <c r="M70" s="454"/>
      <c r="N70" s="454"/>
      <c r="O70" s="454" t="s">
        <v>559</v>
      </c>
      <c r="P70" s="454"/>
      <c r="Q70" s="454"/>
      <c r="R70" s="454"/>
      <c r="S70" s="454"/>
      <c r="T70" s="454"/>
      <c r="U70" s="454" t="s">
        <v>559</v>
      </c>
      <c r="V70" s="454"/>
      <c r="W70" s="454"/>
      <c r="X70" s="454"/>
      <c r="Y70" s="454"/>
      <c r="Z70" s="454"/>
      <c r="AA70" s="455" t="s">
        <v>559</v>
      </c>
      <c r="AB70" s="455"/>
      <c r="AC70" s="455"/>
      <c r="AD70" s="455"/>
      <c r="AE70" s="455"/>
      <c r="AF70" s="455"/>
    </row>
    <row r="71" spans="1:32" ht="15.2" customHeight="1" thickTop="1" thickBot="1" x14ac:dyDescent="0.25">
      <c r="A71" s="453" t="s">
        <v>562</v>
      </c>
      <c r="B71" s="453"/>
      <c r="C71" s="453"/>
      <c r="D71" s="453"/>
      <c r="E71" s="453"/>
      <c r="F71" s="453"/>
      <c r="G71" s="453"/>
      <c r="H71" s="453"/>
      <c r="I71" s="453"/>
      <c r="J71" s="453"/>
      <c r="K71" s="454" t="s">
        <v>670</v>
      </c>
      <c r="L71" s="454"/>
      <c r="M71" s="454"/>
      <c r="N71" s="454"/>
      <c r="O71" s="454" t="s">
        <v>559</v>
      </c>
      <c r="P71" s="454"/>
      <c r="Q71" s="454"/>
      <c r="R71" s="454"/>
      <c r="S71" s="454"/>
      <c r="T71" s="454"/>
      <c r="U71" s="454" t="s">
        <v>559</v>
      </c>
      <c r="V71" s="454"/>
      <c r="W71" s="454"/>
      <c r="X71" s="454"/>
      <c r="Y71" s="454"/>
      <c r="Z71" s="454"/>
      <c r="AA71" s="455" t="s">
        <v>559</v>
      </c>
      <c r="AB71" s="455"/>
      <c r="AC71" s="455"/>
      <c r="AD71" s="455"/>
      <c r="AE71" s="455"/>
      <c r="AF71" s="455"/>
    </row>
    <row r="72" spans="1:32" ht="25.35" customHeight="1" thickTop="1" thickBot="1" x14ac:dyDescent="0.25">
      <c r="A72" s="453" t="s">
        <v>564</v>
      </c>
      <c r="B72" s="453"/>
      <c r="C72" s="453"/>
      <c r="D72" s="453"/>
      <c r="E72" s="453"/>
      <c r="F72" s="453"/>
      <c r="G72" s="453"/>
      <c r="H72" s="453"/>
      <c r="I72" s="453"/>
      <c r="J72" s="453"/>
      <c r="K72" s="454" t="s">
        <v>671</v>
      </c>
      <c r="L72" s="454"/>
      <c r="M72" s="454"/>
      <c r="N72" s="454"/>
      <c r="O72" s="454" t="s">
        <v>559</v>
      </c>
      <c r="P72" s="454"/>
      <c r="Q72" s="454"/>
      <c r="R72" s="454"/>
      <c r="S72" s="454"/>
      <c r="T72" s="454"/>
      <c r="U72" s="454" t="s">
        <v>559</v>
      </c>
      <c r="V72" s="454"/>
      <c r="W72" s="454"/>
      <c r="X72" s="454"/>
      <c r="Y72" s="454"/>
      <c r="Z72" s="454"/>
      <c r="AA72" s="455" t="s">
        <v>559</v>
      </c>
      <c r="AB72" s="455"/>
      <c r="AC72" s="455"/>
      <c r="AD72" s="455"/>
      <c r="AE72" s="455"/>
      <c r="AF72" s="455"/>
    </row>
    <row r="73" spans="1:32" ht="15.2" customHeight="1" thickTop="1" thickBot="1" x14ac:dyDescent="0.25">
      <c r="A73" s="453" t="s">
        <v>566</v>
      </c>
      <c r="B73" s="453"/>
      <c r="C73" s="453"/>
      <c r="D73" s="453"/>
      <c r="E73" s="453"/>
      <c r="F73" s="453"/>
      <c r="G73" s="453"/>
      <c r="H73" s="453"/>
      <c r="I73" s="453"/>
      <c r="J73" s="453"/>
      <c r="K73" s="454" t="s">
        <v>672</v>
      </c>
      <c r="L73" s="454"/>
      <c r="M73" s="454"/>
      <c r="N73" s="454"/>
      <c r="O73" s="454" t="s">
        <v>559</v>
      </c>
      <c r="P73" s="454"/>
      <c r="Q73" s="454"/>
      <c r="R73" s="454"/>
      <c r="S73" s="454"/>
      <c r="T73" s="454"/>
      <c r="U73" s="454" t="s">
        <v>559</v>
      </c>
      <c r="V73" s="454"/>
      <c r="W73" s="454"/>
      <c r="X73" s="454"/>
      <c r="Y73" s="454"/>
      <c r="Z73" s="454"/>
      <c r="AA73" s="455" t="s">
        <v>559</v>
      </c>
      <c r="AB73" s="455"/>
      <c r="AC73" s="455"/>
      <c r="AD73" s="455"/>
      <c r="AE73" s="455"/>
      <c r="AF73" s="455"/>
    </row>
    <row r="74" spans="1:32" ht="15.2" customHeight="1" thickTop="1" thickBot="1" x14ac:dyDescent="0.25">
      <c r="A74" s="453" t="s">
        <v>568</v>
      </c>
      <c r="B74" s="453"/>
      <c r="C74" s="453"/>
      <c r="D74" s="453"/>
      <c r="E74" s="453"/>
      <c r="F74" s="453"/>
      <c r="G74" s="453"/>
      <c r="H74" s="453"/>
      <c r="I74" s="453"/>
      <c r="J74" s="453"/>
      <c r="K74" s="454" t="s">
        <v>673</v>
      </c>
      <c r="L74" s="454"/>
      <c r="M74" s="454"/>
      <c r="N74" s="454"/>
      <c r="O74" s="454" t="s">
        <v>559</v>
      </c>
      <c r="P74" s="454"/>
      <c r="Q74" s="454"/>
      <c r="R74" s="454"/>
      <c r="S74" s="454"/>
      <c r="T74" s="454"/>
      <c r="U74" s="454" t="s">
        <v>559</v>
      </c>
      <c r="V74" s="454"/>
      <c r="W74" s="454"/>
      <c r="X74" s="454"/>
      <c r="Y74" s="454"/>
      <c r="Z74" s="454"/>
      <c r="AA74" s="455" t="s">
        <v>559</v>
      </c>
      <c r="AB74" s="455"/>
      <c r="AC74" s="455"/>
      <c r="AD74" s="455"/>
      <c r="AE74" s="455"/>
      <c r="AF74" s="455"/>
    </row>
    <row r="75" spans="1:32" ht="25.35" customHeight="1" thickTop="1" thickBot="1" x14ac:dyDescent="0.25">
      <c r="A75" s="453" t="s">
        <v>674</v>
      </c>
      <c r="B75" s="453"/>
      <c r="C75" s="453"/>
      <c r="D75" s="453"/>
      <c r="E75" s="453"/>
      <c r="F75" s="453"/>
      <c r="G75" s="453"/>
      <c r="H75" s="453"/>
      <c r="I75" s="453"/>
      <c r="J75" s="453"/>
      <c r="K75" s="454" t="s">
        <v>675</v>
      </c>
      <c r="L75" s="454"/>
      <c r="M75" s="454"/>
      <c r="N75" s="454"/>
      <c r="O75" s="454" t="s">
        <v>559</v>
      </c>
      <c r="P75" s="454"/>
      <c r="Q75" s="454"/>
      <c r="R75" s="454"/>
      <c r="S75" s="454"/>
      <c r="T75" s="454"/>
      <c r="U75" s="454" t="s">
        <v>559</v>
      </c>
      <c r="V75" s="454"/>
      <c r="W75" s="454"/>
      <c r="X75" s="454"/>
      <c r="Y75" s="454"/>
      <c r="Z75" s="454"/>
      <c r="AA75" s="455" t="s">
        <v>559</v>
      </c>
      <c r="AB75" s="455"/>
      <c r="AC75" s="455"/>
      <c r="AD75" s="455"/>
      <c r="AE75" s="455"/>
      <c r="AF75" s="455"/>
    </row>
    <row r="76" spans="1:32" ht="15.2" customHeight="1" thickTop="1" thickBot="1" x14ac:dyDescent="0.25">
      <c r="A76" s="453" t="s">
        <v>562</v>
      </c>
      <c r="B76" s="453"/>
      <c r="C76" s="453"/>
      <c r="D76" s="453"/>
      <c r="E76" s="453"/>
      <c r="F76" s="453"/>
      <c r="G76" s="453"/>
      <c r="H76" s="453"/>
      <c r="I76" s="453"/>
      <c r="J76" s="453"/>
      <c r="K76" s="454" t="s">
        <v>676</v>
      </c>
      <c r="L76" s="454"/>
      <c r="M76" s="454"/>
      <c r="N76" s="454"/>
      <c r="O76" s="454" t="s">
        <v>559</v>
      </c>
      <c r="P76" s="454"/>
      <c r="Q76" s="454"/>
      <c r="R76" s="454"/>
      <c r="S76" s="454"/>
      <c r="T76" s="454"/>
      <c r="U76" s="454" t="s">
        <v>559</v>
      </c>
      <c r="V76" s="454"/>
      <c r="W76" s="454"/>
      <c r="X76" s="454"/>
      <c r="Y76" s="454"/>
      <c r="Z76" s="454"/>
      <c r="AA76" s="455" t="s">
        <v>559</v>
      </c>
      <c r="AB76" s="455"/>
      <c r="AC76" s="455"/>
      <c r="AD76" s="455"/>
      <c r="AE76" s="455"/>
      <c r="AF76" s="455"/>
    </row>
    <row r="77" spans="1:32" ht="25.35" customHeight="1" thickTop="1" thickBot="1" x14ac:dyDescent="0.25">
      <c r="A77" s="453" t="s">
        <v>564</v>
      </c>
      <c r="B77" s="453"/>
      <c r="C77" s="453"/>
      <c r="D77" s="453"/>
      <c r="E77" s="453"/>
      <c r="F77" s="453"/>
      <c r="G77" s="453"/>
      <c r="H77" s="453"/>
      <c r="I77" s="453"/>
      <c r="J77" s="453"/>
      <c r="K77" s="454" t="s">
        <v>677</v>
      </c>
      <c r="L77" s="454"/>
      <c r="M77" s="454"/>
      <c r="N77" s="454"/>
      <c r="O77" s="454" t="s">
        <v>559</v>
      </c>
      <c r="P77" s="454"/>
      <c r="Q77" s="454"/>
      <c r="R77" s="454"/>
      <c r="S77" s="454"/>
      <c r="T77" s="454"/>
      <c r="U77" s="454" t="s">
        <v>559</v>
      </c>
      <c r="V77" s="454"/>
      <c r="W77" s="454"/>
      <c r="X77" s="454"/>
      <c r="Y77" s="454"/>
      <c r="Z77" s="454"/>
      <c r="AA77" s="455" t="s">
        <v>559</v>
      </c>
      <c r="AB77" s="455"/>
      <c r="AC77" s="455"/>
      <c r="AD77" s="455"/>
      <c r="AE77" s="455"/>
      <c r="AF77" s="455"/>
    </row>
    <row r="78" spans="1:32" ht="15.2" customHeight="1" thickTop="1" thickBot="1" x14ac:dyDescent="0.25">
      <c r="A78" s="453" t="s">
        <v>566</v>
      </c>
      <c r="B78" s="453"/>
      <c r="C78" s="453"/>
      <c r="D78" s="453"/>
      <c r="E78" s="453"/>
      <c r="F78" s="453"/>
      <c r="G78" s="453"/>
      <c r="H78" s="453"/>
      <c r="I78" s="453"/>
      <c r="J78" s="453"/>
      <c r="K78" s="454" t="s">
        <v>678</v>
      </c>
      <c r="L78" s="454"/>
      <c r="M78" s="454"/>
      <c r="N78" s="454"/>
      <c r="O78" s="454" t="s">
        <v>559</v>
      </c>
      <c r="P78" s="454"/>
      <c r="Q78" s="454"/>
      <c r="R78" s="454"/>
      <c r="S78" s="454"/>
      <c r="T78" s="454"/>
      <c r="U78" s="454" t="s">
        <v>559</v>
      </c>
      <c r="V78" s="454"/>
      <c r="W78" s="454"/>
      <c r="X78" s="454"/>
      <c r="Y78" s="454"/>
      <c r="Z78" s="454"/>
      <c r="AA78" s="455" t="s">
        <v>559</v>
      </c>
      <c r="AB78" s="455"/>
      <c r="AC78" s="455"/>
      <c r="AD78" s="455"/>
      <c r="AE78" s="455"/>
      <c r="AF78" s="455"/>
    </row>
    <row r="79" spans="1:32" ht="15.2" customHeight="1" thickTop="1" thickBot="1" x14ac:dyDescent="0.25">
      <c r="A79" s="453" t="s">
        <v>568</v>
      </c>
      <c r="B79" s="453"/>
      <c r="C79" s="453"/>
      <c r="D79" s="453"/>
      <c r="E79" s="453"/>
      <c r="F79" s="453"/>
      <c r="G79" s="453"/>
      <c r="H79" s="453"/>
      <c r="I79" s="453"/>
      <c r="J79" s="453"/>
      <c r="K79" s="454" t="s">
        <v>679</v>
      </c>
      <c r="L79" s="454"/>
      <c r="M79" s="454"/>
      <c r="N79" s="454"/>
      <c r="O79" s="454" t="s">
        <v>559</v>
      </c>
      <c r="P79" s="454"/>
      <c r="Q79" s="454"/>
      <c r="R79" s="454"/>
      <c r="S79" s="454"/>
      <c r="T79" s="454"/>
      <c r="U79" s="454" t="s">
        <v>559</v>
      </c>
      <c r="V79" s="454"/>
      <c r="W79" s="454"/>
      <c r="X79" s="454"/>
      <c r="Y79" s="454"/>
      <c r="Z79" s="454"/>
      <c r="AA79" s="455" t="s">
        <v>559</v>
      </c>
      <c r="AB79" s="455"/>
      <c r="AC79" s="455"/>
      <c r="AD79" s="455"/>
      <c r="AE79" s="455"/>
      <c r="AF79" s="455"/>
    </row>
    <row r="80" spans="1:32" ht="25.35" customHeight="1" thickTop="1" thickBot="1" x14ac:dyDescent="0.25">
      <c r="A80" s="453" t="s">
        <v>680</v>
      </c>
      <c r="B80" s="453"/>
      <c r="C80" s="453"/>
      <c r="D80" s="453"/>
      <c r="E80" s="453"/>
      <c r="F80" s="453"/>
      <c r="G80" s="453"/>
      <c r="H80" s="453"/>
      <c r="I80" s="453"/>
      <c r="J80" s="453"/>
      <c r="K80" s="454" t="s">
        <v>303</v>
      </c>
      <c r="L80" s="454"/>
      <c r="M80" s="454"/>
      <c r="N80" s="454"/>
      <c r="O80" s="454" t="s">
        <v>681</v>
      </c>
      <c r="P80" s="454"/>
      <c r="Q80" s="454"/>
      <c r="R80" s="454"/>
      <c r="S80" s="454"/>
      <c r="T80" s="454"/>
      <c r="U80" s="454" t="s">
        <v>559</v>
      </c>
      <c r="V80" s="454"/>
      <c r="W80" s="454"/>
      <c r="X80" s="454"/>
      <c r="Y80" s="454"/>
      <c r="Z80" s="454"/>
      <c r="AA80" s="455" t="s">
        <v>559</v>
      </c>
      <c r="AB80" s="455"/>
      <c r="AC80" s="455"/>
      <c r="AD80" s="455"/>
      <c r="AE80" s="455"/>
      <c r="AF80" s="455"/>
    </row>
    <row r="81" spans="1:32" ht="15.2" customHeight="1" thickTop="1" thickBot="1" x14ac:dyDescent="0.25">
      <c r="A81" s="453" t="s">
        <v>458</v>
      </c>
      <c r="B81" s="453"/>
      <c r="C81" s="453"/>
      <c r="D81" s="453"/>
      <c r="E81" s="453"/>
      <c r="F81" s="453"/>
      <c r="G81" s="453"/>
      <c r="H81" s="453"/>
      <c r="I81" s="453"/>
      <c r="J81" s="453"/>
      <c r="K81" s="454" t="s">
        <v>682</v>
      </c>
      <c r="L81" s="454"/>
      <c r="M81" s="454"/>
      <c r="N81" s="454"/>
      <c r="O81" s="454" t="s">
        <v>681</v>
      </c>
      <c r="P81" s="454"/>
      <c r="Q81" s="454"/>
      <c r="R81" s="454"/>
      <c r="S81" s="454"/>
      <c r="T81" s="454"/>
      <c r="U81" s="454" t="s">
        <v>559</v>
      </c>
      <c r="V81" s="454"/>
      <c r="W81" s="454"/>
      <c r="X81" s="454"/>
      <c r="Y81" s="454"/>
      <c r="Z81" s="454"/>
      <c r="AA81" s="455" t="s">
        <v>559</v>
      </c>
      <c r="AB81" s="455"/>
      <c r="AC81" s="455"/>
      <c r="AD81" s="455"/>
      <c r="AE81" s="455"/>
      <c r="AF81" s="455"/>
    </row>
    <row r="82" spans="1:32" ht="15.2" customHeight="1" thickTop="1" thickBot="1" x14ac:dyDescent="0.25">
      <c r="A82" s="453" t="s">
        <v>459</v>
      </c>
      <c r="B82" s="453"/>
      <c r="C82" s="453"/>
      <c r="D82" s="453"/>
      <c r="E82" s="453"/>
      <c r="F82" s="453"/>
      <c r="G82" s="453"/>
      <c r="H82" s="453"/>
      <c r="I82" s="453"/>
      <c r="J82" s="453"/>
      <c r="K82" s="454" t="s">
        <v>683</v>
      </c>
      <c r="L82" s="454"/>
      <c r="M82" s="454"/>
      <c r="N82" s="454"/>
      <c r="O82" s="454" t="s">
        <v>559</v>
      </c>
      <c r="P82" s="454"/>
      <c r="Q82" s="454"/>
      <c r="R82" s="454"/>
      <c r="S82" s="454"/>
      <c r="T82" s="454"/>
      <c r="U82" s="454" t="s">
        <v>559</v>
      </c>
      <c r="V82" s="454"/>
      <c r="W82" s="454"/>
      <c r="X82" s="454"/>
      <c r="Y82" s="454"/>
      <c r="Z82" s="454"/>
      <c r="AA82" s="455" t="s">
        <v>559</v>
      </c>
      <c r="AB82" s="455"/>
      <c r="AC82" s="455"/>
      <c r="AD82" s="455"/>
      <c r="AE82" s="455"/>
      <c r="AF82" s="455"/>
    </row>
    <row r="83" spans="1:32" ht="15.2" customHeight="1" thickTop="1" thickBot="1" x14ac:dyDescent="0.25">
      <c r="A83" s="453" t="s">
        <v>684</v>
      </c>
      <c r="B83" s="453"/>
      <c r="C83" s="453"/>
      <c r="D83" s="453"/>
      <c r="E83" s="453"/>
      <c r="F83" s="453"/>
      <c r="G83" s="453"/>
      <c r="H83" s="453"/>
      <c r="I83" s="453"/>
      <c r="J83" s="453"/>
      <c r="K83" s="454" t="s">
        <v>304</v>
      </c>
      <c r="L83" s="454"/>
      <c r="M83" s="454"/>
      <c r="N83" s="454"/>
      <c r="O83" s="454" t="s">
        <v>685</v>
      </c>
      <c r="P83" s="454"/>
      <c r="Q83" s="454"/>
      <c r="R83" s="454"/>
      <c r="S83" s="454"/>
      <c r="T83" s="454"/>
      <c r="U83" s="454" t="s">
        <v>686</v>
      </c>
      <c r="V83" s="454"/>
      <c r="W83" s="454"/>
      <c r="X83" s="454"/>
      <c r="Y83" s="454"/>
      <c r="Z83" s="454"/>
      <c r="AA83" s="455" t="s">
        <v>687</v>
      </c>
      <c r="AB83" s="455"/>
      <c r="AC83" s="455"/>
      <c r="AD83" s="455"/>
      <c r="AE83" s="455"/>
      <c r="AF83" s="455"/>
    </row>
    <row r="84" spans="1:32" ht="15.2" customHeight="1" thickTop="1" thickBot="1" x14ac:dyDescent="0.25">
      <c r="A84" s="453" t="s">
        <v>460</v>
      </c>
      <c r="B84" s="453"/>
      <c r="C84" s="453"/>
      <c r="D84" s="453"/>
      <c r="E84" s="453"/>
      <c r="F84" s="453"/>
      <c r="G84" s="453"/>
      <c r="H84" s="453"/>
      <c r="I84" s="453"/>
      <c r="J84" s="453"/>
      <c r="K84" s="454" t="s">
        <v>688</v>
      </c>
      <c r="L84" s="454"/>
      <c r="M84" s="454"/>
      <c r="N84" s="454"/>
      <c r="O84" s="454" t="s">
        <v>559</v>
      </c>
      <c r="P84" s="454"/>
      <c r="Q84" s="454"/>
      <c r="R84" s="454"/>
      <c r="S84" s="454"/>
      <c r="T84" s="454"/>
      <c r="U84" s="454" t="s">
        <v>559</v>
      </c>
      <c r="V84" s="454"/>
      <c r="W84" s="454"/>
      <c r="X84" s="454"/>
      <c r="Y84" s="454"/>
      <c r="Z84" s="454"/>
      <c r="AA84" s="455" t="s">
        <v>559</v>
      </c>
      <c r="AB84" s="455"/>
      <c r="AC84" s="455"/>
      <c r="AD84" s="455"/>
      <c r="AE84" s="455"/>
      <c r="AF84" s="455"/>
    </row>
    <row r="85" spans="1:32" ht="15.2" customHeight="1" thickTop="1" thickBot="1" x14ac:dyDescent="0.25">
      <c r="A85" s="453" t="s">
        <v>461</v>
      </c>
      <c r="B85" s="453"/>
      <c r="C85" s="453"/>
      <c r="D85" s="453"/>
      <c r="E85" s="453"/>
      <c r="F85" s="453"/>
      <c r="G85" s="453"/>
      <c r="H85" s="453"/>
      <c r="I85" s="453"/>
      <c r="J85" s="453"/>
      <c r="K85" s="454" t="s">
        <v>689</v>
      </c>
      <c r="L85" s="454"/>
      <c r="M85" s="454"/>
      <c r="N85" s="454"/>
      <c r="O85" s="454" t="s">
        <v>690</v>
      </c>
      <c r="P85" s="454"/>
      <c r="Q85" s="454"/>
      <c r="R85" s="454"/>
      <c r="S85" s="454"/>
      <c r="T85" s="454"/>
      <c r="U85" s="454" t="s">
        <v>691</v>
      </c>
      <c r="V85" s="454"/>
      <c r="W85" s="454"/>
      <c r="X85" s="454"/>
      <c r="Y85" s="454"/>
      <c r="Z85" s="454"/>
      <c r="AA85" s="455" t="s">
        <v>692</v>
      </c>
      <c r="AB85" s="455"/>
      <c r="AC85" s="455"/>
      <c r="AD85" s="455"/>
      <c r="AE85" s="455"/>
      <c r="AF85" s="455"/>
    </row>
    <row r="86" spans="1:32" ht="15.2" customHeight="1" thickTop="1" thickBot="1" x14ac:dyDescent="0.25">
      <c r="A86" s="453" t="s">
        <v>462</v>
      </c>
      <c r="B86" s="453"/>
      <c r="C86" s="453"/>
      <c r="D86" s="453"/>
      <c r="E86" s="453"/>
      <c r="F86" s="453"/>
      <c r="G86" s="453"/>
      <c r="H86" s="453"/>
      <c r="I86" s="453"/>
      <c r="J86" s="453"/>
      <c r="K86" s="454" t="s">
        <v>693</v>
      </c>
      <c r="L86" s="454"/>
      <c r="M86" s="454"/>
      <c r="N86" s="454"/>
      <c r="O86" s="454" t="s">
        <v>694</v>
      </c>
      <c r="P86" s="454"/>
      <c r="Q86" s="454"/>
      <c r="R86" s="454"/>
      <c r="S86" s="454"/>
      <c r="T86" s="454"/>
      <c r="U86" s="454" t="s">
        <v>695</v>
      </c>
      <c r="V86" s="454"/>
      <c r="W86" s="454"/>
      <c r="X86" s="454"/>
      <c r="Y86" s="454"/>
      <c r="Z86" s="454"/>
      <c r="AA86" s="455" t="s">
        <v>696</v>
      </c>
      <c r="AB86" s="455"/>
      <c r="AC86" s="455"/>
      <c r="AD86" s="455"/>
      <c r="AE86" s="455"/>
      <c r="AF86" s="455"/>
    </row>
    <row r="87" spans="1:32" ht="15.2" customHeight="1" thickTop="1" thickBot="1" x14ac:dyDescent="0.25">
      <c r="A87" s="453" t="s">
        <v>463</v>
      </c>
      <c r="B87" s="453"/>
      <c r="C87" s="453"/>
      <c r="D87" s="453"/>
      <c r="E87" s="453"/>
      <c r="F87" s="453"/>
      <c r="G87" s="453"/>
      <c r="H87" s="453"/>
      <c r="I87" s="453"/>
      <c r="J87" s="453"/>
      <c r="K87" s="454" t="s">
        <v>697</v>
      </c>
      <c r="L87" s="454"/>
      <c r="M87" s="454"/>
      <c r="N87" s="454"/>
      <c r="O87" s="454" t="s">
        <v>559</v>
      </c>
      <c r="P87" s="454"/>
      <c r="Q87" s="454"/>
      <c r="R87" s="454"/>
      <c r="S87" s="454"/>
      <c r="T87" s="454"/>
      <c r="U87" s="454" t="s">
        <v>559</v>
      </c>
      <c r="V87" s="454"/>
      <c r="W87" s="454"/>
      <c r="X87" s="454"/>
      <c r="Y87" s="454"/>
      <c r="Z87" s="454"/>
      <c r="AA87" s="455" t="s">
        <v>559</v>
      </c>
      <c r="AB87" s="455"/>
      <c r="AC87" s="455"/>
      <c r="AD87" s="455"/>
      <c r="AE87" s="455"/>
      <c r="AF87" s="455"/>
    </row>
    <row r="88" spans="1:32" ht="15.2" customHeight="1" thickTop="1" thickBot="1" x14ac:dyDescent="0.25">
      <c r="A88" s="453" t="s">
        <v>698</v>
      </c>
      <c r="B88" s="453"/>
      <c r="C88" s="453"/>
      <c r="D88" s="453"/>
      <c r="E88" s="453"/>
      <c r="F88" s="453"/>
      <c r="G88" s="453"/>
      <c r="H88" s="453"/>
      <c r="I88" s="453"/>
      <c r="J88" s="453"/>
      <c r="K88" s="454" t="s">
        <v>305</v>
      </c>
      <c r="L88" s="454"/>
      <c r="M88" s="454"/>
      <c r="N88" s="454"/>
      <c r="O88" s="454" t="s">
        <v>699</v>
      </c>
      <c r="P88" s="454"/>
      <c r="Q88" s="454"/>
      <c r="R88" s="454"/>
      <c r="S88" s="454"/>
      <c r="T88" s="454"/>
      <c r="U88" s="454" t="s">
        <v>700</v>
      </c>
      <c r="V88" s="454"/>
      <c r="W88" s="454"/>
      <c r="X88" s="454"/>
      <c r="Y88" s="454"/>
      <c r="Z88" s="454"/>
      <c r="AA88" s="455" t="s">
        <v>701</v>
      </c>
      <c r="AB88" s="455"/>
      <c r="AC88" s="455"/>
      <c r="AD88" s="455"/>
      <c r="AE88" s="455"/>
      <c r="AF88" s="455"/>
    </row>
    <row r="89" spans="1:32" ht="15.2" customHeight="1" thickTop="1" thickBot="1" x14ac:dyDescent="0.25">
      <c r="A89" s="453" t="s">
        <v>464</v>
      </c>
      <c r="B89" s="453"/>
      <c r="C89" s="453"/>
      <c r="D89" s="453"/>
      <c r="E89" s="453"/>
      <c r="F89" s="453"/>
      <c r="G89" s="453"/>
      <c r="H89" s="453"/>
      <c r="I89" s="453"/>
      <c r="J89" s="453"/>
      <c r="K89" s="454" t="s">
        <v>702</v>
      </c>
      <c r="L89" s="454"/>
      <c r="M89" s="454"/>
      <c r="N89" s="454"/>
      <c r="O89" s="454" t="s">
        <v>703</v>
      </c>
      <c r="P89" s="454"/>
      <c r="Q89" s="454"/>
      <c r="R89" s="454"/>
      <c r="S89" s="454"/>
      <c r="T89" s="454"/>
      <c r="U89" s="454" t="s">
        <v>704</v>
      </c>
      <c r="V89" s="454"/>
      <c r="W89" s="454"/>
      <c r="X89" s="454"/>
      <c r="Y89" s="454"/>
      <c r="Z89" s="454"/>
      <c r="AA89" s="455" t="s">
        <v>705</v>
      </c>
      <c r="AB89" s="455"/>
      <c r="AC89" s="455"/>
      <c r="AD89" s="455"/>
      <c r="AE89" s="455"/>
      <c r="AF89" s="455"/>
    </row>
    <row r="90" spans="1:32" ht="25.35" customHeight="1" thickTop="1" thickBot="1" x14ac:dyDescent="0.25">
      <c r="A90" s="453" t="s">
        <v>465</v>
      </c>
      <c r="B90" s="453"/>
      <c r="C90" s="453"/>
      <c r="D90" s="453"/>
      <c r="E90" s="453"/>
      <c r="F90" s="453"/>
      <c r="G90" s="453"/>
      <c r="H90" s="453"/>
      <c r="I90" s="453"/>
      <c r="J90" s="453"/>
      <c r="K90" s="454" t="s">
        <v>706</v>
      </c>
      <c r="L90" s="454"/>
      <c r="M90" s="454"/>
      <c r="N90" s="454"/>
      <c r="O90" s="454" t="s">
        <v>707</v>
      </c>
      <c r="P90" s="454"/>
      <c r="Q90" s="454"/>
      <c r="R90" s="454"/>
      <c r="S90" s="454"/>
      <c r="T90" s="454"/>
      <c r="U90" s="454" t="s">
        <v>707</v>
      </c>
      <c r="V90" s="454"/>
      <c r="W90" s="454"/>
      <c r="X90" s="454"/>
      <c r="Y90" s="454"/>
      <c r="Z90" s="454"/>
      <c r="AA90" s="455" t="s">
        <v>647</v>
      </c>
      <c r="AB90" s="455"/>
      <c r="AC90" s="455"/>
      <c r="AD90" s="455"/>
      <c r="AE90" s="455"/>
      <c r="AF90" s="455"/>
    </row>
    <row r="91" spans="1:32" ht="15.2" customHeight="1" thickTop="1" thickBot="1" x14ac:dyDescent="0.25">
      <c r="A91" s="453" t="s">
        <v>466</v>
      </c>
      <c r="B91" s="453"/>
      <c r="C91" s="453"/>
      <c r="D91" s="453"/>
      <c r="E91" s="453"/>
      <c r="F91" s="453"/>
      <c r="G91" s="453"/>
      <c r="H91" s="453"/>
      <c r="I91" s="453"/>
      <c r="J91" s="453"/>
      <c r="K91" s="454" t="s">
        <v>708</v>
      </c>
      <c r="L91" s="454"/>
      <c r="M91" s="454"/>
      <c r="N91" s="454"/>
      <c r="O91" s="454" t="s">
        <v>709</v>
      </c>
      <c r="P91" s="454"/>
      <c r="Q91" s="454"/>
      <c r="R91" s="454"/>
      <c r="S91" s="454"/>
      <c r="T91" s="454"/>
      <c r="U91" s="454" t="s">
        <v>710</v>
      </c>
      <c r="V91" s="454"/>
      <c r="W91" s="454"/>
      <c r="X91" s="454"/>
      <c r="Y91" s="454"/>
      <c r="Z91" s="454"/>
      <c r="AA91" s="455" t="s">
        <v>711</v>
      </c>
      <c r="AB91" s="455"/>
      <c r="AC91" s="455"/>
      <c r="AD91" s="455"/>
      <c r="AE91" s="455"/>
      <c r="AF91" s="455"/>
    </row>
    <row r="92" spans="1:32" ht="25.35" customHeight="1" thickTop="1" thickBot="1" x14ac:dyDescent="0.25">
      <c r="A92" s="453" t="s">
        <v>712</v>
      </c>
      <c r="B92" s="453"/>
      <c r="C92" s="453"/>
      <c r="D92" s="453"/>
      <c r="E92" s="453"/>
      <c r="F92" s="453"/>
      <c r="G92" s="453"/>
      <c r="H92" s="453"/>
      <c r="I92" s="453"/>
      <c r="J92" s="453"/>
      <c r="K92" s="454" t="s">
        <v>306</v>
      </c>
      <c r="L92" s="454"/>
      <c r="M92" s="454"/>
      <c r="N92" s="454"/>
      <c r="O92" s="454" t="s">
        <v>713</v>
      </c>
      <c r="P92" s="454"/>
      <c r="Q92" s="454"/>
      <c r="R92" s="454"/>
      <c r="S92" s="454"/>
      <c r="T92" s="454"/>
      <c r="U92" s="454" t="s">
        <v>714</v>
      </c>
      <c r="V92" s="454"/>
      <c r="W92" s="454"/>
      <c r="X92" s="454"/>
      <c r="Y92" s="454"/>
      <c r="Z92" s="454"/>
      <c r="AA92" s="455" t="s">
        <v>715</v>
      </c>
      <c r="AB92" s="455"/>
      <c r="AC92" s="455"/>
      <c r="AD92" s="455"/>
      <c r="AE92" s="455"/>
      <c r="AF92" s="455"/>
    </row>
    <row r="93" spans="1:32" ht="15.2" customHeight="1" thickTop="1" thickBot="1" x14ac:dyDescent="0.25">
      <c r="A93" s="453" t="s">
        <v>716</v>
      </c>
      <c r="B93" s="453"/>
      <c r="C93" s="453"/>
      <c r="D93" s="453"/>
      <c r="E93" s="453"/>
      <c r="F93" s="453"/>
      <c r="G93" s="453"/>
      <c r="H93" s="453"/>
      <c r="I93" s="453"/>
      <c r="J93" s="453"/>
      <c r="K93" s="454" t="s">
        <v>383</v>
      </c>
      <c r="L93" s="454"/>
      <c r="M93" s="454"/>
      <c r="N93" s="454"/>
      <c r="O93" s="454" t="s">
        <v>717</v>
      </c>
      <c r="P93" s="454"/>
      <c r="Q93" s="454"/>
      <c r="R93" s="454"/>
      <c r="S93" s="454"/>
      <c r="T93" s="454"/>
      <c r="U93" s="454" t="s">
        <v>718</v>
      </c>
      <c r="V93" s="454"/>
      <c r="W93" s="454"/>
      <c r="X93" s="454"/>
      <c r="Y93" s="454"/>
      <c r="Z93" s="454"/>
      <c r="AA93" s="455" t="s">
        <v>719</v>
      </c>
      <c r="AB93" s="455"/>
      <c r="AC93" s="455"/>
      <c r="AD93" s="455"/>
      <c r="AE93" s="455"/>
      <c r="AF93" s="455"/>
    </row>
    <row r="94" spans="1:32" ht="15.2" customHeight="1" thickTop="1" thickBot="1" x14ac:dyDescent="0.25">
      <c r="A94" s="453" t="s">
        <v>720</v>
      </c>
      <c r="B94" s="453"/>
      <c r="C94" s="453"/>
      <c r="D94" s="453"/>
      <c r="E94" s="453"/>
      <c r="F94" s="453"/>
      <c r="G94" s="453"/>
      <c r="H94" s="453"/>
      <c r="I94" s="453"/>
      <c r="J94" s="453"/>
      <c r="K94" s="454" t="s">
        <v>721</v>
      </c>
      <c r="L94" s="454"/>
      <c r="M94" s="454"/>
      <c r="N94" s="454"/>
      <c r="O94" s="454" t="s">
        <v>722</v>
      </c>
      <c r="P94" s="454"/>
      <c r="Q94" s="454"/>
      <c r="R94" s="454"/>
      <c r="S94" s="454"/>
      <c r="T94" s="454"/>
      <c r="U94" s="454" t="s">
        <v>723</v>
      </c>
      <c r="V94" s="454"/>
      <c r="W94" s="454"/>
      <c r="X94" s="454"/>
      <c r="Y94" s="454"/>
      <c r="Z94" s="454"/>
      <c r="AA94" s="455" t="s">
        <v>724</v>
      </c>
      <c r="AB94" s="455"/>
      <c r="AC94" s="455"/>
      <c r="AD94" s="455"/>
      <c r="AE94" s="455"/>
      <c r="AF94" s="455"/>
    </row>
    <row r="95" spans="1:32" ht="15.2" customHeight="1" thickTop="1" thickBot="1" x14ac:dyDescent="0.25">
      <c r="A95" s="453" t="s">
        <v>551</v>
      </c>
      <c r="B95" s="453"/>
      <c r="C95" s="453"/>
      <c r="D95" s="453"/>
      <c r="E95" s="453"/>
      <c r="F95" s="453"/>
      <c r="G95" s="453"/>
      <c r="H95" s="453"/>
      <c r="I95" s="453"/>
      <c r="J95" s="453"/>
      <c r="K95" s="454" t="s">
        <v>551</v>
      </c>
      <c r="L95" s="454"/>
      <c r="M95" s="454"/>
      <c r="N95" s="454"/>
      <c r="O95" s="454" t="s">
        <v>551</v>
      </c>
      <c r="P95" s="454"/>
      <c r="Q95" s="454"/>
      <c r="R95" s="454"/>
      <c r="S95" s="454"/>
      <c r="T95" s="454"/>
      <c r="U95" s="454" t="s">
        <v>551</v>
      </c>
      <c r="V95" s="454"/>
      <c r="W95" s="454"/>
      <c r="X95" s="454"/>
      <c r="Y95" s="454"/>
      <c r="Z95" s="454"/>
      <c r="AA95" s="455" t="s">
        <v>551</v>
      </c>
      <c r="AB95" s="455"/>
      <c r="AC95" s="455"/>
      <c r="AD95" s="455"/>
      <c r="AE95" s="455"/>
      <c r="AF95" s="455"/>
    </row>
    <row r="96" spans="1:32" ht="15.2" customHeight="1" thickTop="1" thickBot="1" x14ac:dyDescent="0.25">
      <c r="A96" s="453" t="s">
        <v>182</v>
      </c>
      <c r="B96" s="453"/>
      <c r="C96" s="453"/>
      <c r="D96" s="453"/>
      <c r="E96" s="453"/>
      <c r="F96" s="453"/>
      <c r="G96" s="453"/>
      <c r="H96" s="453"/>
      <c r="I96" s="453"/>
      <c r="J96" s="453"/>
      <c r="K96" s="454" t="s">
        <v>551</v>
      </c>
      <c r="L96" s="454"/>
      <c r="M96" s="454"/>
      <c r="N96" s="454"/>
      <c r="O96" s="454" t="s">
        <v>551</v>
      </c>
      <c r="P96" s="454"/>
      <c r="Q96" s="454"/>
      <c r="R96" s="454"/>
      <c r="S96" s="454"/>
      <c r="T96" s="454"/>
      <c r="U96" s="454" t="s">
        <v>551</v>
      </c>
      <c r="V96" s="454"/>
      <c r="W96" s="454"/>
      <c r="X96" s="454"/>
      <c r="Y96" s="454"/>
      <c r="Z96" s="454"/>
      <c r="AA96" s="455" t="s">
        <v>551</v>
      </c>
      <c r="AB96" s="455"/>
      <c r="AC96" s="455"/>
      <c r="AD96" s="455"/>
      <c r="AE96" s="455"/>
      <c r="AF96" s="455"/>
    </row>
    <row r="97" spans="1:32" ht="15.2" customHeight="1" thickTop="1" thickBot="1" x14ac:dyDescent="0.25">
      <c r="A97" s="453" t="s">
        <v>725</v>
      </c>
      <c r="B97" s="453"/>
      <c r="C97" s="453"/>
      <c r="D97" s="453"/>
      <c r="E97" s="453"/>
      <c r="F97" s="453"/>
      <c r="G97" s="453"/>
      <c r="H97" s="453"/>
      <c r="I97" s="453"/>
      <c r="J97" s="453"/>
      <c r="K97" s="454" t="s">
        <v>384</v>
      </c>
      <c r="L97" s="454"/>
      <c r="M97" s="454"/>
      <c r="N97" s="454"/>
      <c r="O97" s="454" t="s">
        <v>726</v>
      </c>
      <c r="P97" s="454"/>
      <c r="Q97" s="454"/>
      <c r="R97" s="454"/>
      <c r="S97" s="454"/>
      <c r="T97" s="454"/>
      <c r="U97" s="454" t="s">
        <v>727</v>
      </c>
      <c r="V97" s="454"/>
      <c r="W97" s="454"/>
      <c r="X97" s="454"/>
      <c r="Y97" s="454"/>
      <c r="Z97" s="454"/>
      <c r="AA97" s="455" t="s">
        <v>728</v>
      </c>
      <c r="AB97" s="455"/>
      <c r="AC97" s="455"/>
      <c r="AD97" s="455"/>
      <c r="AE97" s="455"/>
      <c r="AF97" s="455"/>
    </row>
    <row r="98" spans="1:32" ht="15.2" customHeight="1" thickTop="1" thickBot="1" x14ac:dyDescent="0.25">
      <c r="A98" s="453" t="s">
        <v>467</v>
      </c>
      <c r="B98" s="453"/>
      <c r="C98" s="453"/>
      <c r="D98" s="453"/>
      <c r="E98" s="453"/>
      <c r="F98" s="453"/>
      <c r="G98" s="453"/>
      <c r="H98" s="453"/>
      <c r="I98" s="453"/>
      <c r="J98" s="453"/>
      <c r="K98" s="454" t="s">
        <v>729</v>
      </c>
      <c r="L98" s="454"/>
      <c r="M98" s="454"/>
      <c r="N98" s="454"/>
      <c r="O98" s="454" t="s">
        <v>730</v>
      </c>
      <c r="P98" s="454"/>
      <c r="Q98" s="454"/>
      <c r="R98" s="454"/>
      <c r="S98" s="454"/>
      <c r="T98" s="454"/>
      <c r="U98" s="454" t="s">
        <v>730</v>
      </c>
      <c r="V98" s="454"/>
      <c r="W98" s="454"/>
      <c r="X98" s="454"/>
      <c r="Y98" s="454"/>
      <c r="Z98" s="454"/>
      <c r="AA98" s="455" t="s">
        <v>647</v>
      </c>
      <c r="AB98" s="455"/>
      <c r="AC98" s="455"/>
      <c r="AD98" s="455"/>
      <c r="AE98" s="455"/>
      <c r="AF98" s="455"/>
    </row>
    <row r="99" spans="1:32" ht="15.2" customHeight="1" thickTop="1" thickBot="1" x14ac:dyDescent="0.25">
      <c r="A99" s="453" t="s">
        <v>468</v>
      </c>
      <c r="B99" s="453"/>
      <c r="C99" s="453"/>
      <c r="D99" s="453"/>
      <c r="E99" s="453"/>
      <c r="F99" s="453"/>
      <c r="G99" s="453"/>
      <c r="H99" s="453"/>
      <c r="I99" s="453"/>
      <c r="J99" s="453"/>
      <c r="K99" s="454" t="s">
        <v>731</v>
      </c>
      <c r="L99" s="454"/>
      <c r="M99" s="454"/>
      <c r="N99" s="454"/>
      <c r="O99" s="454" t="s">
        <v>559</v>
      </c>
      <c r="P99" s="454"/>
      <c r="Q99" s="454"/>
      <c r="R99" s="454"/>
      <c r="S99" s="454"/>
      <c r="T99" s="454"/>
      <c r="U99" s="454" t="s">
        <v>559</v>
      </c>
      <c r="V99" s="454"/>
      <c r="W99" s="454"/>
      <c r="X99" s="454"/>
      <c r="Y99" s="454"/>
      <c r="Z99" s="454"/>
      <c r="AA99" s="455" t="s">
        <v>559</v>
      </c>
      <c r="AB99" s="455"/>
      <c r="AC99" s="455"/>
      <c r="AD99" s="455"/>
      <c r="AE99" s="455"/>
      <c r="AF99" s="455"/>
    </row>
    <row r="100" spans="1:32" ht="25.35" customHeight="1" thickTop="1" thickBot="1" x14ac:dyDescent="0.25">
      <c r="A100" s="453" t="s">
        <v>469</v>
      </c>
      <c r="B100" s="453"/>
      <c r="C100" s="453"/>
      <c r="D100" s="453"/>
      <c r="E100" s="453"/>
      <c r="F100" s="453"/>
      <c r="G100" s="453"/>
      <c r="H100" s="453"/>
      <c r="I100" s="453"/>
      <c r="J100" s="453"/>
      <c r="K100" s="454" t="s">
        <v>732</v>
      </c>
      <c r="L100" s="454"/>
      <c r="M100" s="454"/>
      <c r="N100" s="454"/>
      <c r="O100" s="454" t="s">
        <v>733</v>
      </c>
      <c r="P100" s="454"/>
      <c r="Q100" s="454"/>
      <c r="R100" s="454"/>
      <c r="S100" s="454"/>
      <c r="T100" s="454"/>
      <c r="U100" s="454" t="s">
        <v>733</v>
      </c>
      <c r="V100" s="454"/>
      <c r="W100" s="454"/>
      <c r="X100" s="454"/>
      <c r="Y100" s="454"/>
      <c r="Z100" s="454"/>
      <c r="AA100" s="455" t="s">
        <v>647</v>
      </c>
      <c r="AB100" s="455"/>
      <c r="AC100" s="455"/>
      <c r="AD100" s="455"/>
      <c r="AE100" s="455"/>
      <c r="AF100" s="455"/>
    </row>
    <row r="101" spans="1:32" ht="15.2" customHeight="1" thickTop="1" thickBot="1" x14ac:dyDescent="0.25">
      <c r="A101" s="453" t="s">
        <v>470</v>
      </c>
      <c r="B101" s="453"/>
      <c r="C101" s="453"/>
      <c r="D101" s="453"/>
      <c r="E101" s="453"/>
      <c r="F101" s="453"/>
      <c r="G101" s="453"/>
      <c r="H101" s="453"/>
      <c r="I101" s="453"/>
      <c r="J101" s="453"/>
      <c r="K101" s="454" t="s">
        <v>734</v>
      </c>
      <c r="L101" s="454"/>
      <c r="M101" s="454"/>
      <c r="N101" s="454"/>
      <c r="O101" s="454" t="s">
        <v>735</v>
      </c>
      <c r="P101" s="454"/>
      <c r="Q101" s="454"/>
      <c r="R101" s="454"/>
      <c r="S101" s="454"/>
      <c r="T101" s="454"/>
      <c r="U101" s="454" t="s">
        <v>736</v>
      </c>
      <c r="V101" s="454"/>
      <c r="W101" s="454"/>
      <c r="X101" s="454"/>
      <c r="Y101" s="454"/>
      <c r="Z101" s="454"/>
      <c r="AA101" s="455" t="s">
        <v>737</v>
      </c>
      <c r="AB101" s="455"/>
      <c r="AC101" s="455"/>
      <c r="AD101" s="455"/>
      <c r="AE101" s="455"/>
      <c r="AF101" s="455"/>
    </row>
    <row r="102" spans="1:32" ht="15.2" customHeight="1" thickTop="1" thickBot="1" x14ac:dyDescent="0.25">
      <c r="A102" s="453" t="s">
        <v>471</v>
      </c>
      <c r="B102" s="453"/>
      <c r="C102" s="453"/>
      <c r="D102" s="453"/>
      <c r="E102" s="453"/>
      <c r="F102" s="453"/>
      <c r="G102" s="453"/>
      <c r="H102" s="453"/>
      <c r="I102" s="453"/>
      <c r="J102" s="453"/>
      <c r="K102" s="454" t="s">
        <v>738</v>
      </c>
      <c r="L102" s="454"/>
      <c r="M102" s="454"/>
      <c r="N102" s="454"/>
      <c r="O102" s="454" t="s">
        <v>559</v>
      </c>
      <c r="P102" s="454"/>
      <c r="Q102" s="454"/>
      <c r="R102" s="454"/>
      <c r="S102" s="454"/>
      <c r="T102" s="454"/>
      <c r="U102" s="454" t="s">
        <v>559</v>
      </c>
      <c r="V102" s="454"/>
      <c r="W102" s="454"/>
      <c r="X102" s="454"/>
      <c r="Y102" s="454"/>
      <c r="Z102" s="454"/>
      <c r="AA102" s="455" t="s">
        <v>559</v>
      </c>
      <c r="AB102" s="455"/>
      <c r="AC102" s="455"/>
      <c r="AD102" s="455"/>
      <c r="AE102" s="455"/>
      <c r="AF102" s="455"/>
    </row>
    <row r="103" spans="1:32" ht="15.2" customHeight="1" thickTop="1" thickBot="1" x14ac:dyDescent="0.25">
      <c r="A103" s="453" t="s">
        <v>472</v>
      </c>
      <c r="B103" s="453"/>
      <c r="C103" s="453"/>
      <c r="D103" s="453"/>
      <c r="E103" s="453"/>
      <c r="F103" s="453"/>
      <c r="G103" s="453"/>
      <c r="H103" s="453"/>
      <c r="I103" s="453"/>
      <c r="J103" s="453"/>
      <c r="K103" s="454" t="s">
        <v>739</v>
      </c>
      <c r="L103" s="454"/>
      <c r="M103" s="454"/>
      <c r="N103" s="454"/>
      <c r="O103" s="454" t="s">
        <v>740</v>
      </c>
      <c r="P103" s="454"/>
      <c r="Q103" s="454"/>
      <c r="R103" s="454"/>
      <c r="S103" s="454"/>
      <c r="T103" s="454"/>
      <c r="U103" s="454" t="s">
        <v>741</v>
      </c>
      <c r="V103" s="454"/>
      <c r="W103" s="454"/>
      <c r="X103" s="454"/>
      <c r="Y103" s="454"/>
      <c r="Z103" s="454"/>
      <c r="AA103" s="455" t="s">
        <v>742</v>
      </c>
      <c r="AB103" s="455"/>
      <c r="AC103" s="455"/>
      <c r="AD103" s="455"/>
      <c r="AE103" s="455"/>
      <c r="AF103" s="455"/>
    </row>
    <row r="104" spans="1:32" ht="15.2" customHeight="1" thickTop="1" thickBot="1" x14ac:dyDescent="0.25">
      <c r="A104" s="453" t="s">
        <v>743</v>
      </c>
      <c r="B104" s="453"/>
      <c r="C104" s="453"/>
      <c r="D104" s="453"/>
      <c r="E104" s="453"/>
      <c r="F104" s="453"/>
      <c r="G104" s="453"/>
      <c r="H104" s="453"/>
      <c r="I104" s="453"/>
      <c r="J104" s="453"/>
      <c r="K104" s="454" t="s">
        <v>385</v>
      </c>
      <c r="L104" s="454"/>
      <c r="M104" s="454"/>
      <c r="N104" s="454"/>
      <c r="O104" s="454" t="s">
        <v>744</v>
      </c>
      <c r="P104" s="454"/>
      <c r="Q104" s="454"/>
      <c r="R104" s="454"/>
      <c r="S104" s="454"/>
      <c r="T104" s="454"/>
      <c r="U104" s="454" t="s">
        <v>745</v>
      </c>
      <c r="V104" s="454"/>
      <c r="W104" s="454"/>
      <c r="X104" s="454"/>
      <c r="Y104" s="454"/>
      <c r="Z104" s="454"/>
      <c r="AA104" s="455" t="s">
        <v>746</v>
      </c>
      <c r="AB104" s="455"/>
      <c r="AC104" s="455"/>
      <c r="AD104" s="455"/>
      <c r="AE104" s="455"/>
      <c r="AF104" s="455"/>
    </row>
    <row r="105" spans="1:32" ht="25.35" customHeight="1" thickTop="1" thickBot="1" x14ac:dyDescent="0.25">
      <c r="A105" s="453" t="s">
        <v>489</v>
      </c>
      <c r="B105" s="453"/>
      <c r="C105" s="453"/>
      <c r="D105" s="453"/>
      <c r="E105" s="453"/>
      <c r="F105" s="453"/>
      <c r="G105" s="453"/>
      <c r="H105" s="453"/>
      <c r="I105" s="453"/>
      <c r="J105" s="453"/>
      <c r="K105" s="454" t="s">
        <v>747</v>
      </c>
      <c r="L105" s="454"/>
      <c r="M105" s="454"/>
      <c r="N105" s="454"/>
      <c r="O105" s="454" t="s">
        <v>748</v>
      </c>
      <c r="P105" s="454"/>
      <c r="Q105" s="454"/>
      <c r="R105" s="454"/>
      <c r="S105" s="454"/>
      <c r="T105" s="454"/>
      <c r="U105" s="454" t="s">
        <v>749</v>
      </c>
      <c r="V105" s="454"/>
      <c r="W105" s="454"/>
      <c r="X105" s="454"/>
      <c r="Y105" s="454"/>
      <c r="Z105" s="454"/>
      <c r="AA105" s="455" t="s">
        <v>750</v>
      </c>
      <c r="AB105" s="455"/>
      <c r="AC105" s="455"/>
      <c r="AD105" s="455"/>
      <c r="AE105" s="455"/>
      <c r="AF105" s="455"/>
    </row>
    <row r="106" spans="1:32" ht="25.35" customHeight="1" thickTop="1" thickBot="1" x14ac:dyDescent="0.25">
      <c r="A106" s="453" t="s">
        <v>473</v>
      </c>
      <c r="B106" s="453"/>
      <c r="C106" s="453"/>
      <c r="D106" s="453"/>
      <c r="E106" s="453"/>
      <c r="F106" s="453"/>
      <c r="G106" s="453"/>
      <c r="H106" s="453"/>
      <c r="I106" s="453"/>
      <c r="J106" s="453"/>
      <c r="K106" s="454" t="s">
        <v>751</v>
      </c>
      <c r="L106" s="454"/>
      <c r="M106" s="454"/>
      <c r="N106" s="454"/>
      <c r="O106" s="454" t="s">
        <v>752</v>
      </c>
      <c r="P106" s="454"/>
      <c r="Q106" s="454"/>
      <c r="R106" s="454"/>
      <c r="S106" s="454"/>
      <c r="T106" s="454"/>
      <c r="U106" s="454" t="s">
        <v>753</v>
      </c>
      <c r="V106" s="454"/>
      <c r="W106" s="454"/>
      <c r="X106" s="454"/>
      <c r="Y106" s="454"/>
      <c r="Z106" s="454"/>
      <c r="AA106" s="455" t="s">
        <v>754</v>
      </c>
      <c r="AB106" s="455"/>
      <c r="AC106" s="455"/>
      <c r="AD106" s="455"/>
      <c r="AE106" s="455"/>
      <c r="AF106" s="455"/>
    </row>
    <row r="107" spans="1:32" ht="15.2" customHeight="1" thickTop="1" thickBot="1" x14ac:dyDescent="0.25">
      <c r="A107" s="453" t="s">
        <v>474</v>
      </c>
      <c r="B107" s="453"/>
      <c r="C107" s="453"/>
      <c r="D107" s="453"/>
      <c r="E107" s="453"/>
      <c r="F107" s="453"/>
      <c r="G107" s="453"/>
      <c r="H107" s="453"/>
      <c r="I107" s="453"/>
      <c r="J107" s="453"/>
      <c r="K107" s="454" t="s">
        <v>755</v>
      </c>
      <c r="L107" s="454"/>
      <c r="M107" s="454"/>
      <c r="N107" s="454"/>
      <c r="O107" s="454" t="s">
        <v>756</v>
      </c>
      <c r="P107" s="454"/>
      <c r="Q107" s="454"/>
      <c r="R107" s="454"/>
      <c r="S107" s="454"/>
      <c r="T107" s="454"/>
      <c r="U107" s="454" t="s">
        <v>757</v>
      </c>
      <c r="V107" s="454"/>
      <c r="W107" s="454"/>
      <c r="X107" s="454"/>
      <c r="Y107" s="454"/>
      <c r="Z107" s="454"/>
      <c r="AA107" s="455" t="s">
        <v>758</v>
      </c>
      <c r="AB107" s="455"/>
      <c r="AC107" s="455"/>
      <c r="AD107" s="455"/>
      <c r="AE107" s="455"/>
      <c r="AF107" s="455"/>
    </row>
    <row r="108" spans="1:32" ht="25.35" customHeight="1" thickTop="1" thickBot="1" x14ac:dyDescent="0.25">
      <c r="A108" s="453" t="s">
        <v>759</v>
      </c>
      <c r="B108" s="453"/>
      <c r="C108" s="453"/>
      <c r="D108" s="453"/>
      <c r="E108" s="453"/>
      <c r="F108" s="453"/>
      <c r="G108" s="453"/>
      <c r="H108" s="453"/>
      <c r="I108" s="453"/>
      <c r="J108" s="453"/>
      <c r="K108" s="454" t="s">
        <v>386</v>
      </c>
      <c r="L108" s="454"/>
      <c r="M108" s="454"/>
      <c r="N108" s="454"/>
      <c r="O108" s="454" t="s">
        <v>559</v>
      </c>
      <c r="P108" s="454"/>
      <c r="Q108" s="454"/>
      <c r="R108" s="454"/>
      <c r="S108" s="454"/>
      <c r="T108" s="454"/>
      <c r="U108" s="454" t="s">
        <v>559</v>
      </c>
      <c r="V108" s="454"/>
      <c r="W108" s="454"/>
      <c r="X108" s="454"/>
      <c r="Y108" s="454"/>
      <c r="Z108" s="454"/>
      <c r="AA108" s="455" t="s">
        <v>559</v>
      </c>
      <c r="AB108" s="455"/>
      <c r="AC108" s="455"/>
      <c r="AD108" s="455"/>
      <c r="AE108" s="455"/>
      <c r="AF108" s="455"/>
    </row>
    <row r="109" spans="1:32" ht="25.35" customHeight="1" thickTop="1" thickBot="1" x14ac:dyDescent="0.25">
      <c r="A109" s="453" t="s">
        <v>760</v>
      </c>
      <c r="B109" s="453"/>
      <c r="C109" s="453"/>
      <c r="D109" s="453"/>
      <c r="E109" s="453"/>
      <c r="F109" s="453"/>
      <c r="G109" s="453"/>
      <c r="H109" s="453"/>
      <c r="I109" s="453"/>
      <c r="J109" s="453"/>
      <c r="K109" s="454" t="s">
        <v>761</v>
      </c>
      <c r="L109" s="454"/>
      <c r="M109" s="454"/>
      <c r="N109" s="454"/>
      <c r="O109" s="454" t="s">
        <v>762</v>
      </c>
      <c r="P109" s="454"/>
      <c r="Q109" s="454"/>
      <c r="R109" s="454"/>
      <c r="S109" s="454"/>
      <c r="T109" s="454"/>
      <c r="U109" s="454" t="s">
        <v>763</v>
      </c>
      <c r="V109" s="454"/>
      <c r="W109" s="454"/>
      <c r="X109" s="454"/>
      <c r="Y109" s="454"/>
      <c r="Z109" s="454"/>
      <c r="AA109" s="455" t="s">
        <v>764</v>
      </c>
      <c r="AB109" s="455"/>
      <c r="AC109" s="455"/>
      <c r="AD109" s="455"/>
      <c r="AE109" s="455"/>
      <c r="AF109" s="455"/>
    </row>
    <row r="110" spans="1:32" ht="15.2" customHeight="1" thickTop="1" thickBot="1" x14ac:dyDescent="0.25">
      <c r="A110" s="453" t="s">
        <v>765</v>
      </c>
      <c r="B110" s="453"/>
      <c r="C110" s="453"/>
      <c r="D110" s="453"/>
      <c r="E110" s="453"/>
      <c r="F110" s="453"/>
      <c r="G110" s="453"/>
      <c r="H110" s="453"/>
      <c r="I110" s="453"/>
      <c r="J110" s="453"/>
      <c r="K110" s="454" t="s">
        <v>766</v>
      </c>
      <c r="L110" s="454"/>
      <c r="M110" s="454"/>
      <c r="N110" s="454"/>
      <c r="O110" s="454" t="s">
        <v>722</v>
      </c>
      <c r="P110" s="454"/>
      <c r="Q110" s="454"/>
      <c r="R110" s="454"/>
      <c r="S110" s="454"/>
      <c r="T110" s="454"/>
      <c r="U110" s="454" t="s">
        <v>723</v>
      </c>
      <c r="V110" s="454"/>
      <c r="W110" s="454"/>
      <c r="X110" s="454"/>
      <c r="Y110" s="454"/>
      <c r="Z110" s="454"/>
      <c r="AA110" s="455" t="s">
        <v>724</v>
      </c>
      <c r="AB110" s="455"/>
      <c r="AC110" s="455"/>
      <c r="AD110" s="455"/>
      <c r="AE110" s="455"/>
      <c r="AF110" s="455"/>
    </row>
    <row r="111" spans="1:32" ht="15.2" customHeight="1" thickTop="1" thickBot="1" x14ac:dyDescent="0.25">
      <c r="A111" s="453" t="s">
        <v>551</v>
      </c>
      <c r="B111" s="453"/>
      <c r="C111" s="453"/>
      <c r="D111" s="453"/>
      <c r="E111" s="453"/>
      <c r="F111" s="453"/>
      <c r="G111" s="453"/>
      <c r="H111" s="453"/>
      <c r="I111" s="453"/>
      <c r="J111" s="453"/>
      <c r="K111" s="454" t="s">
        <v>551</v>
      </c>
      <c r="L111" s="454"/>
      <c r="M111" s="454"/>
      <c r="N111" s="454"/>
      <c r="O111" s="454" t="s">
        <v>551</v>
      </c>
      <c r="P111" s="454"/>
      <c r="Q111" s="454"/>
      <c r="R111" s="454"/>
      <c r="S111" s="454"/>
      <c r="T111" s="454"/>
      <c r="U111" s="454" t="s">
        <v>551</v>
      </c>
      <c r="V111" s="454"/>
      <c r="W111" s="454"/>
      <c r="X111" s="454"/>
      <c r="Y111" s="454"/>
      <c r="Z111" s="454"/>
      <c r="AA111" s="455" t="s">
        <v>551</v>
      </c>
      <c r="AB111" s="455"/>
      <c r="AC111" s="455"/>
      <c r="AD111" s="455"/>
      <c r="AE111" s="455"/>
      <c r="AF111" s="455"/>
    </row>
    <row r="112" spans="1:32" ht="25.35" customHeight="1" thickTop="1" thickBot="1" x14ac:dyDescent="0.25">
      <c r="A112" s="453" t="s">
        <v>767</v>
      </c>
      <c r="B112" s="453"/>
      <c r="C112" s="453"/>
      <c r="D112" s="453"/>
      <c r="E112" s="453"/>
      <c r="F112" s="453"/>
      <c r="G112" s="453"/>
      <c r="H112" s="453"/>
      <c r="I112" s="453"/>
      <c r="J112" s="453"/>
      <c r="K112" s="454" t="s">
        <v>768</v>
      </c>
      <c r="L112" s="454"/>
      <c r="M112" s="454"/>
      <c r="N112" s="454"/>
      <c r="O112" s="454" t="s">
        <v>551</v>
      </c>
      <c r="P112" s="454"/>
      <c r="Q112" s="454"/>
      <c r="R112" s="454"/>
      <c r="S112" s="454"/>
      <c r="T112" s="454"/>
      <c r="U112" s="454" t="s">
        <v>551</v>
      </c>
      <c r="V112" s="454"/>
      <c r="W112" s="454"/>
      <c r="X112" s="454"/>
      <c r="Y112" s="454"/>
      <c r="Z112" s="454"/>
      <c r="AA112" s="455" t="s">
        <v>551</v>
      </c>
      <c r="AB112" s="455"/>
      <c r="AC112" s="455"/>
      <c r="AD112" s="455"/>
      <c r="AE112" s="455"/>
      <c r="AF112" s="455"/>
    </row>
    <row r="113" spans="1:32" ht="15.2" customHeight="1" thickTop="1" thickBot="1" x14ac:dyDescent="0.25">
      <c r="A113" s="453" t="s">
        <v>769</v>
      </c>
      <c r="B113" s="453"/>
      <c r="C113" s="453"/>
      <c r="D113" s="453"/>
      <c r="E113" s="453"/>
      <c r="F113" s="453"/>
      <c r="G113" s="453"/>
      <c r="H113" s="453"/>
      <c r="I113" s="453"/>
      <c r="J113" s="453"/>
      <c r="K113" s="454" t="s">
        <v>770</v>
      </c>
      <c r="L113" s="454"/>
      <c r="M113" s="454"/>
      <c r="N113" s="454"/>
      <c r="O113" s="454" t="s">
        <v>771</v>
      </c>
      <c r="P113" s="454"/>
      <c r="Q113" s="454"/>
      <c r="R113" s="454"/>
      <c r="S113" s="454"/>
      <c r="T113" s="454"/>
      <c r="U113" s="454" t="s">
        <v>772</v>
      </c>
      <c r="V113" s="454"/>
      <c r="W113" s="454"/>
      <c r="X113" s="454"/>
      <c r="Y113" s="454"/>
      <c r="Z113" s="454"/>
      <c r="AA113" s="455" t="s">
        <v>773</v>
      </c>
      <c r="AB113" s="455"/>
      <c r="AC113" s="455"/>
      <c r="AD113" s="455"/>
      <c r="AE113" s="455"/>
      <c r="AF113" s="455"/>
    </row>
    <row r="114" spans="1:32" ht="25.35" customHeight="1" thickTop="1" thickBot="1" x14ac:dyDescent="0.25">
      <c r="A114" s="453" t="s">
        <v>774</v>
      </c>
      <c r="B114" s="453"/>
      <c r="C114" s="453"/>
      <c r="D114" s="453"/>
      <c r="E114" s="453"/>
      <c r="F114" s="453"/>
      <c r="G114" s="453"/>
      <c r="H114" s="453"/>
      <c r="I114" s="453"/>
      <c r="J114" s="453"/>
      <c r="K114" s="454" t="s">
        <v>775</v>
      </c>
      <c r="L114" s="454"/>
      <c r="M114" s="454"/>
      <c r="N114" s="454"/>
      <c r="O114" s="454" t="s">
        <v>776</v>
      </c>
      <c r="P114" s="454"/>
      <c r="Q114" s="454"/>
      <c r="R114" s="454"/>
      <c r="S114" s="454"/>
      <c r="T114" s="454"/>
      <c r="U114" s="454" t="s">
        <v>777</v>
      </c>
      <c r="V114" s="454"/>
      <c r="W114" s="454"/>
      <c r="X114" s="454"/>
      <c r="Y114" s="454"/>
      <c r="Z114" s="454"/>
      <c r="AA114" s="455" t="s">
        <v>778</v>
      </c>
      <c r="AB114" s="455"/>
      <c r="AC114" s="455"/>
      <c r="AD114" s="455"/>
      <c r="AE114" s="455"/>
      <c r="AF114" s="455"/>
    </row>
    <row r="115" spans="1:32" ht="15.2" customHeight="1" thickTop="1" thickBot="1" x14ac:dyDescent="0.25">
      <c r="A115" s="453" t="s">
        <v>779</v>
      </c>
      <c r="B115" s="453"/>
      <c r="C115" s="453"/>
      <c r="D115" s="453"/>
      <c r="E115" s="453"/>
      <c r="F115" s="453"/>
      <c r="G115" s="453"/>
      <c r="H115" s="453"/>
      <c r="I115" s="453"/>
      <c r="J115" s="453"/>
      <c r="K115" s="454" t="s">
        <v>780</v>
      </c>
      <c r="L115" s="454"/>
      <c r="M115" s="454"/>
      <c r="N115" s="454"/>
      <c r="O115" s="454" t="s">
        <v>559</v>
      </c>
      <c r="P115" s="454"/>
      <c r="Q115" s="454"/>
      <c r="R115" s="454"/>
      <c r="S115" s="454"/>
      <c r="T115" s="454"/>
      <c r="U115" s="454" t="s">
        <v>559</v>
      </c>
      <c r="V115" s="454"/>
      <c r="W115" s="454"/>
      <c r="X115" s="454"/>
      <c r="Y115" s="454"/>
      <c r="Z115" s="454"/>
      <c r="AA115" s="455" t="s">
        <v>559</v>
      </c>
      <c r="AB115" s="455"/>
      <c r="AC115" s="455"/>
      <c r="AD115" s="455"/>
      <c r="AE115" s="455"/>
      <c r="AF115" s="455"/>
    </row>
    <row r="116" spans="1:32" ht="46.35" customHeight="1" thickTop="1" thickBot="1" x14ac:dyDescent="0.25">
      <c r="A116" s="453" t="s">
        <v>781</v>
      </c>
      <c r="B116" s="453"/>
      <c r="C116" s="453"/>
      <c r="D116" s="453"/>
      <c r="E116" s="453"/>
      <c r="F116" s="453"/>
      <c r="G116" s="453"/>
      <c r="H116" s="453"/>
      <c r="I116" s="453"/>
      <c r="J116" s="453"/>
      <c r="K116" s="454" t="s">
        <v>782</v>
      </c>
      <c r="L116" s="454"/>
      <c r="M116" s="454"/>
      <c r="N116" s="454"/>
      <c r="O116" s="454" t="s">
        <v>559</v>
      </c>
      <c r="P116" s="454"/>
      <c r="Q116" s="454"/>
      <c r="R116" s="454"/>
      <c r="S116" s="454"/>
      <c r="T116" s="454"/>
      <c r="U116" s="454" t="s">
        <v>559</v>
      </c>
      <c r="V116" s="454"/>
      <c r="W116" s="454"/>
      <c r="X116" s="454"/>
      <c r="Y116" s="454"/>
      <c r="Z116" s="454"/>
      <c r="AA116" s="455" t="s">
        <v>559</v>
      </c>
      <c r="AB116" s="455"/>
      <c r="AC116" s="455"/>
      <c r="AD116" s="455"/>
      <c r="AE116" s="455"/>
      <c r="AF116" s="455"/>
    </row>
    <row r="117" spans="1:32" ht="46.35" customHeight="1" thickTop="1" thickBot="1" x14ac:dyDescent="0.25">
      <c r="A117" s="453" t="s">
        <v>783</v>
      </c>
      <c r="B117" s="453"/>
      <c r="C117" s="453"/>
      <c r="D117" s="453"/>
      <c r="E117" s="453"/>
      <c r="F117" s="453"/>
      <c r="G117" s="453"/>
      <c r="H117" s="453"/>
      <c r="I117" s="453"/>
      <c r="J117" s="453"/>
      <c r="K117" s="454" t="s">
        <v>784</v>
      </c>
      <c r="L117" s="454"/>
      <c r="M117" s="454"/>
      <c r="N117" s="454"/>
      <c r="O117" s="454" t="s">
        <v>559</v>
      </c>
      <c r="P117" s="454"/>
      <c r="Q117" s="454"/>
      <c r="R117" s="454"/>
      <c r="S117" s="454"/>
      <c r="T117" s="454"/>
      <c r="U117" s="454" t="s">
        <v>559</v>
      </c>
      <c r="V117" s="454"/>
      <c r="W117" s="454"/>
      <c r="X117" s="454"/>
      <c r="Y117" s="454"/>
      <c r="Z117" s="454"/>
      <c r="AA117" s="455" t="s">
        <v>559</v>
      </c>
      <c r="AB117" s="455"/>
      <c r="AC117" s="455"/>
      <c r="AD117" s="455"/>
      <c r="AE117" s="455"/>
      <c r="AF117" s="455"/>
    </row>
    <row r="118" spans="1:32" ht="15.2" customHeight="1" thickTop="1" thickBot="1" x14ac:dyDescent="0.25">
      <c r="A118" s="453" t="s">
        <v>785</v>
      </c>
      <c r="B118" s="453"/>
      <c r="C118" s="453"/>
      <c r="D118" s="453"/>
      <c r="E118" s="453"/>
      <c r="F118" s="453"/>
      <c r="G118" s="453"/>
      <c r="H118" s="453"/>
      <c r="I118" s="453"/>
      <c r="J118" s="453"/>
      <c r="K118" s="454" t="s">
        <v>786</v>
      </c>
      <c r="L118" s="454"/>
      <c r="M118" s="454"/>
      <c r="N118" s="454"/>
      <c r="O118" s="454" t="s">
        <v>559</v>
      </c>
      <c r="P118" s="454"/>
      <c r="Q118" s="454"/>
      <c r="R118" s="454"/>
      <c r="S118" s="454"/>
      <c r="T118" s="454"/>
      <c r="U118" s="454" t="s">
        <v>787</v>
      </c>
      <c r="V118" s="454"/>
      <c r="W118" s="454"/>
      <c r="X118" s="454"/>
      <c r="Y118" s="454"/>
      <c r="Z118" s="454"/>
      <c r="AA118" s="455" t="s">
        <v>559</v>
      </c>
      <c r="AB118" s="455"/>
      <c r="AC118" s="455"/>
      <c r="AD118" s="455"/>
      <c r="AE118" s="455"/>
      <c r="AF118" s="455"/>
    </row>
    <row r="119" spans="1:32" ht="15.2" customHeight="1" thickTop="1" thickBot="1" x14ac:dyDescent="0.25">
      <c r="A119" s="453" t="s">
        <v>788</v>
      </c>
      <c r="B119" s="453"/>
      <c r="C119" s="453"/>
      <c r="D119" s="453"/>
      <c r="E119" s="453"/>
      <c r="F119" s="453"/>
      <c r="G119" s="453"/>
      <c r="H119" s="453"/>
      <c r="I119" s="453"/>
      <c r="J119" s="453"/>
      <c r="K119" s="454" t="s">
        <v>789</v>
      </c>
      <c r="L119" s="454"/>
      <c r="M119" s="454"/>
      <c r="N119" s="454"/>
      <c r="O119" s="454" t="s">
        <v>559</v>
      </c>
      <c r="P119" s="454"/>
      <c r="Q119" s="454"/>
      <c r="R119" s="454"/>
      <c r="S119" s="454"/>
      <c r="T119" s="454"/>
      <c r="U119" s="454" t="s">
        <v>790</v>
      </c>
      <c r="V119" s="454"/>
      <c r="W119" s="454"/>
      <c r="X119" s="454"/>
      <c r="Y119" s="454"/>
      <c r="Z119" s="454"/>
      <c r="AA119" s="455" t="s">
        <v>559</v>
      </c>
      <c r="AB119" s="455"/>
      <c r="AC119" s="455"/>
      <c r="AD119" s="455"/>
      <c r="AE119" s="455"/>
      <c r="AF119" s="455"/>
    </row>
    <row r="120" spans="1:32" ht="15.2" customHeight="1" thickTop="1" thickBot="1" x14ac:dyDescent="0.25">
      <c r="A120" s="453" t="s">
        <v>791</v>
      </c>
      <c r="B120" s="453"/>
      <c r="C120" s="453"/>
      <c r="D120" s="453"/>
      <c r="E120" s="453"/>
      <c r="F120" s="453"/>
      <c r="G120" s="453"/>
      <c r="H120" s="453"/>
      <c r="I120" s="453"/>
      <c r="J120" s="453"/>
      <c r="K120" s="454" t="s">
        <v>792</v>
      </c>
      <c r="L120" s="454"/>
      <c r="M120" s="454"/>
      <c r="N120" s="454"/>
      <c r="O120" s="454" t="s">
        <v>559</v>
      </c>
      <c r="P120" s="454"/>
      <c r="Q120" s="454"/>
      <c r="R120" s="454"/>
      <c r="S120" s="454"/>
      <c r="T120" s="454"/>
      <c r="U120" s="454" t="s">
        <v>559</v>
      </c>
      <c r="V120" s="454"/>
      <c r="W120" s="454"/>
      <c r="X120" s="454"/>
      <c r="Y120" s="454"/>
      <c r="Z120" s="454"/>
      <c r="AA120" s="455" t="s">
        <v>559</v>
      </c>
      <c r="AB120" s="455"/>
      <c r="AC120" s="455"/>
      <c r="AD120" s="455"/>
      <c r="AE120" s="455"/>
      <c r="AF120" s="455"/>
    </row>
    <row r="121" spans="1:32" ht="13.5" thickTop="1" x14ac:dyDescent="0.2">
      <c r="A121" s="411"/>
      <c r="B121" s="411"/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  <c r="O121" s="411"/>
      <c r="P121" s="411"/>
      <c r="Q121" s="411"/>
      <c r="R121" s="411"/>
      <c r="S121" s="411"/>
      <c r="T121" s="411"/>
      <c r="U121" s="411"/>
    </row>
  </sheetData>
  <mergeCells count="574">
    <mergeCell ref="A120:J120"/>
    <mergeCell ref="K120:N120"/>
    <mergeCell ref="O120:T120"/>
    <mergeCell ref="U120:Z120"/>
    <mergeCell ref="AA120:AF120"/>
    <mergeCell ref="A119:J119"/>
    <mergeCell ref="K119:N119"/>
    <mergeCell ref="O119:T119"/>
    <mergeCell ref="U119:Z119"/>
    <mergeCell ref="AA119:AF119"/>
    <mergeCell ref="A118:J118"/>
    <mergeCell ref="K118:N118"/>
    <mergeCell ref="O118:T118"/>
    <mergeCell ref="U118:Z118"/>
    <mergeCell ref="AA118:AF118"/>
    <mergeCell ref="A117:J117"/>
    <mergeCell ref="K117:N117"/>
    <mergeCell ref="O117:T117"/>
    <mergeCell ref="U117:Z117"/>
    <mergeCell ref="AA117:AF117"/>
    <mergeCell ref="A116:J116"/>
    <mergeCell ref="K116:N116"/>
    <mergeCell ref="O116:T116"/>
    <mergeCell ref="U116:Z116"/>
    <mergeCell ref="AA116:AF116"/>
    <mergeCell ref="A115:J115"/>
    <mergeCell ref="K115:N115"/>
    <mergeCell ref="O115:T115"/>
    <mergeCell ref="U115:Z115"/>
    <mergeCell ref="AA115:AF115"/>
    <mergeCell ref="A114:J114"/>
    <mergeCell ref="K114:N114"/>
    <mergeCell ref="O114:T114"/>
    <mergeCell ref="U114:Z114"/>
    <mergeCell ref="AA114:AF114"/>
    <mergeCell ref="A113:J113"/>
    <mergeCell ref="K113:N113"/>
    <mergeCell ref="O113:T113"/>
    <mergeCell ref="U113:Z113"/>
    <mergeCell ref="AA113:AF113"/>
    <mergeCell ref="A112:J112"/>
    <mergeCell ref="K112:N112"/>
    <mergeCell ref="O112:T112"/>
    <mergeCell ref="U112:Z112"/>
    <mergeCell ref="AA112:AF112"/>
    <mergeCell ref="A111:J111"/>
    <mergeCell ref="K111:N111"/>
    <mergeCell ref="O111:T111"/>
    <mergeCell ref="U111:Z111"/>
    <mergeCell ref="AA111:AF111"/>
    <mergeCell ref="A110:J110"/>
    <mergeCell ref="K110:N110"/>
    <mergeCell ref="O110:T110"/>
    <mergeCell ref="U110:Z110"/>
    <mergeCell ref="AA110:AF110"/>
    <mergeCell ref="A109:J109"/>
    <mergeCell ref="K109:N109"/>
    <mergeCell ref="O109:T109"/>
    <mergeCell ref="U109:Z109"/>
    <mergeCell ref="AA109:AF109"/>
    <mergeCell ref="A108:J108"/>
    <mergeCell ref="K108:N108"/>
    <mergeCell ref="O108:T108"/>
    <mergeCell ref="U108:Z108"/>
    <mergeCell ref="AA108:AF108"/>
    <mergeCell ref="A107:J107"/>
    <mergeCell ref="K107:N107"/>
    <mergeCell ref="O107:T107"/>
    <mergeCell ref="U107:Z107"/>
    <mergeCell ref="AA107:AF107"/>
    <mergeCell ref="A106:J106"/>
    <mergeCell ref="K106:N106"/>
    <mergeCell ref="O106:T106"/>
    <mergeCell ref="U106:Z106"/>
    <mergeCell ref="AA106:AF106"/>
    <mergeCell ref="A105:J105"/>
    <mergeCell ref="K105:N105"/>
    <mergeCell ref="O105:T105"/>
    <mergeCell ref="U105:Z105"/>
    <mergeCell ref="AA105:AF105"/>
    <mergeCell ref="A104:J104"/>
    <mergeCell ref="K104:N104"/>
    <mergeCell ref="O104:T104"/>
    <mergeCell ref="U104:Z104"/>
    <mergeCell ref="AA104:AF104"/>
    <mergeCell ref="A103:J103"/>
    <mergeCell ref="K103:N103"/>
    <mergeCell ref="O103:T103"/>
    <mergeCell ref="U103:Z103"/>
    <mergeCell ref="AA103:AF103"/>
    <mergeCell ref="A102:J102"/>
    <mergeCell ref="K102:N102"/>
    <mergeCell ref="O102:T102"/>
    <mergeCell ref="U102:Z102"/>
    <mergeCell ref="AA102:AF102"/>
    <mergeCell ref="A101:J101"/>
    <mergeCell ref="K101:N101"/>
    <mergeCell ref="O101:T101"/>
    <mergeCell ref="U101:Z101"/>
    <mergeCell ref="AA101:AF101"/>
    <mergeCell ref="A100:J100"/>
    <mergeCell ref="K100:N100"/>
    <mergeCell ref="O100:T100"/>
    <mergeCell ref="U100:Z100"/>
    <mergeCell ref="AA100:AF100"/>
    <mergeCell ref="A99:J99"/>
    <mergeCell ref="K99:N99"/>
    <mergeCell ref="O99:T99"/>
    <mergeCell ref="U99:Z99"/>
    <mergeCell ref="AA99:AF99"/>
    <mergeCell ref="A98:J98"/>
    <mergeCell ref="K98:N98"/>
    <mergeCell ref="O98:T98"/>
    <mergeCell ref="U98:Z98"/>
    <mergeCell ref="AA98:AF98"/>
    <mergeCell ref="A97:J97"/>
    <mergeCell ref="K97:N97"/>
    <mergeCell ref="O97:T97"/>
    <mergeCell ref="U97:Z97"/>
    <mergeCell ref="AA97:AF97"/>
    <mergeCell ref="A96:J96"/>
    <mergeCell ref="K96:N96"/>
    <mergeCell ref="O96:T96"/>
    <mergeCell ref="U96:Z96"/>
    <mergeCell ref="AA96:AF96"/>
    <mergeCell ref="A95:J95"/>
    <mergeCell ref="K95:N95"/>
    <mergeCell ref="O95:T95"/>
    <mergeCell ref="U95:Z95"/>
    <mergeCell ref="AA95:AF95"/>
    <mergeCell ref="A94:J94"/>
    <mergeCell ref="K94:N94"/>
    <mergeCell ref="O94:T94"/>
    <mergeCell ref="U94:Z94"/>
    <mergeCell ref="AA94:AF94"/>
    <mergeCell ref="A93:J93"/>
    <mergeCell ref="K93:N93"/>
    <mergeCell ref="O93:T93"/>
    <mergeCell ref="U93:Z93"/>
    <mergeCell ref="AA93:AF93"/>
    <mergeCell ref="A92:J92"/>
    <mergeCell ref="K92:N92"/>
    <mergeCell ref="O92:T92"/>
    <mergeCell ref="U92:Z92"/>
    <mergeCell ref="AA92:AF92"/>
    <mergeCell ref="A91:J91"/>
    <mergeCell ref="K91:N91"/>
    <mergeCell ref="O91:T91"/>
    <mergeCell ref="U91:Z91"/>
    <mergeCell ref="AA91:AF91"/>
    <mergeCell ref="A90:J90"/>
    <mergeCell ref="K90:N90"/>
    <mergeCell ref="O90:T90"/>
    <mergeCell ref="U90:Z90"/>
    <mergeCell ref="AA90:AF90"/>
    <mergeCell ref="A89:J89"/>
    <mergeCell ref="K89:N89"/>
    <mergeCell ref="O89:T89"/>
    <mergeCell ref="U89:Z89"/>
    <mergeCell ref="AA89:AF89"/>
    <mergeCell ref="A88:J88"/>
    <mergeCell ref="K88:N88"/>
    <mergeCell ref="O88:T88"/>
    <mergeCell ref="U88:Z88"/>
    <mergeCell ref="AA88:AF88"/>
    <mergeCell ref="A87:J87"/>
    <mergeCell ref="K87:N87"/>
    <mergeCell ref="O87:T87"/>
    <mergeCell ref="U87:Z87"/>
    <mergeCell ref="AA87:AF87"/>
    <mergeCell ref="A86:J86"/>
    <mergeCell ref="K86:N86"/>
    <mergeCell ref="O86:T86"/>
    <mergeCell ref="U86:Z86"/>
    <mergeCell ref="AA86:AF86"/>
    <mergeCell ref="A85:J85"/>
    <mergeCell ref="K85:N85"/>
    <mergeCell ref="O85:T85"/>
    <mergeCell ref="U85:Z85"/>
    <mergeCell ref="AA85:AF85"/>
    <mergeCell ref="A84:J84"/>
    <mergeCell ref="K84:N84"/>
    <mergeCell ref="O84:T84"/>
    <mergeCell ref="U84:Z84"/>
    <mergeCell ref="AA84:AF84"/>
    <mergeCell ref="A83:J83"/>
    <mergeCell ref="K83:N83"/>
    <mergeCell ref="O83:T83"/>
    <mergeCell ref="U83:Z83"/>
    <mergeCell ref="AA83:AF83"/>
    <mergeCell ref="A82:J82"/>
    <mergeCell ref="K82:N82"/>
    <mergeCell ref="O82:T82"/>
    <mergeCell ref="U82:Z82"/>
    <mergeCell ref="AA82:AF82"/>
    <mergeCell ref="A81:J81"/>
    <mergeCell ref="K81:N81"/>
    <mergeCell ref="O81:T81"/>
    <mergeCell ref="U81:Z81"/>
    <mergeCell ref="AA81:AF81"/>
    <mergeCell ref="A80:J80"/>
    <mergeCell ref="K80:N80"/>
    <mergeCell ref="O80:T80"/>
    <mergeCell ref="U80:Z80"/>
    <mergeCell ref="AA80:AF80"/>
    <mergeCell ref="A79:J79"/>
    <mergeCell ref="K79:N79"/>
    <mergeCell ref="O79:T79"/>
    <mergeCell ref="U79:Z79"/>
    <mergeCell ref="AA79:AF79"/>
    <mergeCell ref="A78:J78"/>
    <mergeCell ref="K78:N78"/>
    <mergeCell ref="O78:T78"/>
    <mergeCell ref="U78:Z78"/>
    <mergeCell ref="AA78:AF78"/>
    <mergeCell ref="A77:J77"/>
    <mergeCell ref="K77:N77"/>
    <mergeCell ref="O77:T77"/>
    <mergeCell ref="U77:Z77"/>
    <mergeCell ref="AA77:AF77"/>
    <mergeCell ref="A76:J76"/>
    <mergeCell ref="K76:N76"/>
    <mergeCell ref="O76:T76"/>
    <mergeCell ref="U76:Z76"/>
    <mergeCell ref="AA76:AF76"/>
    <mergeCell ref="A75:J75"/>
    <mergeCell ref="K75:N75"/>
    <mergeCell ref="O75:T75"/>
    <mergeCell ref="U75:Z75"/>
    <mergeCell ref="AA75:AF75"/>
    <mergeCell ref="A74:J74"/>
    <mergeCell ref="K74:N74"/>
    <mergeCell ref="O74:T74"/>
    <mergeCell ref="U74:Z74"/>
    <mergeCell ref="AA74:AF74"/>
    <mergeCell ref="A73:J73"/>
    <mergeCell ref="K73:N73"/>
    <mergeCell ref="O73:T73"/>
    <mergeCell ref="U73:Z73"/>
    <mergeCell ref="AA73:AF73"/>
    <mergeCell ref="A72:J72"/>
    <mergeCell ref="K72:N72"/>
    <mergeCell ref="O72:T72"/>
    <mergeCell ref="U72:Z72"/>
    <mergeCell ref="AA72:AF72"/>
    <mergeCell ref="A71:J71"/>
    <mergeCell ref="K71:N71"/>
    <mergeCell ref="O71:T71"/>
    <mergeCell ref="U71:Z71"/>
    <mergeCell ref="AA71:AF71"/>
    <mergeCell ref="A70:J70"/>
    <mergeCell ref="K70:N70"/>
    <mergeCell ref="O70:T70"/>
    <mergeCell ref="U70:Z70"/>
    <mergeCell ref="AA70:AF70"/>
    <mergeCell ref="A69:J69"/>
    <mergeCell ref="K69:N69"/>
    <mergeCell ref="O69:T69"/>
    <mergeCell ref="U69:Z69"/>
    <mergeCell ref="AA69:AF69"/>
    <mergeCell ref="A68:J68"/>
    <mergeCell ref="K68:N68"/>
    <mergeCell ref="O68:T68"/>
    <mergeCell ref="U68:Z68"/>
    <mergeCell ref="AA68:AF68"/>
    <mergeCell ref="A67:J67"/>
    <mergeCell ref="K67:N67"/>
    <mergeCell ref="O67:T67"/>
    <mergeCell ref="U67:Z67"/>
    <mergeCell ref="AA67:AF67"/>
    <mergeCell ref="A66:J66"/>
    <mergeCell ref="K66:N66"/>
    <mergeCell ref="O66:T66"/>
    <mergeCell ref="U66:Z66"/>
    <mergeCell ref="AA66:AF66"/>
    <mergeCell ref="A65:J65"/>
    <mergeCell ref="K65:N65"/>
    <mergeCell ref="O65:T65"/>
    <mergeCell ref="U65:Z65"/>
    <mergeCell ref="AA65:AF65"/>
    <mergeCell ref="A64:J64"/>
    <mergeCell ref="K64:N64"/>
    <mergeCell ref="O64:T64"/>
    <mergeCell ref="U64:Z64"/>
    <mergeCell ref="AA64:AF64"/>
    <mergeCell ref="A63:J63"/>
    <mergeCell ref="K63:N63"/>
    <mergeCell ref="O63:T63"/>
    <mergeCell ref="U63:Z63"/>
    <mergeCell ref="AA63:AF63"/>
    <mergeCell ref="A62:J62"/>
    <mergeCell ref="K62:N62"/>
    <mergeCell ref="O62:T62"/>
    <mergeCell ref="U62:Z62"/>
    <mergeCell ref="AA62:AF62"/>
    <mergeCell ref="A61:J61"/>
    <mergeCell ref="K61:N61"/>
    <mergeCell ref="O61:T61"/>
    <mergeCell ref="U61:Z61"/>
    <mergeCell ref="AA61:AF61"/>
    <mergeCell ref="A60:J60"/>
    <mergeCell ref="K60:N60"/>
    <mergeCell ref="O60:T60"/>
    <mergeCell ref="U60:Z60"/>
    <mergeCell ref="AA60:AF60"/>
    <mergeCell ref="A59:J59"/>
    <mergeCell ref="K59:N59"/>
    <mergeCell ref="O59:T59"/>
    <mergeCell ref="U59:Z59"/>
    <mergeCell ref="AA59:AF59"/>
    <mergeCell ref="A58:J58"/>
    <mergeCell ref="K58:N58"/>
    <mergeCell ref="O58:T58"/>
    <mergeCell ref="U58:Z58"/>
    <mergeCell ref="AA58:AF58"/>
    <mergeCell ref="A57:J57"/>
    <mergeCell ref="K57:N57"/>
    <mergeCell ref="O57:T57"/>
    <mergeCell ref="U57:Z57"/>
    <mergeCell ref="AA57:AF57"/>
    <mergeCell ref="A56:J56"/>
    <mergeCell ref="K56:N56"/>
    <mergeCell ref="O56:T56"/>
    <mergeCell ref="U56:Z56"/>
    <mergeCell ref="AA56:AF56"/>
    <mergeCell ref="A55:J55"/>
    <mergeCell ref="K55:N55"/>
    <mergeCell ref="O55:T55"/>
    <mergeCell ref="U55:Z55"/>
    <mergeCell ref="AA55:AF55"/>
    <mergeCell ref="A54:J54"/>
    <mergeCell ref="K54:N54"/>
    <mergeCell ref="O54:T54"/>
    <mergeCell ref="U54:Z54"/>
    <mergeCell ref="AA54:AF54"/>
    <mergeCell ref="A53:J53"/>
    <mergeCell ref="K53:N53"/>
    <mergeCell ref="O53:T53"/>
    <mergeCell ref="U53:Z53"/>
    <mergeCell ref="AA53:AF53"/>
    <mergeCell ref="A52:J52"/>
    <mergeCell ref="K52:N52"/>
    <mergeCell ref="O52:T52"/>
    <mergeCell ref="U52:Z52"/>
    <mergeCell ref="AA52:AF52"/>
    <mergeCell ref="A51:J51"/>
    <mergeCell ref="K51:N51"/>
    <mergeCell ref="O51:T51"/>
    <mergeCell ref="U51:Z51"/>
    <mergeCell ref="AA51:AF51"/>
    <mergeCell ref="A50:J50"/>
    <mergeCell ref="K50:N50"/>
    <mergeCell ref="O50:T50"/>
    <mergeCell ref="U50:Z50"/>
    <mergeCell ref="AA50:AF50"/>
    <mergeCell ref="A49:J49"/>
    <mergeCell ref="K49:N49"/>
    <mergeCell ref="O49:T49"/>
    <mergeCell ref="U49:Z49"/>
    <mergeCell ref="AA49:AF49"/>
    <mergeCell ref="A48:J48"/>
    <mergeCell ref="K48:N48"/>
    <mergeCell ref="O48:T48"/>
    <mergeCell ref="U48:Z48"/>
    <mergeCell ref="AA48:AF48"/>
    <mergeCell ref="A47:J47"/>
    <mergeCell ref="K47:N47"/>
    <mergeCell ref="O47:T47"/>
    <mergeCell ref="U47:Z47"/>
    <mergeCell ref="AA47:AF47"/>
    <mergeCell ref="A46:J46"/>
    <mergeCell ref="K46:N46"/>
    <mergeCell ref="O46:T46"/>
    <mergeCell ref="U46:Z46"/>
    <mergeCell ref="AA46:AF46"/>
    <mergeCell ref="A45:J45"/>
    <mergeCell ref="K45:N45"/>
    <mergeCell ref="O45:T45"/>
    <mergeCell ref="U45:Z45"/>
    <mergeCell ref="AA45:AF45"/>
    <mergeCell ref="A44:J44"/>
    <mergeCell ref="K44:N44"/>
    <mergeCell ref="O44:T44"/>
    <mergeCell ref="U44:Z44"/>
    <mergeCell ref="AA44:AF44"/>
    <mergeCell ref="A43:J43"/>
    <mergeCell ref="K43:N43"/>
    <mergeCell ref="O43:T43"/>
    <mergeCell ref="U43:Z43"/>
    <mergeCell ref="AA43:AF43"/>
    <mergeCell ref="A42:J42"/>
    <mergeCell ref="K42:N42"/>
    <mergeCell ref="O42:T42"/>
    <mergeCell ref="U42:Z42"/>
    <mergeCell ref="AA42:AF42"/>
    <mergeCell ref="A41:J41"/>
    <mergeCell ref="K41:N41"/>
    <mergeCell ref="O41:T41"/>
    <mergeCell ref="U41:Z41"/>
    <mergeCell ref="AA41:AF41"/>
    <mergeCell ref="A40:J40"/>
    <mergeCell ref="K40:N40"/>
    <mergeCell ref="O40:T40"/>
    <mergeCell ref="U40:Z40"/>
    <mergeCell ref="AA40:AF40"/>
    <mergeCell ref="A39:J39"/>
    <mergeCell ref="K39:N39"/>
    <mergeCell ref="O39:T39"/>
    <mergeCell ref="U39:Z39"/>
    <mergeCell ref="AA39:AF39"/>
    <mergeCell ref="A38:J38"/>
    <mergeCell ref="K38:N38"/>
    <mergeCell ref="O38:T38"/>
    <mergeCell ref="U38:Z38"/>
    <mergeCell ref="AA38:AF38"/>
    <mergeCell ref="A37:J37"/>
    <mergeCell ref="K37:N37"/>
    <mergeCell ref="O37:T37"/>
    <mergeCell ref="U37:Z37"/>
    <mergeCell ref="AA37:AF37"/>
    <mergeCell ref="A36:J36"/>
    <mergeCell ref="K36:N36"/>
    <mergeCell ref="O36:T36"/>
    <mergeCell ref="U36:Z36"/>
    <mergeCell ref="AA36:AF36"/>
    <mergeCell ref="A35:J35"/>
    <mergeCell ref="K35:N35"/>
    <mergeCell ref="O35:T35"/>
    <mergeCell ref="U35:Z35"/>
    <mergeCell ref="AA35:AF35"/>
    <mergeCell ref="A34:J34"/>
    <mergeCell ref="K34:N34"/>
    <mergeCell ref="O34:T34"/>
    <mergeCell ref="U34:Z34"/>
    <mergeCell ref="AA34:AF34"/>
    <mergeCell ref="A33:J33"/>
    <mergeCell ref="K33:N33"/>
    <mergeCell ref="O33:T33"/>
    <mergeCell ref="U33:Z33"/>
    <mergeCell ref="AA33:AF33"/>
    <mergeCell ref="A32:J32"/>
    <mergeCell ref="K32:N32"/>
    <mergeCell ref="O32:T32"/>
    <mergeCell ref="U32:Z32"/>
    <mergeCell ref="AA32:AF32"/>
    <mergeCell ref="A31:J31"/>
    <mergeCell ref="K31:N31"/>
    <mergeCell ref="O31:T31"/>
    <mergeCell ref="U31:Z31"/>
    <mergeCell ref="AA31:AF31"/>
    <mergeCell ref="A30:J30"/>
    <mergeCell ref="K30:N30"/>
    <mergeCell ref="O30:T30"/>
    <mergeCell ref="U30:Z30"/>
    <mergeCell ref="AA30:AF30"/>
    <mergeCell ref="A29:J29"/>
    <mergeCell ref="K29:N29"/>
    <mergeCell ref="O29:T29"/>
    <mergeCell ref="U29:Z29"/>
    <mergeCell ref="AA29:AF29"/>
    <mergeCell ref="A28:J28"/>
    <mergeCell ref="K28:N28"/>
    <mergeCell ref="O28:T28"/>
    <mergeCell ref="U28:Z28"/>
    <mergeCell ref="AA28:AF28"/>
    <mergeCell ref="A27:J27"/>
    <mergeCell ref="K27:N27"/>
    <mergeCell ref="O27:T27"/>
    <mergeCell ref="U27:Z27"/>
    <mergeCell ref="AA27:AF27"/>
    <mergeCell ref="A26:J26"/>
    <mergeCell ref="K26:N26"/>
    <mergeCell ref="O26:T26"/>
    <mergeCell ref="U26:Z26"/>
    <mergeCell ref="AA26:AF26"/>
    <mergeCell ref="A25:J25"/>
    <mergeCell ref="K25:N25"/>
    <mergeCell ref="O25:T25"/>
    <mergeCell ref="U25:Z25"/>
    <mergeCell ref="AA25:AF25"/>
    <mergeCell ref="A24:J24"/>
    <mergeCell ref="K24:N24"/>
    <mergeCell ref="O24:T24"/>
    <mergeCell ref="U24:Z24"/>
    <mergeCell ref="AA24:AF24"/>
    <mergeCell ref="A23:J23"/>
    <mergeCell ref="K23:N23"/>
    <mergeCell ref="O23:T23"/>
    <mergeCell ref="U23:Z23"/>
    <mergeCell ref="AA23:AF23"/>
    <mergeCell ref="A22:J22"/>
    <mergeCell ref="K22:N22"/>
    <mergeCell ref="O22:T22"/>
    <mergeCell ref="U22:Z22"/>
    <mergeCell ref="AA22:AF22"/>
    <mergeCell ref="A21:J21"/>
    <mergeCell ref="K21:N21"/>
    <mergeCell ref="O21:T21"/>
    <mergeCell ref="U21:Z21"/>
    <mergeCell ref="AA21:AF21"/>
    <mergeCell ref="A20:J20"/>
    <mergeCell ref="K20:N20"/>
    <mergeCell ref="O20:T20"/>
    <mergeCell ref="U20:Z20"/>
    <mergeCell ref="AA20:AF20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18:J18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6:J16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4:J14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2:J12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0:J10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8:J8"/>
    <mergeCell ref="W2:AF2"/>
    <mergeCell ref="W3:AF3"/>
    <mergeCell ref="A5:AF5"/>
    <mergeCell ref="A6:AF6"/>
    <mergeCell ref="A7:J7"/>
    <mergeCell ref="K7:N7"/>
    <mergeCell ref="O7:T7"/>
    <mergeCell ref="U7:Z7"/>
    <mergeCell ref="AA7:AF7"/>
  </mergeCells>
  <phoneticPr fontId="25" type="noConversion"/>
  <conditionalFormatting sqref="A9:A120">
    <cfRule type="cellIs" dxfId="2" priority="2" stopIfTrue="1" operator="equal">
      <formula>#REF!</formula>
    </cfRule>
  </conditionalFormatting>
  <conditionalFormatting sqref="K9:K120 O9:O120 U9:U120 AA9:AA120">
    <cfRule type="cellIs" dxfId="1" priority="1" stopIfTrue="1" operator="equal">
      <formula>#REF!</formula>
    </cfRule>
  </conditionalFormatting>
  <printOptions horizontalCentered="1"/>
  <pageMargins left="0.78740157480314965" right="0.82677165354330717" top="1.1023622047244095" bottom="0.98425196850393704" header="0.78740157480314965" footer="0.78740157480314965"/>
  <pageSetup paperSize="9" scale="65" orientation="portrait" horizontalDpi="300" verticalDpi="300" r:id="rId1"/>
  <headerFooter alignWithMargins="0">
    <oddHeader>&amp;L&amp;"Times New Roman,Félkövér dőlt"Lovászpatona Község Önkormányzata&amp;R&amp;"Times New Roman,Félkövér dőlt"3.1. tájékoztató tábla a ……/2021. (……) önkormányzati rendelethez</oddHeader>
    <oddFooter>&amp;C&amp;P</oddFooter>
  </headerFooter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view="pageBreakPreview" zoomScale="130" zoomScaleNormal="100" zoomScaleSheetLayoutView="130" workbookViewId="0">
      <selection activeCell="D13" sqref="D13"/>
    </sheetView>
  </sheetViews>
  <sheetFormatPr defaultRowHeight="12.75" x14ac:dyDescent="0.2"/>
  <cols>
    <col min="1" max="1" width="7.6640625" customWidth="1"/>
    <col min="2" max="2" width="64.33203125" customWidth="1"/>
    <col min="3" max="3" width="25.6640625" customWidth="1"/>
    <col min="4" max="4" width="13.83203125" bestFit="1" customWidth="1"/>
    <col min="5" max="5" width="12.33203125" bestFit="1" customWidth="1"/>
  </cols>
  <sheetData>
    <row r="1" spans="1:5" ht="15" x14ac:dyDescent="0.25">
      <c r="C1" s="370" t="str">
        <f>+CONCATENATE("4. sz. tájékoztató tábla a ……./",LEFT([1]ÖSSZEFÜGGÉSEK!A4,4)+1,".(………)  önkormányzati rendelethez")</f>
        <v>4. sz. tájékoztató tábla a ……./2020.(………)  önkormányzati rendelethez</v>
      </c>
    </row>
    <row r="2" spans="1:5" ht="14.25" x14ac:dyDescent="0.2">
      <c r="A2" s="371"/>
      <c r="B2" s="371"/>
      <c r="C2" s="371"/>
    </row>
    <row r="3" spans="1:5" ht="33.75" customHeight="1" x14ac:dyDescent="0.2">
      <c r="A3" s="457" t="s">
        <v>183</v>
      </c>
      <c r="B3" s="457"/>
      <c r="C3" s="457"/>
    </row>
    <row r="4" spans="1:5" ht="13.5" thickBot="1" x14ac:dyDescent="0.25">
      <c r="C4" s="372"/>
    </row>
    <row r="5" spans="1:5" s="376" customFormat="1" ht="43.5" customHeight="1" thickBot="1" x14ac:dyDescent="0.25">
      <c r="A5" s="373" t="s">
        <v>4</v>
      </c>
      <c r="B5" s="374" t="s">
        <v>48</v>
      </c>
      <c r="C5" s="375" t="s">
        <v>511</v>
      </c>
    </row>
    <row r="6" spans="1:5" ht="28.5" customHeight="1" x14ac:dyDescent="0.2">
      <c r="A6" s="377" t="s">
        <v>6</v>
      </c>
      <c r="B6" s="378" t="str">
        <f>+CONCATENATE("Pénzkészlet ",LEFT([1]ÖSSZEFÜGGÉSEK!A4,4),". január 1-jén",CHAR(10),"ebből:")</f>
        <v>Pénzkészlet 2019. január 1-jén
ebből:</v>
      </c>
      <c r="C6" s="379">
        <f>SUM(C7:C8)</f>
        <v>12813506</v>
      </c>
    </row>
    <row r="7" spans="1:5" ht="18" customHeight="1" x14ac:dyDescent="0.2">
      <c r="A7" s="380" t="s">
        <v>7</v>
      </c>
      <c r="B7" s="381" t="s">
        <v>184</v>
      </c>
      <c r="C7" s="382">
        <v>12721996</v>
      </c>
    </row>
    <row r="8" spans="1:5" ht="18" customHeight="1" thickBot="1" x14ac:dyDescent="0.25">
      <c r="A8" s="383" t="s">
        <v>8</v>
      </c>
      <c r="B8" s="384" t="s">
        <v>185</v>
      </c>
      <c r="C8" s="385">
        <v>91510</v>
      </c>
      <c r="D8" s="386"/>
    </row>
    <row r="9" spans="1:5" ht="18" customHeight="1" x14ac:dyDescent="0.2">
      <c r="A9" s="377" t="s">
        <v>9</v>
      </c>
      <c r="B9" s="387" t="s">
        <v>186</v>
      </c>
      <c r="C9" s="388">
        <v>337651109</v>
      </c>
    </row>
    <row r="10" spans="1:5" ht="18" customHeight="1" thickBot="1" x14ac:dyDescent="0.25">
      <c r="A10" s="383" t="s">
        <v>10</v>
      </c>
      <c r="B10" s="389" t="s">
        <v>187</v>
      </c>
      <c r="C10" s="385">
        <v>270902807</v>
      </c>
      <c r="E10" s="386"/>
    </row>
    <row r="11" spans="1:5" ht="25.5" customHeight="1" x14ac:dyDescent="0.2">
      <c r="A11" s="377" t="s">
        <v>18</v>
      </c>
      <c r="B11" s="378" t="str">
        <f>+CONCATENATE("Záró pénzkészlet ",LEFT([1]ÖSSZEFÜGGÉSEK!A4,4),". december 31-én",CHAR(10),"ebből:")</f>
        <v>Záró pénzkészlet 2019. december 31-én
ebből:</v>
      </c>
      <c r="C11" s="390">
        <f>SUM(C6+C9-C10)</f>
        <v>79561808</v>
      </c>
    </row>
    <row r="12" spans="1:5" ht="18" customHeight="1" x14ac:dyDescent="0.2">
      <c r="A12" s="380" t="s">
        <v>19</v>
      </c>
      <c r="B12" s="381" t="s">
        <v>184</v>
      </c>
      <c r="C12" s="382">
        <v>79469588</v>
      </c>
    </row>
    <row r="13" spans="1:5" ht="18" customHeight="1" thickBot="1" x14ac:dyDescent="0.25">
      <c r="A13" s="383" t="s">
        <v>20</v>
      </c>
      <c r="B13" s="384" t="s">
        <v>185</v>
      </c>
      <c r="C13" s="385">
        <v>92220</v>
      </c>
      <c r="D13" s="386"/>
    </row>
  </sheetData>
  <mergeCells count="1">
    <mergeCell ref="A3:C3"/>
  </mergeCells>
  <phoneticPr fontId="25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topLeftCell="A124" zoomScaleNormal="130" zoomScaleSheetLayoutView="100" workbookViewId="0">
      <selection activeCell="F157" sqref="F157"/>
    </sheetView>
  </sheetViews>
  <sheetFormatPr defaultRowHeight="15.75" x14ac:dyDescent="0.25"/>
  <cols>
    <col min="1" max="1" width="9.5" style="163" customWidth="1"/>
    <col min="2" max="2" width="62.33203125" style="163" customWidth="1"/>
    <col min="3" max="5" width="15.83203125" style="164" customWidth="1"/>
    <col min="6" max="6" width="13.33203125" style="174" bestFit="1" customWidth="1"/>
    <col min="7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/>
    </row>
    <row r="3" spans="1:5" ht="15.95" customHeight="1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12" customHeight="1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12" customHeight="1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>
        <v>0</v>
      </c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79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16205635</v>
      </c>
      <c r="E34" s="149">
        <f>SUM(E35:E44)</f>
        <v>16205635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>
        <v>3733171</v>
      </c>
      <c r="E35" s="151">
        <v>3733171</v>
      </c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2514733</v>
      </c>
      <c r="E36" s="150">
        <v>2514733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1293275</v>
      </c>
      <c r="E39" s="150">
        <v>1293275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3090264</v>
      </c>
      <c r="E40" s="150">
        <v>3090264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1048143</v>
      </c>
      <c r="E44" s="154">
        <v>1048143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366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395" t="s">
        <v>243</v>
      </c>
      <c r="C52" s="168"/>
      <c r="D52" s="168"/>
      <c r="E52" s="151"/>
    </row>
    <row r="53" spans="1:5" s="176" customFormat="1" ht="12" customHeight="1" x14ac:dyDescent="0.2">
      <c r="A53" s="128" t="s">
        <v>66</v>
      </c>
      <c r="B53" s="394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2" customHeight="1" x14ac:dyDescent="0.2">
      <c r="A58" s="128" t="s">
        <v>113</v>
      </c>
      <c r="B58" s="178" t="s">
        <v>251</v>
      </c>
      <c r="C58" s="170"/>
      <c r="D58" s="170"/>
      <c r="E58" s="153"/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305826499</v>
      </c>
      <c r="E61" s="185">
        <f>+E6+E13+E20+E27+E34+E45+E51+E56</f>
        <v>302583724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12" customHeight="1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332656310</v>
      </c>
      <c r="E85" s="185">
        <f>+E61+E84</f>
        <v>325886605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/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186231910</v>
      </c>
      <c r="E92" s="284">
        <f>SUM(E93:E97)</f>
        <v>185967843</v>
      </c>
    </row>
    <row r="93" spans="1:5" ht="12" customHeight="1" x14ac:dyDescent="0.25">
      <c r="A93" s="131" t="s">
        <v>67</v>
      </c>
      <c r="B93" s="124" t="s">
        <v>36</v>
      </c>
      <c r="C93" s="40">
        <v>31647226</v>
      </c>
      <c r="D93" s="40">
        <v>42973034</v>
      </c>
      <c r="E93" s="119">
        <v>42873034</v>
      </c>
    </row>
    <row r="94" spans="1:5" ht="12" customHeight="1" x14ac:dyDescent="0.25">
      <c r="A94" s="128" t="s">
        <v>68</v>
      </c>
      <c r="B94" s="122" t="s">
        <v>114</v>
      </c>
      <c r="C94" s="167">
        <v>4979552</v>
      </c>
      <c r="D94" s="167">
        <v>5770403</v>
      </c>
      <c r="E94" s="150">
        <v>5770403</v>
      </c>
    </row>
    <row r="95" spans="1:5" ht="12" customHeight="1" x14ac:dyDescent="0.25">
      <c r="A95" s="128" t="s">
        <v>69</v>
      </c>
      <c r="B95" s="122" t="s">
        <v>87</v>
      </c>
      <c r="C95" s="169">
        <v>46785215</v>
      </c>
      <c r="D95" s="169">
        <v>53130446</v>
      </c>
      <c r="E95" s="152">
        <v>52966379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169">
        <v>2638326</v>
      </c>
      <c r="E96" s="152"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81719701</v>
      </c>
      <c r="E97" s="169">
        <f>SUM(E98:E107)</f>
        <v>81719701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12" customHeight="1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12" customHeight="1" x14ac:dyDescent="0.25">
      <c r="A104" s="128" t="s">
        <v>84</v>
      </c>
      <c r="B104" s="146" t="s">
        <v>520</v>
      </c>
      <c r="C104" s="169"/>
      <c r="D104" s="169">
        <v>4526000</v>
      </c>
      <c r="E104" s="152">
        <v>4526000</v>
      </c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31069580</v>
      </c>
      <c r="E108" s="160">
        <f>+E109+E111+E113</f>
        <v>31064855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22767065</v>
      </c>
      <c r="E109" s="151">
        <v>22762340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12" customHeight="1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12" customHeight="1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291666781</v>
      </c>
      <c r="E125" s="160">
        <f>+E92+E108+E122</f>
        <v>217032698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30989529</v>
      </c>
      <c r="E135" s="287">
        <f>+E136+E137+E138+E140+E139</f>
        <v>25875500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>
        <v>14174807</v>
      </c>
      <c r="E138" s="150">
        <v>14174807</v>
      </c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6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40989529</v>
      </c>
      <c r="E145" s="117">
        <f>+E126+E130+E135+E140</f>
        <v>25875500</v>
      </c>
    </row>
    <row r="146" spans="1:6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332656310</v>
      </c>
      <c r="E146" s="117">
        <f>+E125+E145</f>
        <v>242908198</v>
      </c>
    </row>
    <row r="148" spans="1:6" ht="18.75" customHeight="1" x14ac:dyDescent="0.25">
      <c r="A148" s="413" t="s">
        <v>356</v>
      </c>
      <c r="B148" s="413"/>
      <c r="C148" s="413"/>
      <c r="D148" s="413"/>
      <c r="E148" s="413"/>
    </row>
    <row r="149" spans="1:6" ht="13.5" customHeight="1" thickBot="1" x14ac:dyDescent="0.3">
      <c r="A149" s="144" t="s">
        <v>94</v>
      </c>
      <c r="B149" s="144"/>
      <c r="C149" s="174"/>
      <c r="E149" s="161" t="s">
        <v>134</v>
      </c>
    </row>
    <row r="150" spans="1:6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14159718</v>
      </c>
      <c r="E150" s="160">
        <f>+E61-E125</f>
        <v>85551026</v>
      </c>
    </row>
    <row r="151" spans="1:6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-14159718</v>
      </c>
      <c r="E151" s="160">
        <f>+E84-E145</f>
        <v>-2572619</v>
      </c>
      <c r="F151" s="412">
        <f>SUM(E150+E151)</f>
        <v>82978407</v>
      </c>
    </row>
    <row r="152" spans="1:6" ht="7.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spans="3:5" s="163" customFormat="1" ht="12.75" customHeigh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Ugod Község Önkormányzat
2019. ÉVI ZÁRSZÁMADÁS
&amp;R&amp;"Times New Roman CE,Félkövér dőlt"&amp;11 1.2. melléklet a ....../2020. (......) önkormányzati rendelethez</oddHeader>
  </headerFooter>
  <rowBreaks count="1" manualBreakCount="1">
    <brk id="8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view="pageBreakPreview" topLeftCell="A121" zoomScaleNormal="100" zoomScaleSheetLayoutView="100" workbookViewId="0">
      <selection activeCell="E104" sqref="E104"/>
    </sheetView>
  </sheetViews>
  <sheetFormatPr defaultRowHeight="15.75" x14ac:dyDescent="0.25"/>
  <cols>
    <col min="1" max="1" width="9.5" style="163" customWidth="1"/>
    <col min="2" max="2" width="62.33203125" style="163" customWidth="1"/>
    <col min="3" max="5" width="15.83203125" style="164" customWidth="1"/>
    <col min="6" max="16384" width="9.33203125" style="174"/>
  </cols>
  <sheetData>
    <row r="1" spans="1:5" ht="15.95" customHeight="1" x14ac:dyDescent="0.25">
      <c r="A1" s="414" t="s">
        <v>3</v>
      </c>
      <c r="B1" s="414"/>
      <c r="C1" s="414"/>
      <c r="D1" s="414"/>
      <c r="E1" s="414"/>
    </row>
    <row r="2" spans="1:5" ht="15.95" customHeight="1" thickBot="1" x14ac:dyDescent="0.3">
      <c r="A2" s="31" t="s">
        <v>92</v>
      </c>
      <c r="B2" s="31"/>
      <c r="C2" s="161"/>
      <c r="D2" s="161"/>
      <c r="E2" s="161"/>
    </row>
    <row r="3" spans="1:5" ht="15.95" customHeight="1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38.1" customHeight="1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customHeight="1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2" customHeight="1" thickBot="1" x14ac:dyDescent="0.25">
      <c r="A6" s="134" t="s">
        <v>6</v>
      </c>
      <c r="B6" s="135" t="s">
        <v>188</v>
      </c>
      <c r="C6" s="166">
        <f>SUM(C7:C12)</f>
        <v>116177021</v>
      </c>
      <c r="D6" s="166">
        <f>SUM(D7:D12)</f>
        <v>124510014</v>
      </c>
      <c r="E6" s="149">
        <f>SUM(E7:E12)</f>
        <v>124510014</v>
      </c>
    </row>
    <row r="7" spans="1:5" s="176" customFormat="1" ht="12" customHeight="1" x14ac:dyDescent="0.2">
      <c r="A7" s="129" t="s">
        <v>67</v>
      </c>
      <c r="B7" s="177" t="s">
        <v>189</v>
      </c>
      <c r="C7" s="168">
        <v>20601111</v>
      </c>
      <c r="D7" s="168">
        <v>20601111</v>
      </c>
      <c r="E7" s="151">
        <v>20601111</v>
      </c>
    </row>
    <row r="8" spans="1:5" s="176" customFormat="1" ht="12" customHeight="1" x14ac:dyDescent="0.2">
      <c r="A8" s="128" t="s">
        <v>68</v>
      </c>
      <c r="B8" s="178" t="s">
        <v>190</v>
      </c>
      <c r="C8" s="167">
        <v>55210550</v>
      </c>
      <c r="D8" s="167">
        <v>60020070</v>
      </c>
      <c r="E8" s="150">
        <v>60020070</v>
      </c>
    </row>
    <row r="9" spans="1:5" s="176" customFormat="1" ht="12" customHeight="1" x14ac:dyDescent="0.2">
      <c r="A9" s="128" t="s">
        <v>69</v>
      </c>
      <c r="B9" s="178" t="s">
        <v>191</v>
      </c>
      <c r="C9" s="167">
        <v>38565360</v>
      </c>
      <c r="D9" s="167">
        <v>39871233</v>
      </c>
      <c r="E9" s="150">
        <v>39871233</v>
      </c>
    </row>
    <row r="10" spans="1:5" s="176" customFormat="1" ht="12" customHeight="1" x14ac:dyDescent="0.2">
      <c r="A10" s="128" t="s">
        <v>70</v>
      </c>
      <c r="B10" s="178" t="s">
        <v>192</v>
      </c>
      <c r="C10" s="167">
        <v>1800000</v>
      </c>
      <c r="D10" s="167">
        <v>2303100</v>
      </c>
      <c r="E10" s="150">
        <v>2303100</v>
      </c>
    </row>
    <row r="11" spans="1:5" s="176" customFormat="1" ht="12" customHeight="1" x14ac:dyDescent="0.2">
      <c r="A11" s="128" t="s">
        <v>88</v>
      </c>
      <c r="B11" s="178" t="s">
        <v>509</v>
      </c>
      <c r="C11" s="167"/>
      <c r="D11" s="167">
        <v>1714500</v>
      </c>
      <c r="E11" s="150">
        <v>1714500</v>
      </c>
    </row>
    <row r="12" spans="1:5" s="176" customFormat="1" ht="12" customHeight="1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21.75" thickBot="1" x14ac:dyDescent="0.25">
      <c r="A13" s="134" t="s">
        <v>7</v>
      </c>
      <c r="B13" s="156" t="s">
        <v>193</v>
      </c>
      <c r="C13" s="166">
        <f>SUM(C14:C18)</f>
        <v>6274470</v>
      </c>
      <c r="D13" s="166">
        <f>SUM(D14:D18)</f>
        <v>44686944</v>
      </c>
      <c r="E13" s="149">
        <f>SUM(E14:E18)</f>
        <v>44686944</v>
      </c>
    </row>
    <row r="14" spans="1:5" s="176" customFormat="1" ht="12" customHeight="1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" customHeight="1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" customHeight="1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" customHeight="1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" customHeight="1" x14ac:dyDescent="0.2">
      <c r="A18" s="128" t="s">
        <v>77</v>
      </c>
      <c r="B18" s="178" t="s">
        <v>198</v>
      </c>
      <c r="C18" s="167">
        <v>6274470</v>
      </c>
      <c r="D18" s="167">
        <v>44686944</v>
      </c>
      <c r="E18" s="150">
        <v>44686944</v>
      </c>
    </row>
    <row r="19" spans="1:5" s="176" customFormat="1" ht="12" customHeight="1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21.75" thickBot="1" x14ac:dyDescent="0.25">
      <c r="A20" s="134" t="s">
        <v>8</v>
      </c>
      <c r="B20" s="135" t="s">
        <v>200</v>
      </c>
      <c r="C20" s="166">
        <f>SUM(C21:C25)</f>
        <v>20000000</v>
      </c>
      <c r="D20" s="166">
        <f>SUM(D21:D25)</f>
        <v>80898435</v>
      </c>
      <c r="E20" s="149">
        <f>SUM(E21:E25)</f>
        <v>80898435</v>
      </c>
    </row>
    <row r="21" spans="1:5" s="176" customFormat="1" ht="12" customHeight="1" x14ac:dyDescent="0.2">
      <c r="A21" s="129" t="s">
        <v>56</v>
      </c>
      <c r="B21" s="177" t="s">
        <v>201</v>
      </c>
      <c r="C21" s="168">
        <v>20000000</v>
      </c>
      <c r="D21" s="168">
        <v>43812329</v>
      </c>
      <c r="E21" s="151">
        <v>43812329</v>
      </c>
    </row>
    <row r="22" spans="1:5" s="176" customFormat="1" ht="12" customHeight="1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" customHeight="1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" customHeight="1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" customHeight="1" x14ac:dyDescent="0.2">
      <c r="A25" s="128" t="s">
        <v>102</v>
      </c>
      <c r="B25" s="178" t="s">
        <v>205</v>
      </c>
      <c r="C25" s="167"/>
      <c r="D25" s="167">
        <v>37086106</v>
      </c>
      <c r="E25" s="150">
        <v>37086106</v>
      </c>
    </row>
    <row r="26" spans="1:5" s="176" customFormat="1" ht="12" customHeight="1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2" customHeight="1" thickBot="1" x14ac:dyDescent="0.25">
      <c r="A27" s="134" t="s">
        <v>104</v>
      </c>
      <c r="B27" s="135" t="s">
        <v>207</v>
      </c>
      <c r="C27" s="172">
        <f>+C28+C31+C32+C33</f>
        <v>28840000</v>
      </c>
      <c r="D27" s="172">
        <f>+D28+D31+D32+D33</f>
        <v>39085487</v>
      </c>
      <c r="E27" s="185">
        <f>+E28+E31+E32+E33</f>
        <v>35842712</v>
      </c>
    </row>
    <row r="28" spans="1:5" s="176" customFormat="1" ht="12" customHeight="1" x14ac:dyDescent="0.2">
      <c r="A28" s="129" t="s">
        <v>208</v>
      </c>
      <c r="B28" s="177" t="s">
        <v>209</v>
      </c>
      <c r="C28" s="187">
        <f>+C29+C30</f>
        <v>25800000</v>
      </c>
      <c r="D28" s="187">
        <f>+D29+D30</f>
        <v>35722094</v>
      </c>
      <c r="E28" s="186">
        <f>+E29+E30</f>
        <v>35494104</v>
      </c>
    </row>
    <row r="29" spans="1:5" s="176" customFormat="1" ht="12" customHeight="1" x14ac:dyDescent="0.2">
      <c r="A29" s="128" t="s">
        <v>210</v>
      </c>
      <c r="B29" s="178" t="s">
        <v>211</v>
      </c>
      <c r="C29" s="167">
        <v>1800000</v>
      </c>
      <c r="D29" s="167">
        <v>1623072</v>
      </c>
      <c r="E29" s="150">
        <v>1614000</v>
      </c>
    </row>
    <row r="30" spans="1:5" s="176" customFormat="1" ht="12" customHeight="1" x14ac:dyDescent="0.2">
      <c r="A30" s="128" t="s">
        <v>212</v>
      </c>
      <c r="B30" s="350" t="s">
        <v>495</v>
      </c>
      <c r="C30" s="167">
        <v>24000000</v>
      </c>
      <c r="D30" s="167">
        <v>34099022</v>
      </c>
      <c r="E30" s="150">
        <v>33880104</v>
      </c>
    </row>
    <row r="31" spans="1:5" s="176" customFormat="1" ht="12" customHeight="1" x14ac:dyDescent="0.2">
      <c r="A31" s="128" t="s">
        <v>214</v>
      </c>
      <c r="B31" s="178" t="s">
        <v>215</v>
      </c>
      <c r="C31" s="167">
        <v>3000000</v>
      </c>
      <c r="D31" s="167">
        <v>3000000</v>
      </c>
      <c r="E31" s="150"/>
    </row>
    <row r="32" spans="1:5" s="176" customFormat="1" ht="12" customHeight="1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2" customHeight="1" thickBot="1" x14ac:dyDescent="0.25">
      <c r="A33" s="130" t="s">
        <v>218</v>
      </c>
      <c r="B33" s="179" t="s">
        <v>219</v>
      </c>
      <c r="C33" s="169">
        <v>40000</v>
      </c>
      <c r="D33" s="169">
        <v>363393</v>
      </c>
      <c r="E33" s="152">
        <v>348608</v>
      </c>
    </row>
    <row r="34" spans="1:5" s="176" customFormat="1" ht="12" customHeight="1" thickBot="1" x14ac:dyDescent="0.25">
      <c r="A34" s="134" t="s">
        <v>10</v>
      </c>
      <c r="B34" s="135" t="s">
        <v>220</v>
      </c>
      <c r="C34" s="166">
        <f>SUM(C35:C44)</f>
        <v>13174245</v>
      </c>
      <c r="D34" s="166">
        <f>SUM(D35:D44)</f>
        <v>11679635</v>
      </c>
      <c r="E34" s="149">
        <f>SUM(E35:E44)</f>
        <v>11679635</v>
      </c>
    </row>
    <row r="35" spans="1:5" s="176" customFormat="1" ht="12" customHeight="1" x14ac:dyDescent="0.2">
      <c r="A35" s="129" t="s">
        <v>60</v>
      </c>
      <c r="B35" s="177" t="s">
        <v>221</v>
      </c>
      <c r="C35" s="168">
        <v>1240995</v>
      </c>
      <c r="D35" s="168"/>
      <c r="E35" s="151"/>
    </row>
    <row r="36" spans="1:5" s="176" customFormat="1" ht="12" customHeight="1" x14ac:dyDescent="0.2">
      <c r="A36" s="128" t="s">
        <v>61</v>
      </c>
      <c r="B36" s="178" t="s">
        <v>222</v>
      </c>
      <c r="C36" s="167">
        <v>1380952</v>
      </c>
      <c r="D36" s="167">
        <v>1721904</v>
      </c>
      <c r="E36" s="150">
        <v>1721904</v>
      </c>
    </row>
    <row r="37" spans="1:5" s="176" customFormat="1" ht="12" customHeight="1" x14ac:dyDescent="0.2">
      <c r="A37" s="128" t="s">
        <v>62</v>
      </c>
      <c r="B37" s="178" t="s">
        <v>223</v>
      </c>
      <c r="C37" s="167"/>
      <c r="D37" s="167">
        <v>1099256</v>
      </c>
      <c r="E37" s="150">
        <v>1099256</v>
      </c>
    </row>
    <row r="38" spans="1:5" s="176" customFormat="1" ht="12" customHeight="1" x14ac:dyDescent="0.2">
      <c r="A38" s="128" t="s">
        <v>106</v>
      </c>
      <c r="B38" s="178" t="s">
        <v>224</v>
      </c>
      <c r="C38" s="167"/>
      <c r="D38" s="167">
        <v>3426767</v>
      </c>
      <c r="E38" s="150">
        <v>3426767</v>
      </c>
    </row>
    <row r="39" spans="1:5" s="176" customFormat="1" ht="12" customHeight="1" x14ac:dyDescent="0.2">
      <c r="A39" s="128" t="s">
        <v>107</v>
      </c>
      <c r="B39" s="178" t="s">
        <v>225</v>
      </c>
      <c r="C39" s="167">
        <v>7703098</v>
      </c>
      <c r="D39" s="167">
        <v>1293275</v>
      </c>
      <c r="E39" s="150">
        <v>1293275</v>
      </c>
    </row>
    <row r="40" spans="1:5" s="176" customFormat="1" ht="12" customHeight="1" x14ac:dyDescent="0.2">
      <c r="A40" s="128" t="s">
        <v>108</v>
      </c>
      <c r="B40" s="178" t="s">
        <v>226</v>
      </c>
      <c r="C40" s="167">
        <v>2849200</v>
      </c>
      <c r="D40" s="167">
        <v>3090264</v>
      </c>
      <c r="E40" s="150">
        <v>3090264</v>
      </c>
    </row>
    <row r="41" spans="1:5" s="176" customFormat="1" ht="12" customHeight="1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" customHeight="1" x14ac:dyDescent="0.2">
      <c r="A42" s="128" t="s">
        <v>110</v>
      </c>
      <c r="B42" s="178" t="s">
        <v>228</v>
      </c>
      <c r="C42" s="167"/>
      <c r="D42" s="167">
        <v>26</v>
      </c>
      <c r="E42" s="150">
        <v>26</v>
      </c>
    </row>
    <row r="43" spans="1:5" s="176" customFormat="1" ht="12" customHeight="1" x14ac:dyDescent="0.2">
      <c r="A43" s="128" t="s">
        <v>229</v>
      </c>
      <c r="B43" s="178" t="s">
        <v>230</v>
      </c>
      <c r="C43" s="170"/>
      <c r="D43" s="170"/>
      <c r="E43" s="153"/>
    </row>
    <row r="44" spans="1:5" s="176" customFormat="1" ht="12" customHeight="1" thickBot="1" x14ac:dyDescent="0.25">
      <c r="A44" s="130" t="s">
        <v>231</v>
      </c>
      <c r="B44" s="179" t="s">
        <v>232</v>
      </c>
      <c r="C44" s="171"/>
      <c r="D44" s="171">
        <v>1048143</v>
      </c>
      <c r="E44" s="154">
        <v>1048143</v>
      </c>
    </row>
    <row r="45" spans="1:5" s="176" customFormat="1" ht="12" customHeight="1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62984</v>
      </c>
      <c r="E45" s="149">
        <f>SUM(E46:E50)</f>
        <v>62984</v>
      </c>
    </row>
    <row r="46" spans="1:5" s="176" customFormat="1" ht="12" customHeight="1" x14ac:dyDescent="0.2">
      <c r="A46" s="129" t="s">
        <v>63</v>
      </c>
      <c r="B46" s="177" t="s">
        <v>234</v>
      </c>
      <c r="C46" s="189"/>
      <c r="D46" s="189"/>
      <c r="E46" s="155"/>
    </row>
    <row r="47" spans="1:5" s="176" customFormat="1" ht="12" customHeight="1" x14ac:dyDescent="0.2">
      <c r="A47" s="128" t="s">
        <v>64</v>
      </c>
      <c r="B47" s="178" t="s">
        <v>235</v>
      </c>
      <c r="C47" s="170"/>
      <c r="D47" s="170"/>
      <c r="E47" s="153"/>
    </row>
    <row r="48" spans="1:5" s="176" customFormat="1" ht="12" customHeight="1" x14ac:dyDescent="0.2">
      <c r="A48" s="128" t="s">
        <v>236</v>
      </c>
      <c r="B48" s="178" t="s">
        <v>237</v>
      </c>
      <c r="C48" s="170"/>
      <c r="D48" s="170">
        <v>62984</v>
      </c>
      <c r="E48" s="153">
        <v>62984</v>
      </c>
    </row>
    <row r="49" spans="1:5" s="176" customFormat="1" ht="12" customHeight="1" x14ac:dyDescent="0.2">
      <c r="A49" s="128" t="s">
        <v>238</v>
      </c>
      <c r="B49" s="178" t="s">
        <v>239</v>
      </c>
      <c r="C49" s="170"/>
      <c r="D49" s="170"/>
      <c r="E49" s="153"/>
    </row>
    <row r="50" spans="1:5" s="176" customFormat="1" ht="12" customHeight="1" thickBot="1" x14ac:dyDescent="0.25">
      <c r="A50" s="130" t="s">
        <v>240</v>
      </c>
      <c r="B50" s="179" t="s">
        <v>241</v>
      </c>
      <c r="C50" s="171"/>
      <c r="D50" s="171"/>
      <c r="E50" s="154"/>
    </row>
    <row r="51" spans="1:5" s="176" customFormat="1" ht="17.25" customHeight="1" thickBot="1" x14ac:dyDescent="0.25">
      <c r="A51" s="134" t="s">
        <v>111</v>
      </c>
      <c r="B51" s="366" t="s">
        <v>242</v>
      </c>
      <c r="C51" s="166">
        <f>SUM(C52:C54)</f>
        <v>1250000</v>
      </c>
      <c r="D51" s="166">
        <f>SUM(D52:D54)</f>
        <v>377000</v>
      </c>
      <c r="E51" s="149">
        <f>SUM(E52:E54)</f>
        <v>377000</v>
      </c>
    </row>
    <row r="52" spans="1:5" s="176" customFormat="1" ht="12" customHeight="1" x14ac:dyDescent="0.2">
      <c r="A52" s="129" t="s">
        <v>65</v>
      </c>
      <c r="B52" s="177" t="s">
        <v>243</v>
      </c>
      <c r="C52" s="168"/>
      <c r="D52" s="168"/>
      <c r="E52" s="151"/>
    </row>
    <row r="53" spans="1:5" s="176" customFormat="1" ht="10.5" customHeight="1" x14ac:dyDescent="0.2">
      <c r="A53" s="128" t="s">
        <v>66</v>
      </c>
      <c r="B53" s="394" t="s">
        <v>244</v>
      </c>
      <c r="C53" s="167"/>
      <c r="D53" s="167">
        <v>217000</v>
      </c>
      <c r="E53" s="150">
        <v>217000</v>
      </c>
    </row>
    <row r="54" spans="1:5" s="176" customFormat="1" ht="12" customHeight="1" x14ac:dyDescent="0.2">
      <c r="A54" s="128" t="s">
        <v>245</v>
      </c>
      <c r="B54" s="178" t="s">
        <v>246</v>
      </c>
      <c r="C54" s="167">
        <v>1250000</v>
      </c>
      <c r="D54" s="167">
        <v>160000</v>
      </c>
      <c r="E54" s="150">
        <v>160000</v>
      </c>
    </row>
    <row r="55" spans="1:5" s="176" customFormat="1" ht="12" customHeight="1" thickBot="1" x14ac:dyDescent="0.25">
      <c r="A55" s="130" t="s">
        <v>247</v>
      </c>
      <c r="B55" s="179" t="s">
        <v>248</v>
      </c>
      <c r="C55" s="169"/>
      <c r="D55" s="169"/>
      <c r="E55" s="152"/>
    </row>
    <row r="56" spans="1:5" s="176" customFormat="1" ht="12" customHeight="1" thickBot="1" x14ac:dyDescent="0.25">
      <c r="A56" s="134" t="s">
        <v>13</v>
      </c>
      <c r="B56" s="156" t="s">
        <v>249</v>
      </c>
      <c r="C56" s="166">
        <f>SUM(C57:C59)</f>
        <v>0</v>
      </c>
      <c r="D56" s="166">
        <f>SUM(D57:D59)</f>
        <v>0</v>
      </c>
      <c r="E56" s="149">
        <f>SUM(E57:E59)</f>
        <v>0</v>
      </c>
    </row>
    <row r="57" spans="1:5" s="176" customFormat="1" ht="12" customHeight="1" x14ac:dyDescent="0.2">
      <c r="A57" s="129" t="s">
        <v>112</v>
      </c>
      <c r="B57" s="177" t="s">
        <v>250</v>
      </c>
      <c r="C57" s="170"/>
      <c r="D57" s="170"/>
      <c r="E57" s="153"/>
    </row>
    <row r="58" spans="1:5" s="176" customFormat="1" ht="10.5" customHeight="1" x14ac:dyDescent="0.2">
      <c r="A58" s="128" t="s">
        <v>113</v>
      </c>
      <c r="B58" s="178" t="s">
        <v>251</v>
      </c>
      <c r="C58" s="170"/>
      <c r="D58" s="170"/>
      <c r="E58" s="153">
        <v>0</v>
      </c>
    </row>
    <row r="59" spans="1:5" s="176" customFormat="1" ht="12" customHeight="1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2" customHeight="1" thickBot="1" x14ac:dyDescent="0.25">
      <c r="A60" s="130" t="s">
        <v>253</v>
      </c>
      <c r="B60" s="179" t="s">
        <v>254</v>
      </c>
      <c r="C60" s="170"/>
      <c r="D60" s="170"/>
      <c r="E60" s="153"/>
    </row>
    <row r="61" spans="1:5" s="176" customFormat="1" ht="12" customHeight="1" thickBot="1" x14ac:dyDescent="0.25">
      <c r="A61" s="134" t="s">
        <v>14</v>
      </c>
      <c r="B61" s="135" t="s">
        <v>255</v>
      </c>
      <c r="C61" s="172">
        <f>+C6+C13+C20+C27+C34+C45+C51+C56</f>
        <v>185715736</v>
      </c>
      <c r="D61" s="172">
        <f>+D6+D13+D20+D27+D34+D45+D51+D56</f>
        <v>301300499</v>
      </c>
      <c r="E61" s="185">
        <f>+E6+E13+E20+E27+E34+E45+E51+E56</f>
        <v>298057724</v>
      </c>
    </row>
    <row r="62" spans="1:5" s="176" customFormat="1" ht="12" customHeight="1" thickBot="1" x14ac:dyDescent="0.25">
      <c r="A62" s="190" t="s">
        <v>256</v>
      </c>
      <c r="B62" s="156" t="s">
        <v>257</v>
      </c>
      <c r="C62" s="166">
        <f>SUM(C63:C65)</f>
        <v>0</v>
      </c>
      <c r="D62" s="166">
        <f>SUM(D63:D65)</f>
        <v>10000000</v>
      </c>
      <c r="E62" s="149">
        <f>SUM(E63:E65)</f>
        <v>0</v>
      </c>
    </row>
    <row r="63" spans="1:5" s="176" customFormat="1" ht="12" customHeight="1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" customHeight="1" x14ac:dyDescent="0.2">
      <c r="A64" s="128" t="s">
        <v>260</v>
      </c>
      <c r="B64" s="178" t="s">
        <v>261</v>
      </c>
      <c r="C64" s="170"/>
      <c r="D64" s="170">
        <v>10000000</v>
      </c>
      <c r="E64" s="153"/>
    </row>
    <row r="65" spans="1:5" s="176" customFormat="1" ht="12" customHeight="1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2" customHeight="1" thickBot="1" x14ac:dyDescent="0.25">
      <c r="A66" s="190" t="s">
        <v>264</v>
      </c>
      <c r="B66" s="156" t="s">
        <v>265</v>
      </c>
      <c r="C66" s="166">
        <f>SUM(C67:C70)</f>
        <v>0</v>
      </c>
      <c r="D66" s="166">
        <f>SUM(D67:D70)</f>
        <v>0</v>
      </c>
      <c r="E66" s="149">
        <f>SUM(E67:E70)</f>
        <v>0</v>
      </c>
    </row>
    <row r="67" spans="1:5" s="176" customFormat="1" ht="13.5" customHeight="1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" customHeight="1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" customHeight="1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2" customHeight="1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2" customHeight="1" thickBot="1" x14ac:dyDescent="0.25">
      <c r="A71" s="190" t="s">
        <v>272</v>
      </c>
      <c r="B71" s="156" t="s">
        <v>273</v>
      </c>
      <c r="C71" s="166">
        <f>SUM(C72:C73)</f>
        <v>9309249</v>
      </c>
      <c r="D71" s="166">
        <f>SUM(D72:D73)</f>
        <v>4662169</v>
      </c>
      <c r="E71" s="149">
        <f>SUM(E72:E73)</f>
        <v>11135239</v>
      </c>
    </row>
    <row r="72" spans="1:5" s="176" customFormat="1" ht="12" customHeight="1" x14ac:dyDescent="0.2">
      <c r="A72" s="129" t="s">
        <v>274</v>
      </c>
      <c r="B72" s="177" t="s">
        <v>275</v>
      </c>
      <c r="C72" s="170">
        <v>9309249</v>
      </c>
      <c r="D72" s="170">
        <v>4662169</v>
      </c>
      <c r="E72" s="153">
        <v>11135239</v>
      </c>
    </row>
    <row r="73" spans="1:5" s="176" customFormat="1" ht="12" customHeight="1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2" customHeight="1" thickBot="1" x14ac:dyDescent="0.25">
      <c r="A74" s="190" t="s">
        <v>278</v>
      </c>
      <c r="B74" s="156" t="s">
        <v>279</v>
      </c>
      <c r="C74" s="166">
        <f>SUM(C75:C77)</f>
        <v>0</v>
      </c>
      <c r="D74" s="166">
        <f>SUM(D75:D77)</f>
        <v>12167642</v>
      </c>
      <c r="E74" s="149">
        <f>SUM(E75:E77)</f>
        <v>12167642</v>
      </c>
    </row>
    <row r="75" spans="1:5" s="176" customFormat="1" ht="12" customHeight="1" x14ac:dyDescent="0.2">
      <c r="A75" s="129" t="s">
        <v>280</v>
      </c>
      <c r="B75" s="177" t="s">
        <v>281</v>
      </c>
      <c r="C75" s="170"/>
      <c r="D75" s="170">
        <v>12167642</v>
      </c>
      <c r="E75" s="153">
        <v>12167642</v>
      </c>
    </row>
    <row r="76" spans="1:5" s="176" customFormat="1" ht="12" customHeight="1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2" customHeight="1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2" customHeight="1" thickBot="1" x14ac:dyDescent="0.25">
      <c r="A78" s="190" t="s">
        <v>286</v>
      </c>
      <c r="B78" s="156" t="s">
        <v>287</v>
      </c>
      <c r="C78" s="166">
        <f>SUM(C79:C82)</f>
        <v>0</v>
      </c>
      <c r="D78" s="166">
        <f>SUM(D79:D82)</f>
        <v>0</v>
      </c>
      <c r="E78" s="149">
        <f>SUM(E79:E82)</f>
        <v>0</v>
      </c>
    </row>
    <row r="79" spans="1:5" s="176" customFormat="1" ht="12" customHeight="1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" customHeight="1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" customHeight="1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2" customHeight="1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2" customHeight="1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2" customHeight="1" thickBot="1" x14ac:dyDescent="0.25">
      <c r="A84" s="190" t="s">
        <v>298</v>
      </c>
      <c r="B84" s="112" t="s">
        <v>299</v>
      </c>
      <c r="C84" s="172">
        <f>+C62+C66+C71+C74+C78+C83</f>
        <v>9309249</v>
      </c>
      <c r="D84" s="172">
        <f>+D62+D66+D71+D74+D78+D83</f>
        <v>26829811</v>
      </c>
      <c r="E84" s="185">
        <f>+E62+E66+E71+E74+E78+E83</f>
        <v>23302881</v>
      </c>
    </row>
    <row r="85" spans="1:5" s="176" customFormat="1" ht="21.75" thickBot="1" x14ac:dyDescent="0.25">
      <c r="A85" s="192" t="s">
        <v>300</v>
      </c>
      <c r="B85" s="115" t="s">
        <v>301</v>
      </c>
      <c r="C85" s="172">
        <f>+C61+C84</f>
        <v>195024985</v>
      </c>
      <c r="D85" s="172">
        <f>+D61+D84</f>
        <v>328130310</v>
      </c>
      <c r="E85" s="185">
        <f>+E61+E84</f>
        <v>321360605</v>
      </c>
    </row>
    <row r="86" spans="1:5" s="176" customFormat="1" ht="12" customHeight="1" x14ac:dyDescent="0.2">
      <c r="A86" s="110"/>
      <c r="B86" s="110"/>
      <c r="C86" s="111"/>
      <c r="D86" s="111"/>
      <c r="E86" s="111"/>
    </row>
    <row r="87" spans="1:5" ht="16.5" customHeight="1" x14ac:dyDescent="0.25">
      <c r="A87" s="414" t="s">
        <v>35</v>
      </c>
      <c r="B87" s="414"/>
      <c r="C87" s="414"/>
      <c r="D87" s="414"/>
      <c r="E87" s="414"/>
    </row>
    <row r="88" spans="1:5" s="182" customFormat="1" ht="16.5" customHeight="1" thickBot="1" x14ac:dyDescent="0.3">
      <c r="A88" s="32" t="s">
        <v>93</v>
      </c>
      <c r="B88" s="32"/>
      <c r="C88" s="143"/>
      <c r="D88" s="143"/>
      <c r="E88" s="143"/>
    </row>
    <row r="89" spans="1:5" s="182" customFormat="1" ht="16.5" customHeigh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38.1" customHeight="1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customHeight="1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2" customHeight="1" thickBot="1" x14ac:dyDescent="0.3">
      <c r="A92" s="136" t="s">
        <v>6</v>
      </c>
      <c r="B92" s="138" t="s">
        <v>308</v>
      </c>
      <c r="C92" s="284">
        <f>SUM(C93:C97)</f>
        <v>157959551</v>
      </c>
      <c r="D92" s="284">
        <f>SUM(D93:D97)</f>
        <v>181705910</v>
      </c>
      <c r="E92" s="284">
        <f>SUM(E93:E97)</f>
        <v>181471843</v>
      </c>
    </row>
    <row r="93" spans="1:5" ht="12" customHeight="1" x14ac:dyDescent="0.25">
      <c r="A93" s="131" t="s">
        <v>67</v>
      </c>
      <c r="B93" s="124" t="s">
        <v>36</v>
      </c>
      <c r="C93" s="40">
        <v>31647226</v>
      </c>
      <c r="D93" s="40">
        <v>42973034</v>
      </c>
      <c r="E93" s="119">
        <v>42873034</v>
      </c>
    </row>
    <row r="94" spans="1:5" ht="12" customHeight="1" x14ac:dyDescent="0.25">
      <c r="A94" s="128" t="s">
        <v>68</v>
      </c>
      <c r="B94" s="122" t="s">
        <v>114</v>
      </c>
      <c r="C94" s="167">
        <v>4979552</v>
      </c>
      <c r="D94" s="167">
        <v>5770403</v>
      </c>
      <c r="E94" s="150">
        <v>5770403</v>
      </c>
    </row>
    <row r="95" spans="1:5" ht="12" customHeight="1" x14ac:dyDescent="0.25">
      <c r="A95" s="128" t="s">
        <v>69</v>
      </c>
      <c r="B95" s="122" t="s">
        <v>87</v>
      </c>
      <c r="C95" s="169">
        <v>46785215</v>
      </c>
      <c r="D95" s="169">
        <v>53130446</v>
      </c>
      <c r="E95" s="152">
        <v>52996379</v>
      </c>
    </row>
    <row r="96" spans="1:5" ht="12" customHeight="1" x14ac:dyDescent="0.25">
      <c r="A96" s="128" t="s">
        <v>70</v>
      </c>
      <c r="B96" s="125" t="s">
        <v>115</v>
      </c>
      <c r="C96" s="169">
        <v>4065940</v>
      </c>
      <c r="D96" s="169">
        <v>2638326</v>
      </c>
      <c r="E96" s="152">
        <v>2638326</v>
      </c>
    </row>
    <row r="97" spans="1:5" ht="12" customHeight="1" x14ac:dyDescent="0.25">
      <c r="A97" s="128" t="s">
        <v>78</v>
      </c>
      <c r="B97" s="133" t="s">
        <v>116</v>
      </c>
      <c r="C97" s="169">
        <f>SUM(C98:C107)</f>
        <v>70481618</v>
      </c>
      <c r="D97" s="169">
        <f>SUM(D98:D107)</f>
        <v>77193701</v>
      </c>
      <c r="E97" s="169">
        <f>SUM(E98:E107)</f>
        <v>77193701</v>
      </c>
    </row>
    <row r="98" spans="1:5" ht="12" customHeight="1" x14ac:dyDescent="0.25">
      <c r="A98" s="128" t="s">
        <v>71</v>
      </c>
      <c r="B98" s="122" t="s">
        <v>309</v>
      </c>
      <c r="C98" s="169">
        <v>598600</v>
      </c>
      <c r="D98" s="169">
        <v>3584470</v>
      </c>
      <c r="E98" s="152">
        <v>3584470</v>
      </c>
    </row>
    <row r="99" spans="1:5" ht="12" customHeight="1" x14ac:dyDescent="0.25">
      <c r="A99" s="128" t="s">
        <v>72</v>
      </c>
      <c r="B99" s="145" t="s">
        <v>310</v>
      </c>
      <c r="C99" s="169"/>
      <c r="D99" s="169"/>
      <c r="E99" s="152"/>
    </row>
    <row r="100" spans="1:5" ht="12" customHeight="1" x14ac:dyDescent="0.25">
      <c r="A100" s="128" t="s">
        <v>79</v>
      </c>
      <c r="B100" s="146" t="s">
        <v>311</v>
      </c>
      <c r="C100" s="169"/>
      <c r="D100" s="169"/>
      <c r="E100" s="152"/>
    </row>
    <row r="101" spans="1:5" ht="22.5" x14ac:dyDescent="0.25">
      <c r="A101" s="128" t="s">
        <v>80</v>
      </c>
      <c r="B101" s="146" t="s">
        <v>312</v>
      </c>
      <c r="C101" s="169"/>
      <c r="D101" s="169"/>
      <c r="E101" s="152"/>
    </row>
    <row r="102" spans="1:5" ht="12" customHeight="1" x14ac:dyDescent="0.25">
      <c r="A102" s="128" t="s">
        <v>81</v>
      </c>
      <c r="B102" s="145" t="s">
        <v>313</v>
      </c>
      <c r="C102" s="169">
        <v>66383018</v>
      </c>
      <c r="D102" s="169">
        <v>70309231</v>
      </c>
      <c r="E102" s="152">
        <v>70309231</v>
      </c>
    </row>
    <row r="103" spans="1:5" ht="12" customHeight="1" x14ac:dyDescent="0.25">
      <c r="A103" s="128" t="s">
        <v>82</v>
      </c>
      <c r="B103" s="145" t="s">
        <v>314</v>
      </c>
      <c r="C103" s="169"/>
      <c r="D103" s="169"/>
      <c r="E103" s="152"/>
    </row>
    <row r="104" spans="1:5" ht="22.5" x14ac:dyDescent="0.25">
      <c r="A104" s="128" t="s">
        <v>84</v>
      </c>
      <c r="B104" s="146" t="s">
        <v>315</v>
      </c>
      <c r="C104" s="169"/>
      <c r="D104" s="169"/>
      <c r="E104" s="152"/>
    </row>
    <row r="105" spans="1:5" ht="12" customHeight="1" x14ac:dyDescent="0.25">
      <c r="A105" s="127" t="s">
        <v>117</v>
      </c>
      <c r="B105" s="147" t="s">
        <v>316</v>
      </c>
      <c r="C105" s="169"/>
      <c r="D105" s="169"/>
      <c r="E105" s="152"/>
    </row>
    <row r="106" spans="1:5" ht="12" customHeight="1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2" customHeight="1" thickBot="1" x14ac:dyDescent="0.3">
      <c r="A107" s="132" t="s">
        <v>319</v>
      </c>
      <c r="B107" s="148" t="s">
        <v>320</v>
      </c>
      <c r="C107" s="41">
        <v>3500000</v>
      </c>
      <c r="D107" s="41">
        <v>3300000</v>
      </c>
      <c r="E107" s="113">
        <v>3300000</v>
      </c>
    </row>
    <row r="108" spans="1:5" ht="12" customHeight="1" thickBot="1" x14ac:dyDescent="0.3">
      <c r="A108" s="134" t="s">
        <v>7</v>
      </c>
      <c r="B108" s="137" t="s">
        <v>321</v>
      </c>
      <c r="C108" s="160">
        <f>+C109+C111+C113</f>
        <v>18832672</v>
      </c>
      <c r="D108" s="160">
        <f>+D109+D111+D113</f>
        <v>31069580</v>
      </c>
      <c r="E108" s="160">
        <f>+E109+E111+E113</f>
        <v>31064855</v>
      </c>
    </row>
    <row r="109" spans="1:5" ht="12" customHeight="1" x14ac:dyDescent="0.25">
      <c r="A109" s="129" t="s">
        <v>73</v>
      </c>
      <c r="B109" s="122" t="s">
        <v>133</v>
      </c>
      <c r="C109" s="168">
        <v>13383167</v>
      </c>
      <c r="D109" s="168">
        <v>22767065</v>
      </c>
      <c r="E109" s="151">
        <v>22762340</v>
      </c>
    </row>
    <row r="110" spans="1:5" ht="12" customHeight="1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>
        <v>5449505</v>
      </c>
      <c r="D111" s="167">
        <v>8302515</v>
      </c>
      <c r="E111" s="150">
        <v>8302515</v>
      </c>
    </row>
    <row r="112" spans="1:5" ht="12" customHeight="1" x14ac:dyDescent="0.25">
      <c r="A112" s="129" t="s">
        <v>76</v>
      </c>
      <c r="B112" s="126" t="s">
        <v>323</v>
      </c>
      <c r="C112" s="167"/>
      <c r="D112" s="167"/>
      <c r="E112" s="150"/>
    </row>
    <row r="113" spans="1:5" ht="12" customHeight="1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67">
        <f>SUM(E114:E121)</f>
        <v>0</v>
      </c>
    </row>
    <row r="114" spans="1:5" ht="21.75" customHeight="1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4" customHeight="1" x14ac:dyDescent="0.25">
      <c r="A115" s="129" t="s">
        <v>85</v>
      </c>
      <c r="B115" s="173" t="s">
        <v>325</v>
      </c>
      <c r="C115" s="167"/>
      <c r="D115" s="167"/>
      <c r="E115" s="150"/>
    </row>
    <row r="116" spans="1:5" ht="22.5" x14ac:dyDescent="0.25">
      <c r="A116" s="129" t="s">
        <v>119</v>
      </c>
      <c r="B116" s="146" t="s">
        <v>312</v>
      </c>
      <c r="C116" s="167"/>
      <c r="D116" s="167"/>
      <c r="E116" s="150"/>
    </row>
    <row r="117" spans="1:5" ht="12" customHeight="1" x14ac:dyDescent="0.25">
      <c r="A117" s="129" t="s">
        <v>120</v>
      </c>
      <c r="B117" s="146" t="s">
        <v>326</v>
      </c>
      <c r="C117" s="167"/>
      <c r="D117" s="167"/>
      <c r="E117" s="150"/>
    </row>
    <row r="118" spans="1:5" ht="12" customHeight="1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22.5" x14ac:dyDescent="0.2">
      <c r="A119" s="129" t="s">
        <v>328</v>
      </c>
      <c r="B119" s="146" t="s">
        <v>315</v>
      </c>
      <c r="C119" s="167"/>
      <c r="D119" s="167"/>
      <c r="E119" s="150"/>
    </row>
    <row r="120" spans="1:5" ht="12" customHeight="1" x14ac:dyDescent="0.25">
      <c r="A120" s="129" t="s">
        <v>329</v>
      </c>
      <c r="B120" s="146" t="s">
        <v>330</v>
      </c>
      <c r="C120" s="167"/>
      <c r="D120" s="167">
        <v>0</v>
      </c>
      <c r="E120" s="150">
        <v>0</v>
      </c>
    </row>
    <row r="121" spans="1:5" ht="12" customHeight="1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2" customHeight="1" thickBot="1" x14ac:dyDescent="0.3">
      <c r="A122" s="134" t="s">
        <v>8</v>
      </c>
      <c r="B122" s="142" t="s">
        <v>333</v>
      </c>
      <c r="C122" s="160">
        <f>+C123+C124</f>
        <v>13585682</v>
      </c>
      <c r="D122" s="160">
        <f>+D123+D124</f>
        <v>74365291</v>
      </c>
      <c r="E122" s="160">
        <f>+E123+E124</f>
        <v>0</v>
      </c>
    </row>
    <row r="123" spans="1:5" ht="12" customHeight="1" x14ac:dyDescent="0.25">
      <c r="A123" s="129" t="s">
        <v>56</v>
      </c>
      <c r="B123" s="123" t="s">
        <v>44</v>
      </c>
      <c r="C123" s="168">
        <v>13585682</v>
      </c>
      <c r="D123" s="168">
        <v>74365291</v>
      </c>
      <c r="E123" s="285"/>
    </row>
    <row r="124" spans="1:5" ht="12" customHeight="1" thickBot="1" x14ac:dyDescent="0.3">
      <c r="A124" s="130" t="s">
        <v>57</v>
      </c>
      <c r="B124" s="126" t="s">
        <v>45</v>
      </c>
      <c r="C124" s="286"/>
      <c r="D124" s="286"/>
      <c r="E124" s="286"/>
    </row>
    <row r="125" spans="1:5" ht="12" customHeight="1" thickBot="1" x14ac:dyDescent="0.3">
      <c r="A125" s="134" t="s">
        <v>9</v>
      </c>
      <c r="B125" s="142" t="s">
        <v>334</v>
      </c>
      <c r="C125" s="160">
        <f>+C92+C108+C122</f>
        <v>190377905</v>
      </c>
      <c r="D125" s="160">
        <f>+D92+D108+D122</f>
        <v>287140781</v>
      </c>
      <c r="E125" s="160">
        <f>+E92+E108+E122</f>
        <v>212536698</v>
      </c>
    </row>
    <row r="126" spans="1:5" ht="12" customHeight="1" thickBot="1" x14ac:dyDescent="0.3">
      <c r="A126" s="134" t="s">
        <v>10</v>
      </c>
      <c r="B126" s="142" t="s">
        <v>335</v>
      </c>
      <c r="C126" s="160">
        <f>+C127+C128+C129</f>
        <v>0</v>
      </c>
      <c r="D126" s="160">
        <f>+D127+D128+D129</f>
        <v>10000000</v>
      </c>
      <c r="E126" s="160">
        <f>+E127+E128+E129</f>
        <v>0</v>
      </c>
    </row>
    <row r="127" spans="1:5" ht="12" customHeight="1" x14ac:dyDescent="0.25">
      <c r="A127" s="129" t="s">
        <v>60</v>
      </c>
      <c r="B127" s="123" t="s">
        <v>336</v>
      </c>
      <c r="C127" s="150"/>
      <c r="D127" s="150"/>
      <c r="E127" s="150"/>
    </row>
    <row r="128" spans="1:5" ht="12" customHeight="1" x14ac:dyDescent="0.25">
      <c r="A128" s="129" t="s">
        <v>61</v>
      </c>
      <c r="B128" s="123" t="s">
        <v>337</v>
      </c>
      <c r="C128" s="150"/>
      <c r="D128" s="150">
        <v>10000000</v>
      </c>
      <c r="E128" s="150"/>
    </row>
    <row r="129" spans="1:9" ht="12" customHeight="1" thickBot="1" x14ac:dyDescent="0.3">
      <c r="A129" s="127" t="s">
        <v>62</v>
      </c>
      <c r="B129" s="121" t="s">
        <v>338</v>
      </c>
      <c r="C129" s="150"/>
      <c r="D129" s="150"/>
      <c r="E129" s="150"/>
    </row>
    <row r="130" spans="1:9" ht="12" customHeight="1" thickBot="1" x14ac:dyDescent="0.3">
      <c r="A130" s="134" t="s">
        <v>11</v>
      </c>
      <c r="B130" s="142" t="s">
        <v>339</v>
      </c>
      <c r="C130" s="160">
        <f>+C131+C132+C133+C134</f>
        <v>0</v>
      </c>
      <c r="D130" s="160">
        <f>+D131+D132+D133+D134</f>
        <v>0</v>
      </c>
      <c r="E130" s="160">
        <f>+E131+E132+E133+E134</f>
        <v>0</v>
      </c>
    </row>
    <row r="131" spans="1:9" ht="12" customHeight="1" x14ac:dyDescent="0.25">
      <c r="A131" s="129" t="s">
        <v>63</v>
      </c>
      <c r="B131" s="123" t="s">
        <v>340</v>
      </c>
      <c r="C131" s="150"/>
      <c r="D131" s="150"/>
      <c r="E131" s="150"/>
    </row>
    <row r="132" spans="1:9" ht="12" customHeight="1" x14ac:dyDescent="0.25">
      <c r="A132" s="129" t="s">
        <v>64</v>
      </c>
      <c r="B132" s="123" t="s">
        <v>341</v>
      </c>
      <c r="C132" s="150"/>
      <c r="D132" s="150"/>
      <c r="E132" s="150"/>
    </row>
    <row r="133" spans="1:9" ht="12" customHeight="1" x14ac:dyDescent="0.25">
      <c r="A133" s="129" t="s">
        <v>236</v>
      </c>
      <c r="B133" s="123" t="s">
        <v>342</v>
      </c>
      <c r="C133" s="150"/>
      <c r="D133" s="150"/>
      <c r="E133" s="150"/>
    </row>
    <row r="134" spans="1:9" ht="12" customHeight="1" thickBot="1" x14ac:dyDescent="0.3">
      <c r="A134" s="127" t="s">
        <v>238</v>
      </c>
      <c r="B134" s="121" t="s">
        <v>343</v>
      </c>
      <c r="C134" s="150"/>
      <c r="D134" s="150"/>
      <c r="E134" s="150"/>
    </row>
    <row r="135" spans="1:9" ht="12" customHeight="1" thickBot="1" x14ac:dyDescent="0.3">
      <c r="A135" s="134" t="s">
        <v>12</v>
      </c>
      <c r="B135" s="142" t="s">
        <v>344</v>
      </c>
      <c r="C135" s="287">
        <f>+C136+C137+C138+C140+C139</f>
        <v>4647080</v>
      </c>
      <c r="D135" s="287">
        <f>+D136+D137+D138+D140+D139</f>
        <v>30989529</v>
      </c>
      <c r="E135" s="287">
        <f>+E136+E137+E138+E140+E139</f>
        <v>25875500</v>
      </c>
    </row>
    <row r="136" spans="1:9" ht="12" customHeight="1" x14ac:dyDescent="0.25">
      <c r="A136" s="129" t="s">
        <v>65</v>
      </c>
      <c r="B136" s="123" t="s">
        <v>345</v>
      </c>
      <c r="C136" s="150"/>
      <c r="D136" s="150"/>
      <c r="E136" s="150"/>
    </row>
    <row r="137" spans="1:9" ht="12" customHeight="1" x14ac:dyDescent="0.25">
      <c r="A137" s="129" t="s">
        <v>66</v>
      </c>
      <c r="B137" s="123" t="s">
        <v>346</v>
      </c>
      <c r="C137" s="167">
        <v>4647080</v>
      </c>
      <c r="D137" s="167">
        <v>16814722</v>
      </c>
      <c r="E137" s="150">
        <v>11700693</v>
      </c>
    </row>
    <row r="138" spans="1:9" ht="12" customHeight="1" x14ac:dyDescent="0.25">
      <c r="A138" s="129" t="s">
        <v>245</v>
      </c>
      <c r="B138" s="123" t="s">
        <v>491</v>
      </c>
      <c r="C138" s="167"/>
      <c r="D138" s="167">
        <v>14174807</v>
      </c>
      <c r="E138" s="150">
        <v>14174807</v>
      </c>
    </row>
    <row r="139" spans="1:9" ht="12" customHeight="1" thickBot="1" x14ac:dyDescent="0.3">
      <c r="A139" s="127" t="s">
        <v>247</v>
      </c>
      <c r="B139" s="121" t="s">
        <v>492</v>
      </c>
      <c r="C139" s="150"/>
      <c r="D139" s="150"/>
      <c r="E139" s="150"/>
    </row>
    <row r="140" spans="1:9" ht="15" customHeight="1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95" customHeight="1" x14ac:dyDescent="0.2">
      <c r="A141" s="129" t="s">
        <v>112</v>
      </c>
      <c r="B141" s="123" t="s">
        <v>350</v>
      </c>
      <c r="C141" s="167"/>
      <c r="D141" s="167"/>
      <c r="E141" s="150"/>
    </row>
    <row r="142" spans="1:9" ht="12.75" customHeight="1" x14ac:dyDescent="0.25">
      <c r="A142" s="129" t="s">
        <v>113</v>
      </c>
      <c r="B142" s="123" t="s">
        <v>351</v>
      </c>
      <c r="C142" s="167"/>
      <c r="D142" s="167"/>
      <c r="E142" s="150"/>
    </row>
    <row r="143" spans="1:9" ht="12.75" customHeight="1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2.75" customHeight="1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4647080</v>
      </c>
      <c r="D145" s="116">
        <f>+D126+D130+D135+D140</f>
        <v>40989529</v>
      </c>
      <c r="E145" s="117">
        <f>+E126+E130+E135+E140</f>
        <v>25875500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195024985</v>
      </c>
      <c r="D146" s="116">
        <f>+D125+D145</f>
        <v>328130310</v>
      </c>
      <c r="E146" s="117">
        <f>+E125+E145</f>
        <v>238412198</v>
      </c>
    </row>
    <row r="148" spans="1:5" ht="18.75" customHeight="1" x14ac:dyDescent="0.25">
      <c r="A148" s="413" t="s">
        <v>356</v>
      </c>
      <c r="B148" s="413"/>
      <c r="C148" s="413"/>
      <c r="D148" s="413"/>
      <c r="E148" s="413"/>
    </row>
    <row r="149" spans="1:5" ht="13.5" customHeight="1" thickBot="1" x14ac:dyDescent="0.3">
      <c r="A149" s="144" t="s">
        <v>94</v>
      </c>
      <c r="B149" s="144"/>
      <c r="C149" s="174"/>
      <c r="E149" s="161" t="s">
        <v>134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-4662169</v>
      </c>
      <c r="D150" s="160">
        <f>+D61-D125</f>
        <v>14159718</v>
      </c>
      <c r="E150" s="160">
        <f>+E61-E125</f>
        <v>85521026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4662169</v>
      </c>
      <c r="D151" s="160">
        <f>+D84-D145</f>
        <v>-14159718</v>
      </c>
      <c r="E151" s="160">
        <f>+E84-E145</f>
        <v>-2572619</v>
      </c>
    </row>
    <row r="152" spans="1:5" ht="7.5" customHeight="1" x14ac:dyDescent="0.25"/>
    <row r="154" spans="1:5" ht="12.75" customHeight="1" x14ac:dyDescent="0.25"/>
    <row r="155" spans="1:5" ht="12.75" customHeight="1" x14ac:dyDescent="0.25"/>
    <row r="156" spans="1:5" ht="12.75" customHeight="1" x14ac:dyDescent="0.25"/>
    <row r="157" spans="1:5" ht="12.75" customHeight="1" x14ac:dyDescent="0.25"/>
    <row r="158" spans="1:5" ht="12.75" customHeight="1" x14ac:dyDescent="0.25"/>
    <row r="159" spans="1:5" ht="12.75" customHeight="1" x14ac:dyDescent="0.25"/>
    <row r="160" spans="1:5" ht="12.75" customHeight="1" x14ac:dyDescent="0.25"/>
    <row r="161" spans="3:5" s="163" customFormat="1" ht="12.75" customHeigh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&amp;C&amp;"Times New Roman CE,Félkövér"Ugod Község Önkormányzat 
2019. ÉVI ZÁRSZÁMADÁS
KÖTELEZŐ FELADATAINAK MÉRLEGE&amp;R&amp;"Times New Roman CE,Dőlt"   &amp;8 1.3.1. melléklet a ..... /2020. (......)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view="pageBreakPreview" topLeftCell="A139" zoomScaleNormal="100" zoomScaleSheetLayoutView="100" workbookViewId="0">
      <selection activeCell="E105" sqref="E105"/>
    </sheetView>
  </sheetViews>
  <sheetFormatPr defaultRowHeight="15.75" x14ac:dyDescent="0.25"/>
  <cols>
    <col min="1" max="1" width="9.5" style="163" customWidth="1"/>
    <col min="2" max="2" width="60.83203125" style="163" customWidth="1"/>
    <col min="3" max="5" width="15.83203125" style="164" customWidth="1"/>
    <col min="6" max="16384" width="9.33203125" style="174"/>
  </cols>
  <sheetData>
    <row r="1" spans="1:5" x14ac:dyDescent="0.25">
      <c r="A1" s="414" t="s">
        <v>3</v>
      </c>
      <c r="B1" s="414"/>
      <c r="C1" s="414"/>
      <c r="D1" s="414"/>
      <c r="E1" s="414"/>
    </row>
    <row r="2" spans="1:5" ht="16.5" thickBot="1" x14ac:dyDescent="0.3">
      <c r="A2" s="31" t="s">
        <v>92</v>
      </c>
      <c r="B2" s="31"/>
      <c r="C2" s="161"/>
      <c r="D2" s="161"/>
      <c r="E2" s="161"/>
    </row>
    <row r="3" spans="1:5" x14ac:dyDescent="0.25">
      <c r="A3" s="415" t="s">
        <v>55</v>
      </c>
      <c r="B3" s="417" t="s">
        <v>5</v>
      </c>
      <c r="C3" s="419" t="str">
        <f>+'1.1.sz.mell.'!C3:E3</f>
        <v>2020. évi</v>
      </c>
      <c r="D3" s="419"/>
      <c r="E3" s="420"/>
    </row>
    <row r="4" spans="1:5" ht="24.75" thickBot="1" x14ac:dyDescent="0.3">
      <c r="A4" s="416"/>
      <c r="B4" s="418"/>
      <c r="C4" s="33" t="s">
        <v>155</v>
      </c>
      <c r="D4" s="33" t="s">
        <v>156</v>
      </c>
      <c r="E4" s="34" t="s">
        <v>157</v>
      </c>
    </row>
    <row r="5" spans="1:5" s="175" customFormat="1" ht="12" thickBot="1" x14ac:dyDescent="0.25">
      <c r="A5" s="139" t="s">
        <v>302</v>
      </c>
      <c r="B5" s="140" t="s">
        <v>303</v>
      </c>
      <c r="C5" s="140" t="s">
        <v>304</v>
      </c>
      <c r="D5" s="140" t="s">
        <v>305</v>
      </c>
      <c r="E5" s="188" t="s">
        <v>306</v>
      </c>
    </row>
    <row r="6" spans="1:5" s="176" customFormat="1" ht="13.5" thickBot="1" x14ac:dyDescent="0.25">
      <c r="A6" s="134" t="s">
        <v>6</v>
      </c>
      <c r="B6" s="135" t="s">
        <v>188</v>
      </c>
      <c r="C6" s="166">
        <f>SUM(C7:C12)</f>
        <v>0</v>
      </c>
      <c r="D6" s="166">
        <f>SUM(D7:D12)</f>
        <v>0</v>
      </c>
      <c r="E6" s="149">
        <f>SUM(E7:E12)</f>
        <v>0</v>
      </c>
    </row>
    <row r="7" spans="1:5" s="176" customFormat="1" ht="12.75" x14ac:dyDescent="0.2">
      <c r="A7" s="129" t="s">
        <v>67</v>
      </c>
      <c r="B7" s="177" t="s">
        <v>189</v>
      </c>
      <c r="C7" s="168"/>
      <c r="D7" s="168"/>
      <c r="E7" s="151"/>
    </row>
    <row r="8" spans="1:5" s="176" customFormat="1" ht="12.75" x14ac:dyDescent="0.2">
      <c r="A8" s="128" t="s">
        <v>68</v>
      </c>
      <c r="B8" s="178" t="s">
        <v>190</v>
      </c>
      <c r="C8" s="167"/>
      <c r="D8" s="167"/>
      <c r="E8" s="150"/>
    </row>
    <row r="9" spans="1:5" s="176" customFormat="1" ht="12.75" x14ac:dyDescent="0.2">
      <c r="A9" s="128" t="s">
        <v>69</v>
      </c>
      <c r="B9" s="178" t="s">
        <v>191</v>
      </c>
      <c r="C9" s="167"/>
      <c r="D9" s="167"/>
      <c r="E9" s="150"/>
    </row>
    <row r="10" spans="1:5" s="176" customFormat="1" ht="12.75" x14ac:dyDescent="0.2">
      <c r="A10" s="128" t="s">
        <v>70</v>
      </c>
      <c r="B10" s="178" t="s">
        <v>192</v>
      </c>
      <c r="C10" s="167"/>
      <c r="D10" s="167"/>
      <c r="E10" s="150"/>
    </row>
    <row r="11" spans="1:5" s="176" customFormat="1" ht="12.75" x14ac:dyDescent="0.2">
      <c r="A11" s="128" t="s">
        <v>88</v>
      </c>
      <c r="B11" s="178" t="s">
        <v>509</v>
      </c>
      <c r="C11" s="167"/>
      <c r="D11" s="167"/>
      <c r="E11" s="150"/>
    </row>
    <row r="12" spans="1:5" s="176" customFormat="1" ht="13.5" thickBot="1" x14ac:dyDescent="0.25">
      <c r="A12" s="130" t="s">
        <v>71</v>
      </c>
      <c r="B12" s="158" t="s">
        <v>510</v>
      </c>
      <c r="C12" s="169"/>
      <c r="D12" s="169"/>
      <c r="E12" s="152"/>
    </row>
    <row r="13" spans="1:5" s="176" customFormat="1" ht="21.75" thickBot="1" x14ac:dyDescent="0.25">
      <c r="A13" s="134" t="s">
        <v>7</v>
      </c>
      <c r="B13" s="156" t="s">
        <v>193</v>
      </c>
      <c r="C13" s="166">
        <f>SUM(C14:C18)</f>
        <v>0</v>
      </c>
      <c r="D13" s="166">
        <f>SUM(D14:D18)</f>
        <v>0</v>
      </c>
      <c r="E13" s="149">
        <f>SUM(E14:E18)</f>
        <v>0</v>
      </c>
    </row>
    <row r="14" spans="1:5" s="176" customFormat="1" ht="12.75" x14ac:dyDescent="0.2">
      <c r="A14" s="129" t="s">
        <v>73</v>
      </c>
      <c r="B14" s="177" t="s">
        <v>194</v>
      </c>
      <c r="C14" s="168"/>
      <c r="D14" s="168"/>
      <c r="E14" s="151"/>
    </row>
    <row r="15" spans="1:5" s="176" customFormat="1" ht="12.75" x14ac:dyDescent="0.2">
      <c r="A15" s="128" t="s">
        <v>74</v>
      </c>
      <c r="B15" s="178" t="s">
        <v>195</v>
      </c>
      <c r="C15" s="167"/>
      <c r="D15" s="167"/>
      <c r="E15" s="150"/>
    </row>
    <row r="16" spans="1:5" s="176" customFormat="1" ht="12.75" x14ac:dyDescent="0.2">
      <c r="A16" s="128" t="s">
        <v>75</v>
      </c>
      <c r="B16" s="178" t="s">
        <v>196</v>
      </c>
      <c r="C16" s="167"/>
      <c r="D16" s="167"/>
      <c r="E16" s="150"/>
    </row>
    <row r="17" spans="1:5" s="176" customFormat="1" ht="12.75" x14ac:dyDescent="0.2">
      <c r="A17" s="128" t="s">
        <v>76</v>
      </c>
      <c r="B17" s="178" t="s">
        <v>197</v>
      </c>
      <c r="C17" s="167"/>
      <c r="D17" s="167"/>
      <c r="E17" s="150"/>
    </row>
    <row r="18" spans="1:5" s="176" customFormat="1" ht="12.75" x14ac:dyDescent="0.2">
      <c r="A18" s="128" t="s">
        <v>77</v>
      </c>
      <c r="B18" s="178" t="s">
        <v>198</v>
      </c>
      <c r="C18" s="167"/>
      <c r="D18" s="167"/>
      <c r="E18" s="150"/>
    </row>
    <row r="19" spans="1:5" s="176" customFormat="1" ht="13.5" thickBot="1" x14ac:dyDescent="0.25">
      <c r="A19" s="130" t="s">
        <v>83</v>
      </c>
      <c r="B19" s="179" t="s">
        <v>199</v>
      </c>
      <c r="C19" s="169"/>
      <c r="D19" s="169"/>
      <c r="E19" s="152"/>
    </row>
    <row r="20" spans="1:5" s="176" customFormat="1" ht="21.75" thickBot="1" x14ac:dyDescent="0.25">
      <c r="A20" s="134" t="s">
        <v>8</v>
      </c>
      <c r="B20" s="135" t="s">
        <v>200</v>
      </c>
      <c r="C20" s="166">
        <f>SUM(C21:C25)</f>
        <v>0</v>
      </c>
      <c r="D20" s="166">
        <f>SUM(D21:D25)</f>
        <v>0</v>
      </c>
      <c r="E20" s="149">
        <f>SUM(E21:E25)</f>
        <v>0</v>
      </c>
    </row>
    <row r="21" spans="1:5" s="176" customFormat="1" ht="12.75" x14ac:dyDescent="0.2">
      <c r="A21" s="129" t="s">
        <v>56</v>
      </c>
      <c r="B21" s="177" t="s">
        <v>201</v>
      </c>
      <c r="C21" s="168"/>
      <c r="D21" s="168"/>
      <c r="E21" s="151"/>
    </row>
    <row r="22" spans="1:5" s="176" customFormat="1" ht="12.75" x14ac:dyDescent="0.2">
      <c r="A22" s="128" t="s">
        <v>57</v>
      </c>
      <c r="B22" s="178" t="s">
        <v>202</v>
      </c>
      <c r="C22" s="167"/>
      <c r="D22" s="167"/>
      <c r="E22" s="150"/>
    </row>
    <row r="23" spans="1:5" s="176" customFormat="1" ht="12.75" x14ac:dyDescent="0.2">
      <c r="A23" s="128" t="s">
        <v>58</v>
      </c>
      <c r="B23" s="178" t="s">
        <v>203</v>
      </c>
      <c r="C23" s="167"/>
      <c r="D23" s="167"/>
      <c r="E23" s="150"/>
    </row>
    <row r="24" spans="1:5" s="176" customFormat="1" ht="12.75" x14ac:dyDescent="0.2">
      <c r="A24" s="128" t="s">
        <v>59</v>
      </c>
      <c r="B24" s="178" t="s">
        <v>204</v>
      </c>
      <c r="C24" s="167"/>
      <c r="D24" s="167"/>
      <c r="E24" s="150"/>
    </row>
    <row r="25" spans="1:5" s="176" customFormat="1" ht="12.75" x14ac:dyDescent="0.2">
      <c r="A25" s="128" t="s">
        <v>102</v>
      </c>
      <c r="B25" s="178" t="s">
        <v>205</v>
      </c>
      <c r="C25" s="167"/>
      <c r="D25" s="167"/>
      <c r="E25" s="150"/>
    </row>
    <row r="26" spans="1:5" s="176" customFormat="1" ht="13.5" thickBot="1" x14ac:dyDescent="0.25">
      <c r="A26" s="130" t="s">
        <v>103</v>
      </c>
      <c r="B26" s="179" t="s">
        <v>206</v>
      </c>
      <c r="C26" s="169"/>
      <c r="D26" s="169"/>
      <c r="E26" s="152"/>
    </row>
    <row r="27" spans="1:5" s="176" customFormat="1" ht="13.5" thickBot="1" x14ac:dyDescent="0.25">
      <c r="A27" s="134" t="s">
        <v>104</v>
      </c>
      <c r="B27" s="135" t="s">
        <v>207</v>
      </c>
      <c r="C27" s="172">
        <f>+C28+C31+C32+C33</f>
        <v>0</v>
      </c>
      <c r="D27" s="172">
        <f>+D28+D31+D32+D33</f>
        <v>0</v>
      </c>
      <c r="E27" s="185">
        <f>+E28+E31+E32+E33</f>
        <v>0</v>
      </c>
    </row>
    <row r="28" spans="1:5" s="176" customFormat="1" ht="12.75" x14ac:dyDescent="0.2">
      <c r="A28" s="129" t="s">
        <v>208</v>
      </c>
      <c r="B28" s="177" t="s">
        <v>209</v>
      </c>
      <c r="C28" s="187">
        <f>SUM(C29:C30)</f>
        <v>0</v>
      </c>
      <c r="D28" s="187">
        <f>SUM(D29:D30)</f>
        <v>0</v>
      </c>
      <c r="E28" s="360">
        <f>SUM(E29:E30)</f>
        <v>0</v>
      </c>
    </row>
    <row r="29" spans="1:5" s="176" customFormat="1" ht="12.75" x14ac:dyDescent="0.2">
      <c r="A29" s="128" t="s">
        <v>210</v>
      </c>
      <c r="B29" s="178" t="s">
        <v>211</v>
      </c>
      <c r="C29" s="167"/>
      <c r="D29" s="167"/>
      <c r="E29" s="150"/>
    </row>
    <row r="30" spans="1:5" s="176" customFormat="1" ht="12.75" x14ac:dyDescent="0.2">
      <c r="A30" s="128" t="s">
        <v>212</v>
      </c>
      <c r="B30" s="350" t="s">
        <v>495</v>
      </c>
      <c r="C30" s="167"/>
      <c r="D30" s="167"/>
      <c r="E30" s="150"/>
    </row>
    <row r="31" spans="1:5" s="176" customFormat="1" ht="12.75" x14ac:dyDescent="0.2">
      <c r="A31" s="128" t="s">
        <v>214</v>
      </c>
      <c r="B31" s="178" t="s">
        <v>215</v>
      </c>
      <c r="C31" s="167"/>
      <c r="D31" s="167"/>
      <c r="E31" s="150"/>
    </row>
    <row r="32" spans="1:5" s="176" customFormat="1" ht="12.75" x14ac:dyDescent="0.2">
      <c r="A32" s="128" t="s">
        <v>216</v>
      </c>
      <c r="B32" s="178" t="s">
        <v>217</v>
      </c>
      <c r="C32" s="167"/>
      <c r="D32" s="167"/>
      <c r="E32" s="150"/>
    </row>
    <row r="33" spans="1:5" s="176" customFormat="1" ht="13.5" thickBot="1" x14ac:dyDescent="0.25">
      <c r="A33" s="130" t="s">
        <v>218</v>
      </c>
      <c r="B33" s="179" t="s">
        <v>219</v>
      </c>
      <c r="C33" s="169"/>
      <c r="D33" s="169"/>
      <c r="E33" s="152"/>
    </row>
    <row r="34" spans="1:5" s="176" customFormat="1" ht="13.5" thickBot="1" x14ac:dyDescent="0.25">
      <c r="A34" s="134" t="s">
        <v>10</v>
      </c>
      <c r="B34" s="135" t="s">
        <v>220</v>
      </c>
      <c r="C34" s="166">
        <f>SUM(C35:C44)</f>
        <v>0</v>
      </c>
      <c r="D34" s="166">
        <f>SUM(D35:D44)</f>
        <v>4526000</v>
      </c>
      <c r="E34" s="149">
        <f>SUM(E35:E44)</f>
        <v>4526000</v>
      </c>
    </row>
    <row r="35" spans="1:5" s="176" customFormat="1" ht="12.75" x14ac:dyDescent="0.2">
      <c r="A35" s="129" t="s">
        <v>60</v>
      </c>
      <c r="B35" s="177" t="s">
        <v>221</v>
      </c>
      <c r="C35" s="168"/>
      <c r="D35" s="168">
        <v>3733171</v>
      </c>
      <c r="E35" s="151">
        <v>3733171</v>
      </c>
    </row>
    <row r="36" spans="1:5" s="176" customFormat="1" ht="12.75" x14ac:dyDescent="0.2">
      <c r="A36" s="128" t="s">
        <v>61</v>
      </c>
      <c r="B36" s="178" t="s">
        <v>222</v>
      </c>
      <c r="C36" s="167"/>
      <c r="D36" s="167">
        <v>792829</v>
      </c>
      <c r="E36" s="150">
        <v>792829</v>
      </c>
    </row>
    <row r="37" spans="1:5" s="176" customFormat="1" ht="12.75" x14ac:dyDescent="0.2">
      <c r="A37" s="128" t="s">
        <v>62</v>
      </c>
      <c r="B37" s="178" t="s">
        <v>223</v>
      </c>
      <c r="C37" s="167"/>
      <c r="D37" s="167"/>
      <c r="E37" s="150"/>
    </row>
    <row r="38" spans="1:5" s="176" customFormat="1" ht="12.75" x14ac:dyDescent="0.2">
      <c r="A38" s="128" t="s">
        <v>106</v>
      </c>
      <c r="B38" s="178" t="s">
        <v>224</v>
      </c>
      <c r="C38" s="167"/>
      <c r="D38" s="167"/>
      <c r="E38" s="150"/>
    </row>
    <row r="39" spans="1:5" s="176" customFormat="1" ht="12.75" x14ac:dyDescent="0.2">
      <c r="A39" s="128" t="s">
        <v>107</v>
      </c>
      <c r="B39" s="178" t="s">
        <v>225</v>
      </c>
      <c r="C39" s="167"/>
      <c r="D39" s="167"/>
      <c r="E39" s="150"/>
    </row>
    <row r="40" spans="1:5" s="176" customFormat="1" ht="12.75" x14ac:dyDescent="0.2">
      <c r="A40" s="128" t="s">
        <v>108</v>
      </c>
      <c r="B40" s="178" t="s">
        <v>226</v>
      </c>
      <c r="C40" s="167"/>
      <c r="D40" s="167"/>
      <c r="E40" s="150"/>
    </row>
    <row r="41" spans="1:5" s="176" customFormat="1" ht="12.75" x14ac:dyDescent="0.2">
      <c r="A41" s="128" t="s">
        <v>109</v>
      </c>
      <c r="B41" s="178" t="s">
        <v>227</v>
      </c>
      <c r="C41" s="167"/>
      <c r="D41" s="167"/>
      <c r="E41" s="150"/>
    </row>
    <row r="42" spans="1:5" s="176" customFormat="1" ht="12.75" x14ac:dyDescent="0.2">
      <c r="A42" s="128" t="s">
        <v>110</v>
      </c>
      <c r="B42" s="178" t="s">
        <v>228</v>
      </c>
      <c r="C42" s="167"/>
      <c r="D42" s="167">
        <v>0</v>
      </c>
      <c r="E42" s="150">
        <v>0</v>
      </c>
    </row>
    <row r="43" spans="1:5" s="176" customFormat="1" ht="12.75" x14ac:dyDescent="0.2">
      <c r="A43" s="128" t="s">
        <v>229</v>
      </c>
      <c r="B43" s="178" t="s">
        <v>230</v>
      </c>
      <c r="C43" s="170"/>
      <c r="D43" s="170">
        <v>0</v>
      </c>
      <c r="E43" s="153">
        <v>0</v>
      </c>
    </row>
    <row r="44" spans="1:5" s="176" customFormat="1" ht="13.5" thickBot="1" x14ac:dyDescent="0.25">
      <c r="A44" s="130" t="s">
        <v>231</v>
      </c>
      <c r="B44" s="179" t="s">
        <v>232</v>
      </c>
      <c r="C44" s="171"/>
      <c r="D44" s="171"/>
      <c r="E44" s="154"/>
    </row>
    <row r="45" spans="1:5" s="176" customFormat="1" ht="13.5" thickBot="1" x14ac:dyDescent="0.25">
      <c r="A45" s="134" t="s">
        <v>11</v>
      </c>
      <c r="B45" s="135" t="s">
        <v>233</v>
      </c>
      <c r="C45" s="166">
        <f>SUM(C46:C50)</f>
        <v>0</v>
      </c>
      <c r="D45" s="166">
        <f>SUM(D46:D50)</f>
        <v>0</v>
      </c>
      <c r="E45" s="149">
        <f>SUM(E46:E50)</f>
        <v>0</v>
      </c>
    </row>
    <row r="46" spans="1:5" s="176" customFormat="1" ht="12.75" x14ac:dyDescent="0.2">
      <c r="A46" s="129" t="s">
        <v>63</v>
      </c>
      <c r="B46" s="177" t="s">
        <v>234</v>
      </c>
      <c r="C46" s="189"/>
      <c r="D46" s="189"/>
      <c r="E46" s="356"/>
    </row>
    <row r="47" spans="1:5" s="176" customFormat="1" ht="12.75" x14ac:dyDescent="0.2">
      <c r="A47" s="128" t="s">
        <v>64</v>
      </c>
      <c r="B47" s="178" t="s">
        <v>235</v>
      </c>
      <c r="C47" s="170"/>
      <c r="D47" s="355"/>
      <c r="E47" s="357"/>
    </row>
    <row r="48" spans="1:5" s="176" customFormat="1" ht="12.75" x14ac:dyDescent="0.2">
      <c r="A48" s="128" t="s">
        <v>236</v>
      </c>
      <c r="B48" s="178" t="s">
        <v>237</v>
      </c>
      <c r="C48" s="170"/>
      <c r="D48" s="355"/>
      <c r="E48" s="357"/>
    </row>
    <row r="49" spans="1:5" s="176" customFormat="1" ht="12.75" x14ac:dyDescent="0.2">
      <c r="A49" s="128" t="s">
        <v>238</v>
      </c>
      <c r="B49" s="178" t="s">
        <v>239</v>
      </c>
      <c r="C49" s="170"/>
      <c r="D49" s="170"/>
      <c r="E49" s="359"/>
    </row>
    <row r="50" spans="1:5" s="176" customFormat="1" ht="13.5" thickBot="1" x14ac:dyDescent="0.25">
      <c r="A50" s="130" t="s">
        <v>240</v>
      </c>
      <c r="B50" s="179" t="s">
        <v>241</v>
      </c>
      <c r="C50" s="171"/>
      <c r="D50" s="171"/>
      <c r="E50" s="367"/>
    </row>
    <row r="51" spans="1:5" s="176" customFormat="1" ht="13.5" thickBot="1" x14ac:dyDescent="0.25">
      <c r="A51" s="134" t="s">
        <v>111</v>
      </c>
      <c r="B51" s="366" t="s">
        <v>242</v>
      </c>
      <c r="C51" s="368">
        <f>SUM(C52:C54)</f>
        <v>0</v>
      </c>
      <c r="D51" s="166">
        <f>SUM(D52:D54)</f>
        <v>0</v>
      </c>
      <c r="E51" s="160">
        <f>SUM(E52:E54)</f>
        <v>0</v>
      </c>
    </row>
    <row r="52" spans="1:5" s="176" customFormat="1" ht="12.75" customHeight="1" x14ac:dyDescent="0.2">
      <c r="A52" s="129" t="s">
        <v>65</v>
      </c>
      <c r="B52" s="177" t="s">
        <v>243</v>
      </c>
      <c r="C52" s="168"/>
      <c r="D52" s="168"/>
      <c r="E52" s="285"/>
    </row>
    <row r="53" spans="1:5" s="176" customFormat="1" ht="11.25" customHeight="1" x14ac:dyDescent="0.2">
      <c r="A53" s="128" t="s">
        <v>66</v>
      </c>
      <c r="B53" s="178" t="s">
        <v>244</v>
      </c>
      <c r="C53" s="167"/>
      <c r="D53" s="167"/>
      <c r="E53" s="150"/>
    </row>
    <row r="54" spans="1:5" s="176" customFormat="1" ht="12.75" x14ac:dyDescent="0.2">
      <c r="A54" s="128" t="s">
        <v>245</v>
      </c>
      <c r="B54" s="178" t="s">
        <v>246</v>
      </c>
      <c r="C54" s="167"/>
      <c r="D54" s="167"/>
      <c r="E54" s="354"/>
    </row>
    <row r="55" spans="1:5" s="176" customFormat="1" ht="13.5" thickBot="1" x14ac:dyDescent="0.25">
      <c r="A55" s="130" t="s">
        <v>247</v>
      </c>
      <c r="B55" s="179" t="s">
        <v>248</v>
      </c>
      <c r="C55" s="41"/>
      <c r="D55" s="41"/>
      <c r="E55" s="352"/>
    </row>
    <row r="56" spans="1:5" s="176" customFormat="1" ht="13.5" thickBot="1" x14ac:dyDescent="0.25">
      <c r="A56" s="134" t="s">
        <v>13</v>
      </c>
      <c r="B56" s="156" t="s">
        <v>249</v>
      </c>
      <c r="C56" s="166">
        <f>SUM(C59+C58+C57)</f>
        <v>0</v>
      </c>
      <c r="D56" s="166">
        <f>SUM(D59+D58+D57)</f>
        <v>0</v>
      </c>
      <c r="E56" s="166">
        <f>SUM(E59+E58+E57)</f>
        <v>0</v>
      </c>
    </row>
    <row r="57" spans="1:5" s="176" customFormat="1" ht="12.75" customHeight="1" x14ac:dyDescent="0.2">
      <c r="A57" s="129" t="s">
        <v>112</v>
      </c>
      <c r="B57" s="177" t="s">
        <v>250</v>
      </c>
      <c r="C57" s="170"/>
      <c r="D57" s="170"/>
      <c r="E57" s="356"/>
    </row>
    <row r="58" spans="1:5" s="176" customFormat="1" ht="12" customHeight="1" x14ac:dyDescent="0.2">
      <c r="A58" s="128" t="s">
        <v>113</v>
      </c>
      <c r="B58" s="178" t="s">
        <v>251</v>
      </c>
      <c r="C58" s="170"/>
      <c r="D58" s="170"/>
      <c r="E58" s="153"/>
    </row>
    <row r="59" spans="1:5" s="176" customFormat="1" ht="12.75" x14ac:dyDescent="0.2">
      <c r="A59" s="128" t="s">
        <v>135</v>
      </c>
      <c r="B59" s="178" t="s">
        <v>252</v>
      </c>
      <c r="C59" s="170">
        <v>0</v>
      </c>
      <c r="D59" s="170"/>
      <c r="E59" s="153"/>
    </row>
    <row r="60" spans="1:5" s="176" customFormat="1" ht="13.5" thickBot="1" x14ac:dyDescent="0.25">
      <c r="A60" s="130" t="s">
        <v>253</v>
      </c>
      <c r="B60" s="179" t="s">
        <v>254</v>
      </c>
      <c r="C60" s="170"/>
      <c r="D60" s="170"/>
      <c r="E60" s="358"/>
    </row>
    <row r="61" spans="1:5" s="176" customFormat="1" ht="13.5" thickBot="1" x14ac:dyDescent="0.25">
      <c r="A61" s="134" t="s">
        <v>14</v>
      </c>
      <c r="B61" s="135" t="s">
        <v>255</v>
      </c>
      <c r="C61" s="172">
        <f>+C6+C13+C20+C27+C34+C45+C51+C56</f>
        <v>0</v>
      </c>
      <c r="D61" s="172">
        <f>+D6+D13+D20+D27+D34+D45+D51+D56</f>
        <v>4526000</v>
      </c>
      <c r="E61" s="185">
        <f>+E6+E13+E20+E27+E34+E45+E51+E56</f>
        <v>4526000</v>
      </c>
    </row>
    <row r="62" spans="1:5" s="176" customFormat="1" ht="13.5" thickBot="1" x14ac:dyDescent="0.25">
      <c r="A62" s="190" t="s">
        <v>256</v>
      </c>
      <c r="B62" s="156" t="s">
        <v>257</v>
      </c>
      <c r="C62" s="166">
        <f>+C63+C64+C65</f>
        <v>0</v>
      </c>
      <c r="D62" s="166">
        <f>+D63+D64+D65</f>
        <v>0</v>
      </c>
      <c r="E62" s="149">
        <f>+E63+E64+E65</f>
        <v>0</v>
      </c>
    </row>
    <row r="63" spans="1:5" s="176" customFormat="1" ht="12.75" x14ac:dyDescent="0.2">
      <c r="A63" s="129" t="s">
        <v>258</v>
      </c>
      <c r="B63" s="177" t="s">
        <v>259</v>
      </c>
      <c r="C63" s="170"/>
      <c r="D63" s="170"/>
      <c r="E63" s="153"/>
    </row>
    <row r="64" spans="1:5" s="176" customFormat="1" ht="12.75" x14ac:dyDescent="0.2">
      <c r="A64" s="128" t="s">
        <v>260</v>
      </c>
      <c r="B64" s="178" t="s">
        <v>261</v>
      </c>
      <c r="C64" s="170"/>
      <c r="D64" s="170"/>
      <c r="E64" s="153"/>
    </row>
    <row r="65" spans="1:5" s="176" customFormat="1" ht="13.5" thickBot="1" x14ac:dyDescent="0.25">
      <c r="A65" s="130" t="s">
        <v>262</v>
      </c>
      <c r="B65" s="114" t="s">
        <v>307</v>
      </c>
      <c r="C65" s="170"/>
      <c r="D65" s="170"/>
      <c r="E65" s="153"/>
    </row>
    <row r="66" spans="1:5" s="176" customFormat="1" ht="13.5" thickBot="1" x14ac:dyDescent="0.25">
      <c r="A66" s="190" t="s">
        <v>264</v>
      </c>
      <c r="B66" s="156" t="s">
        <v>265</v>
      </c>
      <c r="C66" s="166">
        <f>+C67+C68+C69+C70</f>
        <v>0</v>
      </c>
      <c r="D66" s="166">
        <f>+D67+D68+D69+D70</f>
        <v>0</v>
      </c>
      <c r="E66" s="149">
        <f>+E67+E68+E69+E70</f>
        <v>0</v>
      </c>
    </row>
    <row r="67" spans="1:5" s="176" customFormat="1" ht="12.75" x14ac:dyDescent="0.2">
      <c r="A67" s="129" t="s">
        <v>89</v>
      </c>
      <c r="B67" s="177" t="s">
        <v>266</v>
      </c>
      <c r="C67" s="170"/>
      <c r="D67" s="170"/>
      <c r="E67" s="153"/>
    </row>
    <row r="68" spans="1:5" s="176" customFormat="1" ht="12.75" x14ac:dyDescent="0.2">
      <c r="A68" s="128" t="s">
        <v>90</v>
      </c>
      <c r="B68" s="178" t="s">
        <v>267</v>
      </c>
      <c r="C68" s="170"/>
      <c r="D68" s="170"/>
      <c r="E68" s="153"/>
    </row>
    <row r="69" spans="1:5" s="176" customFormat="1" ht="12.75" x14ac:dyDescent="0.2">
      <c r="A69" s="128" t="s">
        <v>268</v>
      </c>
      <c r="B69" s="178" t="s">
        <v>269</v>
      </c>
      <c r="C69" s="170"/>
      <c r="D69" s="170"/>
      <c r="E69" s="153"/>
    </row>
    <row r="70" spans="1:5" s="176" customFormat="1" ht="13.5" thickBot="1" x14ac:dyDescent="0.25">
      <c r="A70" s="130" t="s">
        <v>270</v>
      </c>
      <c r="B70" s="179" t="s">
        <v>271</v>
      </c>
      <c r="C70" s="170"/>
      <c r="D70" s="170"/>
      <c r="E70" s="153"/>
    </row>
    <row r="71" spans="1:5" s="176" customFormat="1" ht="13.5" thickBot="1" x14ac:dyDescent="0.25">
      <c r="A71" s="190" t="s">
        <v>272</v>
      </c>
      <c r="B71" s="156" t="s">
        <v>273</v>
      </c>
      <c r="C71" s="166">
        <f>+C72+C73</f>
        <v>0</v>
      </c>
      <c r="D71" s="166">
        <f>+D72+D73</f>
        <v>0</v>
      </c>
      <c r="E71" s="149">
        <f>+E72+E73</f>
        <v>0</v>
      </c>
    </row>
    <row r="72" spans="1:5" s="176" customFormat="1" ht="12.75" x14ac:dyDescent="0.2">
      <c r="A72" s="129" t="s">
        <v>274</v>
      </c>
      <c r="B72" s="177" t="s">
        <v>275</v>
      </c>
      <c r="C72" s="170"/>
      <c r="D72" s="170"/>
      <c r="E72" s="153"/>
    </row>
    <row r="73" spans="1:5" s="176" customFormat="1" ht="13.5" thickBot="1" x14ac:dyDescent="0.25">
      <c r="A73" s="130" t="s">
        <v>276</v>
      </c>
      <c r="B73" s="179" t="s">
        <v>277</v>
      </c>
      <c r="C73" s="170"/>
      <c r="D73" s="170"/>
      <c r="E73" s="153"/>
    </row>
    <row r="74" spans="1:5" s="176" customFormat="1" ht="13.5" thickBot="1" x14ac:dyDescent="0.25">
      <c r="A74" s="190" t="s">
        <v>278</v>
      </c>
      <c r="B74" s="156" t="s">
        <v>279</v>
      </c>
      <c r="C74" s="166">
        <f>+C75+C76+C77</f>
        <v>0</v>
      </c>
      <c r="D74" s="166">
        <f>+D75+D76+D77</f>
        <v>0</v>
      </c>
      <c r="E74" s="149">
        <f>+E75+E76+E77</f>
        <v>0</v>
      </c>
    </row>
    <row r="75" spans="1:5" s="176" customFormat="1" ht="12.75" x14ac:dyDescent="0.2">
      <c r="A75" s="129" t="s">
        <v>280</v>
      </c>
      <c r="B75" s="177" t="s">
        <v>281</v>
      </c>
      <c r="C75" s="170"/>
      <c r="D75" s="170"/>
      <c r="E75" s="153"/>
    </row>
    <row r="76" spans="1:5" s="176" customFormat="1" ht="12.75" x14ac:dyDescent="0.2">
      <c r="A76" s="128" t="s">
        <v>282</v>
      </c>
      <c r="B76" s="178" t="s">
        <v>283</v>
      </c>
      <c r="C76" s="170"/>
      <c r="D76" s="170"/>
      <c r="E76" s="153"/>
    </row>
    <row r="77" spans="1:5" s="176" customFormat="1" ht="13.5" thickBot="1" x14ac:dyDescent="0.25">
      <c r="A77" s="130" t="s">
        <v>284</v>
      </c>
      <c r="B77" s="158" t="s">
        <v>285</v>
      </c>
      <c r="C77" s="170"/>
      <c r="D77" s="170"/>
      <c r="E77" s="153"/>
    </row>
    <row r="78" spans="1:5" s="176" customFormat="1" ht="13.5" thickBot="1" x14ac:dyDescent="0.25">
      <c r="A78" s="190" t="s">
        <v>286</v>
      </c>
      <c r="B78" s="156" t="s">
        <v>287</v>
      </c>
      <c r="C78" s="166">
        <f>+C79+C80+C81+C82</f>
        <v>0</v>
      </c>
      <c r="D78" s="166">
        <f>+D79+D80+D81+D82</f>
        <v>0</v>
      </c>
      <c r="E78" s="149">
        <f>+E79+E80+E81+E82</f>
        <v>0</v>
      </c>
    </row>
    <row r="79" spans="1:5" s="176" customFormat="1" ht="12.75" x14ac:dyDescent="0.2">
      <c r="A79" s="180" t="s">
        <v>288</v>
      </c>
      <c r="B79" s="177" t="s">
        <v>289</v>
      </c>
      <c r="C79" s="170"/>
      <c r="D79" s="170"/>
      <c r="E79" s="153"/>
    </row>
    <row r="80" spans="1:5" s="176" customFormat="1" ht="12.75" x14ac:dyDescent="0.2">
      <c r="A80" s="181" t="s">
        <v>290</v>
      </c>
      <c r="B80" s="178" t="s">
        <v>291</v>
      </c>
      <c r="C80" s="170"/>
      <c r="D80" s="170"/>
      <c r="E80" s="153"/>
    </row>
    <row r="81" spans="1:5" s="176" customFormat="1" ht="12.75" x14ac:dyDescent="0.2">
      <c r="A81" s="181" t="s">
        <v>292</v>
      </c>
      <c r="B81" s="178" t="s">
        <v>293</v>
      </c>
      <c r="C81" s="170"/>
      <c r="D81" s="170"/>
      <c r="E81" s="153"/>
    </row>
    <row r="82" spans="1:5" s="176" customFormat="1" ht="13.5" thickBot="1" x14ac:dyDescent="0.25">
      <c r="A82" s="191" t="s">
        <v>294</v>
      </c>
      <c r="B82" s="158" t="s">
        <v>295</v>
      </c>
      <c r="C82" s="170"/>
      <c r="D82" s="170"/>
      <c r="E82" s="153"/>
    </row>
    <row r="83" spans="1:5" s="176" customFormat="1" ht="13.5" thickBot="1" x14ac:dyDescent="0.25">
      <c r="A83" s="190" t="s">
        <v>296</v>
      </c>
      <c r="B83" s="156" t="s">
        <v>297</v>
      </c>
      <c r="C83" s="193"/>
      <c r="D83" s="193"/>
      <c r="E83" s="194"/>
    </row>
    <row r="84" spans="1:5" s="176" customFormat="1" ht="13.5" thickBot="1" x14ac:dyDescent="0.25">
      <c r="A84" s="190" t="s">
        <v>298</v>
      </c>
      <c r="B84" s="112" t="s">
        <v>299</v>
      </c>
      <c r="C84" s="172">
        <f>+C62+C66+C71+C74+C78+C83</f>
        <v>0</v>
      </c>
      <c r="D84" s="172">
        <f>+D62+D66+D71+D74+D78+D83</f>
        <v>0</v>
      </c>
      <c r="E84" s="185">
        <f>+E62+E66+E71+E74+E78+E83</f>
        <v>0</v>
      </c>
    </row>
    <row r="85" spans="1:5" s="176" customFormat="1" ht="21.75" thickBot="1" x14ac:dyDescent="0.25">
      <c r="A85" s="192" t="s">
        <v>300</v>
      </c>
      <c r="B85" s="115" t="s">
        <v>301</v>
      </c>
      <c r="C85" s="172">
        <f>+C61+C84</f>
        <v>0</v>
      </c>
      <c r="D85" s="172">
        <f>+D61+D84</f>
        <v>4526000</v>
      </c>
      <c r="E85" s="185">
        <f>+E61+E84</f>
        <v>4526000</v>
      </c>
    </row>
    <row r="86" spans="1:5" s="176" customFormat="1" ht="12.75" x14ac:dyDescent="0.2">
      <c r="A86" s="110"/>
      <c r="B86" s="110"/>
      <c r="C86" s="111"/>
      <c r="D86" s="111"/>
      <c r="E86" s="111"/>
    </row>
    <row r="87" spans="1:5" x14ac:dyDescent="0.25">
      <c r="A87" s="414" t="s">
        <v>35</v>
      </c>
      <c r="B87" s="414"/>
      <c r="C87" s="414"/>
      <c r="D87" s="414"/>
      <c r="E87" s="414"/>
    </row>
    <row r="88" spans="1:5" s="182" customFormat="1" ht="16.5" thickBot="1" x14ac:dyDescent="0.3">
      <c r="A88" s="32" t="s">
        <v>93</v>
      </c>
      <c r="B88" s="32"/>
      <c r="C88" s="143"/>
      <c r="D88" s="143"/>
      <c r="E88" s="143"/>
    </row>
    <row r="89" spans="1:5" s="182" customFormat="1" x14ac:dyDescent="0.25">
      <c r="A89" s="415" t="s">
        <v>55</v>
      </c>
      <c r="B89" s="417" t="s">
        <v>154</v>
      </c>
      <c r="C89" s="419" t="str">
        <f>+C3</f>
        <v>2020. évi</v>
      </c>
      <c r="D89" s="419"/>
      <c r="E89" s="420"/>
    </row>
    <row r="90" spans="1:5" ht="24.75" thickBot="1" x14ac:dyDescent="0.3">
      <c r="A90" s="416"/>
      <c r="B90" s="418"/>
      <c r="C90" s="33" t="s">
        <v>155</v>
      </c>
      <c r="D90" s="33" t="s">
        <v>156</v>
      </c>
      <c r="E90" s="34" t="s">
        <v>157</v>
      </c>
    </row>
    <row r="91" spans="1:5" s="175" customFormat="1" ht="12" thickBot="1" x14ac:dyDescent="0.25">
      <c r="A91" s="139" t="s">
        <v>302</v>
      </c>
      <c r="B91" s="140" t="s">
        <v>303</v>
      </c>
      <c r="C91" s="140" t="s">
        <v>304</v>
      </c>
      <c r="D91" s="140" t="s">
        <v>305</v>
      </c>
      <c r="E91" s="141" t="s">
        <v>306</v>
      </c>
    </row>
    <row r="92" spans="1:5" ht="16.5" thickBot="1" x14ac:dyDescent="0.3">
      <c r="A92" s="136" t="s">
        <v>6</v>
      </c>
      <c r="B92" s="138" t="s">
        <v>308</v>
      </c>
      <c r="C92" s="165">
        <f>SUM(C93:C97)</f>
        <v>0</v>
      </c>
      <c r="D92" s="165">
        <f>SUM(D93:D97)</f>
        <v>4526000</v>
      </c>
      <c r="E92" s="120">
        <f>SUM(E93:E97)</f>
        <v>4526000</v>
      </c>
    </row>
    <row r="93" spans="1:5" x14ac:dyDescent="0.25">
      <c r="A93" s="131" t="s">
        <v>67</v>
      </c>
      <c r="B93" s="124" t="s">
        <v>36</v>
      </c>
      <c r="C93" s="40"/>
      <c r="D93" s="40"/>
      <c r="E93" s="119"/>
    </row>
    <row r="94" spans="1:5" x14ac:dyDescent="0.25">
      <c r="A94" s="128" t="s">
        <v>68</v>
      </c>
      <c r="B94" s="122" t="s">
        <v>114</v>
      </c>
      <c r="C94" s="167"/>
      <c r="D94" s="167"/>
      <c r="E94" s="150"/>
    </row>
    <row r="95" spans="1:5" x14ac:dyDescent="0.25">
      <c r="A95" s="128" t="s">
        <v>69</v>
      </c>
      <c r="B95" s="122" t="s">
        <v>87</v>
      </c>
      <c r="C95" s="169"/>
      <c r="D95" s="169"/>
      <c r="E95" s="152"/>
    </row>
    <row r="96" spans="1:5" x14ac:dyDescent="0.25">
      <c r="A96" s="128" t="s">
        <v>70</v>
      </c>
      <c r="B96" s="125" t="s">
        <v>115</v>
      </c>
      <c r="C96" s="169"/>
      <c r="D96" s="169">
        <v>0</v>
      </c>
      <c r="E96" s="152">
        <v>0</v>
      </c>
    </row>
    <row r="97" spans="1:5" x14ac:dyDescent="0.25">
      <c r="A97" s="128" t="s">
        <v>78</v>
      </c>
      <c r="B97" s="133" t="s">
        <v>116</v>
      </c>
      <c r="C97" s="169">
        <f>SUM(C98:C107)</f>
        <v>0</v>
      </c>
      <c r="D97" s="169">
        <f>SUM(D98:D107)</f>
        <v>4526000</v>
      </c>
      <c r="E97" s="169">
        <f>SUM(E98:E107)</f>
        <v>4526000</v>
      </c>
    </row>
    <row r="98" spans="1:5" x14ac:dyDescent="0.25">
      <c r="A98" s="128" t="s">
        <v>71</v>
      </c>
      <c r="B98" s="122" t="s">
        <v>309</v>
      </c>
      <c r="C98" s="169"/>
      <c r="D98" s="169"/>
      <c r="E98" s="152"/>
    </row>
    <row r="99" spans="1:5" x14ac:dyDescent="0.25">
      <c r="A99" s="128" t="s">
        <v>72</v>
      </c>
      <c r="B99" s="145" t="s">
        <v>310</v>
      </c>
      <c r="C99" s="169"/>
      <c r="D99" s="169"/>
      <c r="E99" s="152"/>
    </row>
    <row r="100" spans="1:5" ht="22.5" x14ac:dyDescent="0.25">
      <c r="A100" s="128" t="s">
        <v>79</v>
      </c>
      <c r="B100" s="146" t="s">
        <v>311</v>
      </c>
      <c r="C100" s="169"/>
      <c r="D100" s="169"/>
      <c r="E100" s="152"/>
    </row>
    <row r="101" spans="1:5" ht="22.5" x14ac:dyDescent="0.25">
      <c r="A101" s="128" t="s">
        <v>80</v>
      </c>
      <c r="B101" s="146" t="s">
        <v>312</v>
      </c>
      <c r="C101" s="169"/>
      <c r="D101" s="169"/>
      <c r="E101" s="152"/>
    </row>
    <row r="102" spans="1:5" x14ac:dyDescent="0.25">
      <c r="A102" s="128" t="s">
        <v>81</v>
      </c>
      <c r="B102" s="145" t="s">
        <v>313</v>
      </c>
      <c r="C102" s="169">
        <v>0</v>
      </c>
      <c r="D102" s="169"/>
      <c r="E102" s="152"/>
    </row>
    <row r="103" spans="1:5" x14ac:dyDescent="0.25">
      <c r="A103" s="128" t="s">
        <v>82</v>
      </c>
      <c r="B103" s="145" t="s">
        <v>314</v>
      </c>
      <c r="C103" s="169"/>
      <c r="D103" s="169"/>
      <c r="E103" s="152"/>
    </row>
    <row r="104" spans="1:5" ht="22.5" x14ac:dyDescent="0.25">
      <c r="A104" s="128" t="s">
        <v>84</v>
      </c>
      <c r="B104" s="146" t="s">
        <v>315</v>
      </c>
      <c r="C104" s="169"/>
      <c r="D104" s="169">
        <v>4526000</v>
      </c>
      <c r="E104" s="152">
        <v>4526000</v>
      </c>
    </row>
    <row r="105" spans="1:5" x14ac:dyDescent="0.25">
      <c r="A105" s="127" t="s">
        <v>117</v>
      </c>
      <c r="B105" s="147" t="s">
        <v>316</v>
      </c>
      <c r="C105" s="169"/>
      <c r="D105" s="169"/>
      <c r="E105" s="152"/>
    </row>
    <row r="106" spans="1:5" x14ac:dyDescent="0.25">
      <c r="A106" s="128" t="s">
        <v>317</v>
      </c>
      <c r="B106" s="147" t="s">
        <v>318</v>
      </c>
      <c r="C106" s="169"/>
      <c r="D106" s="169"/>
      <c r="E106" s="152"/>
    </row>
    <row r="107" spans="1:5" ht="16.5" thickBot="1" x14ac:dyDescent="0.3">
      <c r="A107" s="132" t="s">
        <v>319</v>
      </c>
      <c r="B107" s="148" t="s">
        <v>320</v>
      </c>
      <c r="C107" s="41"/>
      <c r="D107" s="41"/>
      <c r="E107" s="113"/>
    </row>
    <row r="108" spans="1:5" ht="16.5" thickBot="1" x14ac:dyDescent="0.3">
      <c r="A108" s="134" t="s">
        <v>7</v>
      </c>
      <c r="B108" s="137" t="s">
        <v>321</v>
      </c>
      <c r="C108" s="166">
        <f>+C109+C111+C113</f>
        <v>0</v>
      </c>
      <c r="D108" s="166">
        <f>+D109+D111+D113</f>
        <v>0</v>
      </c>
      <c r="E108" s="149">
        <f>+E109+E111+E113</f>
        <v>0</v>
      </c>
    </row>
    <row r="109" spans="1:5" x14ac:dyDescent="0.25">
      <c r="A109" s="129" t="s">
        <v>73</v>
      </c>
      <c r="B109" s="122" t="s">
        <v>133</v>
      </c>
      <c r="C109" s="168"/>
      <c r="D109" s="168"/>
      <c r="E109" s="151"/>
    </row>
    <row r="110" spans="1:5" x14ac:dyDescent="0.25">
      <c r="A110" s="129" t="s">
        <v>74</v>
      </c>
      <c r="B110" s="126" t="s">
        <v>322</v>
      </c>
      <c r="C110" s="168"/>
      <c r="D110" s="168"/>
      <c r="E110" s="151"/>
    </row>
    <row r="111" spans="1:5" x14ac:dyDescent="0.25">
      <c r="A111" s="129" t="s">
        <v>75</v>
      </c>
      <c r="B111" s="126" t="s">
        <v>118</v>
      </c>
      <c r="C111" s="167"/>
      <c r="D111" s="167"/>
      <c r="E111" s="150"/>
    </row>
    <row r="112" spans="1:5" x14ac:dyDescent="0.25">
      <c r="A112" s="129" t="s">
        <v>76</v>
      </c>
      <c r="B112" s="126" t="s">
        <v>323</v>
      </c>
      <c r="C112" s="167"/>
      <c r="D112" s="167">
        <v>0</v>
      </c>
      <c r="E112" s="150">
        <v>0</v>
      </c>
    </row>
    <row r="113" spans="1:5" x14ac:dyDescent="0.25">
      <c r="A113" s="129" t="s">
        <v>77</v>
      </c>
      <c r="B113" s="158" t="s">
        <v>136</v>
      </c>
      <c r="C113" s="167">
        <f>SUM(C114:C121)</f>
        <v>0</v>
      </c>
      <c r="D113" s="167">
        <f>SUM(D114:D121)</f>
        <v>0</v>
      </c>
      <c r="E113" s="150">
        <f>SUM(E114:E121)</f>
        <v>0</v>
      </c>
    </row>
    <row r="114" spans="1:5" x14ac:dyDescent="0.25">
      <c r="A114" s="129" t="s">
        <v>83</v>
      </c>
      <c r="B114" s="157" t="s">
        <v>324</v>
      </c>
      <c r="C114" s="167"/>
      <c r="D114" s="167"/>
      <c r="E114" s="150"/>
    </row>
    <row r="115" spans="1:5" ht="22.5" x14ac:dyDescent="0.25">
      <c r="A115" s="129" t="s">
        <v>85</v>
      </c>
      <c r="B115" s="173" t="s">
        <v>325</v>
      </c>
      <c r="C115" s="167"/>
      <c r="D115" s="167"/>
      <c r="E115" s="150"/>
    </row>
    <row r="116" spans="1:5" ht="22.5" x14ac:dyDescent="0.25">
      <c r="A116" s="129" t="s">
        <v>119</v>
      </c>
      <c r="B116" s="146" t="s">
        <v>312</v>
      </c>
      <c r="C116" s="167"/>
      <c r="D116" s="167"/>
      <c r="E116" s="150"/>
    </row>
    <row r="117" spans="1:5" x14ac:dyDescent="0.25">
      <c r="A117" s="129" t="s">
        <v>120</v>
      </c>
      <c r="B117" s="146" t="s">
        <v>326</v>
      </c>
      <c r="C117" s="167"/>
      <c r="D117" s="167"/>
      <c r="E117" s="150"/>
    </row>
    <row r="118" spans="1:5" x14ac:dyDescent="0.25">
      <c r="A118" s="129" t="s">
        <v>121</v>
      </c>
      <c r="B118" s="146" t="s">
        <v>327</v>
      </c>
      <c r="C118" s="167"/>
      <c r="D118" s="167"/>
      <c r="E118" s="150"/>
    </row>
    <row r="119" spans="1:5" s="195" customFormat="1" ht="22.5" x14ac:dyDescent="0.2">
      <c r="A119" s="129" t="s">
        <v>328</v>
      </c>
      <c r="B119" s="146" t="s">
        <v>315</v>
      </c>
      <c r="C119" s="167"/>
      <c r="D119" s="167"/>
      <c r="E119" s="150"/>
    </row>
    <row r="120" spans="1:5" x14ac:dyDescent="0.25">
      <c r="A120" s="129" t="s">
        <v>329</v>
      </c>
      <c r="B120" s="146" t="s">
        <v>330</v>
      </c>
      <c r="C120" s="167"/>
      <c r="D120" s="167"/>
      <c r="E120" s="150"/>
    </row>
    <row r="121" spans="1:5" ht="23.25" thickBot="1" x14ac:dyDescent="0.3">
      <c r="A121" s="127" t="s">
        <v>331</v>
      </c>
      <c r="B121" s="146" t="s">
        <v>332</v>
      </c>
      <c r="C121" s="169"/>
      <c r="D121" s="169"/>
      <c r="E121" s="152"/>
    </row>
    <row r="122" spans="1:5" ht="16.5" thickBot="1" x14ac:dyDescent="0.3">
      <c r="A122" s="134" t="s">
        <v>8</v>
      </c>
      <c r="B122" s="142" t="s">
        <v>333</v>
      </c>
      <c r="C122" s="166">
        <f>+C123+C124</f>
        <v>0</v>
      </c>
      <c r="D122" s="166">
        <f>+D123+D124</f>
        <v>0</v>
      </c>
      <c r="E122" s="149">
        <f>+E123+E124</f>
        <v>0</v>
      </c>
    </row>
    <row r="123" spans="1:5" x14ac:dyDescent="0.25">
      <c r="A123" s="129" t="s">
        <v>56</v>
      </c>
      <c r="B123" s="123" t="s">
        <v>44</v>
      </c>
      <c r="C123" s="168"/>
      <c r="D123" s="168"/>
      <c r="E123" s="151"/>
    </row>
    <row r="124" spans="1:5" ht="16.5" thickBot="1" x14ac:dyDescent="0.3">
      <c r="A124" s="130" t="s">
        <v>57</v>
      </c>
      <c r="B124" s="126" t="s">
        <v>45</v>
      </c>
      <c r="C124" s="169"/>
      <c r="D124" s="169"/>
      <c r="E124" s="152"/>
    </row>
    <row r="125" spans="1:5" ht="16.5" thickBot="1" x14ac:dyDescent="0.3">
      <c r="A125" s="134" t="s">
        <v>9</v>
      </c>
      <c r="B125" s="142" t="s">
        <v>334</v>
      </c>
      <c r="C125" s="166">
        <f>+C92+C108+C122</f>
        <v>0</v>
      </c>
      <c r="D125" s="166">
        <f>+D92+D108+D122</f>
        <v>4526000</v>
      </c>
      <c r="E125" s="149">
        <f>+E92+E108+E122</f>
        <v>4526000</v>
      </c>
    </row>
    <row r="126" spans="1:5" ht="21.75" thickBot="1" x14ac:dyDescent="0.3">
      <c r="A126" s="134" t="s">
        <v>10</v>
      </c>
      <c r="B126" s="142" t="s">
        <v>335</v>
      </c>
      <c r="C126" s="166">
        <f>+C127+C128+C129</f>
        <v>0</v>
      </c>
      <c r="D126" s="166">
        <f>+D127+D128+D129</f>
        <v>0</v>
      </c>
      <c r="E126" s="149">
        <f>+E127+E128+E129</f>
        <v>0</v>
      </c>
    </row>
    <row r="127" spans="1:5" x14ac:dyDescent="0.25">
      <c r="A127" s="129" t="s">
        <v>60</v>
      </c>
      <c r="B127" s="123" t="s">
        <v>336</v>
      </c>
      <c r="C127" s="167"/>
      <c r="D127" s="167"/>
      <c r="E127" s="150"/>
    </row>
    <row r="128" spans="1:5" x14ac:dyDescent="0.25">
      <c r="A128" s="129" t="s">
        <v>61</v>
      </c>
      <c r="B128" s="123" t="s">
        <v>337</v>
      </c>
      <c r="C128" s="167"/>
      <c r="D128" s="167"/>
      <c r="E128" s="150"/>
    </row>
    <row r="129" spans="1:9" ht="16.5" thickBot="1" x14ac:dyDescent="0.3">
      <c r="A129" s="127" t="s">
        <v>62</v>
      </c>
      <c r="B129" s="121" t="s">
        <v>338</v>
      </c>
      <c r="C129" s="167"/>
      <c r="D129" s="167"/>
      <c r="E129" s="150"/>
    </row>
    <row r="130" spans="1:9" ht="16.5" thickBot="1" x14ac:dyDescent="0.3">
      <c r="A130" s="134" t="s">
        <v>11</v>
      </c>
      <c r="B130" s="142" t="s">
        <v>339</v>
      </c>
      <c r="C130" s="166">
        <f>+C131+C132+C134+C133</f>
        <v>0</v>
      </c>
      <c r="D130" s="166">
        <f>+D131+D132+D134+D133</f>
        <v>0</v>
      </c>
      <c r="E130" s="149">
        <f>+E131+E132+E134+E133</f>
        <v>0</v>
      </c>
    </row>
    <row r="131" spans="1:9" x14ac:dyDescent="0.25">
      <c r="A131" s="129" t="s">
        <v>63</v>
      </c>
      <c r="B131" s="123" t="s">
        <v>340</v>
      </c>
      <c r="C131" s="167"/>
      <c r="D131" s="167"/>
      <c r="E131" s="150"/>
    </row>
    <row r="132" spans="1:9" x14ac:dyDescent="0.25">
      <c r="A132" s="129" t="s">
        <v>64</v>
      </c>
      <c r="B132" s="123" t="s">
        <v>341</v>
      </c>
      <c r="C132" s="167"/>
      <c r="D132" s="167"/>
      <c r="E132" s="150"/>
    </row>
    <row r="133" spans="1:9" x14ac:dyDescent="0.25">
      <c r="A133" s="129" t="s">
        <v>236</v>
      </c>
      <c r="B133" s="123" t="s">
        <v>342</v>
      </c>
      <c r="C133" s="167"/>
      <c r="D133" s="167"/>
      <c r="E133" s="150"/>
    </row>
    <row r="134" spans="1:9" ht="16.5" thickBot="1" x14ac:dyDescent="0.3">
      <c r="A134" s="127" t="s">
        <v>238</v>
      </c>
      <c r="B134" s="121" t="s">
        <v>343</v>
      </c>
      <c r="C134" s="167"/>
      <c r="D134" s="167"/>
      <c r="E134" s="150"/>
    </row>
    <row r="135" spans="1:9" ht="16.5" thickBot="1" x14ac:dyDescent="0.3">
      <c r="A135" s="134" t="s">
        <v>12</v>
      </c>
      <c r="B135" s="142" t="s">
        <v>344</v>
      </c>
      <c r="C135" s="172">
        <f>+C136+C137+C138+C139</f>
        <v>0</v>
      </c>
      <c r="D135" s="172">
        <f>+D136+D137+D138+D139</f>
        <v>0</v>
      </c>
      <c r="E135" s="185">
        <f>+E136+E137+E138+E139</f>
        <v>0</v>
      </c>
    </row>
    <row r="136" spans="1:9" x14ac:dyDescent="0.25">
      <c r="A136" s="129" t="s">
        <v>65</v>
      </c>
      <c r="B136" s="123" t="s">
        <v>345</v>
      </c>
      <c r="C136" s="167"/>
      <c r="D136" s="167"/>
      <c r="E136" s="150"/>
    </row>
    <row r="137" spans="1:9" x14ac:dyDescent="0.25">
      <c r="A137" s="129" t="s">
        <v>66</v>
      </c>
      <c r="B137" s="123" t="s">
        <v>346</v>
      </c>
      <c r="C137" s="167"/>
      <c r="D137" s="167"/>
      <c r="E137" s="150"/>
    </row>
    <row r="138" spans="1:9" x14ac:dyDescent="0.25">
      <c r="A138" s="129" t="s">
        <v>245</v>
      </c>
      <c r="B138" s="123" t="s">
        <v>491</v>
      </c>
      <c r="C138" s="167"/>
      <c r="D138" s="167"/>
      <c r="E138" s="150"/>
    </row>
    <row r="139" spans="1:9" ht="16.5" thickBot="1" x14ac:dyDescent="0.3">
      <c r="A139" s="127" t="s">
        <v>247</v>
      </c>
      <c r="B139" s="121" t="s">
        <v>492</v>
      </c>
      <c r="C139" s="167"/>
      <c r="D139" s="167"/>
      <c r="E139" s="150"/>
    </row>
    <row r="140" spans="1:9" ht="16.5" thickBot="1" x14ac:dyDescent="0.3">
      <c r="A140" s="134" t="s">
        <v>13</v>
      </c>
      <c r="B140" s="142" t="s">
        <v>349</v>
      </c>
      <c r="C140" s="42">
        <f>+C141+C142+C143+C144</f>
        <v>0</v>
      </c>
      <c r="D140" s="42">
        <f>+D141+D142+D143+D144</f>
        <v>0</v>
      </c>
      <c r="E140" s="118">
        <f>+E141+E142+E143+E144</f>
        <v>0</v>
      </c>
      <c r="F140" s="183"/>
      <c r="G140" s="184"/>
      <c r="H140" s="184"/>
      <c r="I140" s="184"/>
    </row>
    <row r="141" spans="1:9" s="176" customFormat="1" ht="12.75" x14ac:dyDescent="0.2">
      <c r="A141" s="129" t="s">
        <v>112</v>
      </c>
      <c r="B141" s="123" t="s">
        <v>350</v>
      </c>
      <c r="C141" s="167"/>
      <c r="D141" s="167"/>
      <c r="E141" s="150"/>
    </row>
    <row r="142" spans="1:9" x14ac:dyDescent="0.25">
      <c r="A142" s="129" t="s">
        <v>113</v>
      </c>
      <c r="B142" s="123" t="s">
        <v>351</v>
      </c>
      <c r="C142" s="167"/>
      <c r="D142" s="167"/>
      <c r="E142" s="150"/>
    </row>
    <row r="143" spans="1:9" x14ac:dyDescent="0.25">
      <c r="A143" s="129" t="s">
        <v>135</v>
      </c>
      <c r="B143" s="123" t="s">
        <v>352</v>
      </c>
      <c r="C143" s="167"/>
      <c r="D143" s="167"/>
      <c r="E143" s="150"/>
    </row>
    <row r="144" spans="1:9" ht="16.5" thickBot="1" x14ac:dyDescent="0.3">
      <c r="A144" s="129" t="s">
        <v>253</v>
      </c>
      <c r="B144" s="123" t="s">
        <v>353</v>
      </c>
      <c r="C144" s="167"/>
      <c r="D144" s="167"/>
      <c r="E144" s="150"/>
    </row>
    <row r="145" spans="1:5" ht="16.5" thickBot="1" x14ac:dyDescent="0.3">
      <c r="A145" s="134" t="s">
        <v>14</v>
      </c>
      <c r="B145" s="142" t="s">
        <v>354</v>
      </c>
      <c r="C145" s="116">
        <f>+C126+C130+C135+C140</f>
        <v>0</v>
      </c>
      <c r="D145" s="116">
        <f>+D126+D130+D135+D140</f>
        <v>0</v>
      </c>
      <c r="E145" s="117">
        <f>+E126+E130+E135+E140</f>
        <v>0</v>
      </c>
    </row>
    <row r="146" spans="1:5" ht="16.5" thickBot="1" x14ac:dyDescent="0.3">
      <c r="A146" s="159" t="s">
        <v>15</v>
      </c>
      <c r="B146" s="162" t="s">
        <v>355</v>
      </c>
      <c r="C146" s="116">
        <f>+C125+C145</f>
        <v>0</v>
      </c>
      <c r="D146" s="116">
        <f>+D125+D145</f>
        <v>4526000</v>
      </c>
      <c r="E146" s="117">
        <f>+E125+E145</f>
        <v>4526000</v>
      </c>
    </row>
    <row r="148" spans="1:5" x14ac:dyDescent="0.25">
      <c r="A148" s="413" t="s">
        <v>356</v>
      </c>
      <c r="B148" s="413"/>
      <c r="C148" s="413"/>
      <c r="D148" s="413"/>
      <c r="E148" s="413"/>
    </row>
    <row r="149" spans="1:5" ht="16.5" thickBot="1" x14ac:dyDescent="0.3">
      <c r="A149" s="144" t="s">
        <v>94</v>
      </c>
      <c r="B149" s="144"/>
      <c r="C149" s="174"/>
      <c r="E149" s="161" t="s">
        <v>134</v>
      </c>
    </row>
    <row r="150" spans="1:5" ht="21.75" thickBot="1" x14ac:dyDescent="0.3">
      <c r="A150" s="134">
        <v>1</v>
      </c>
      <c r="B150" s="137" t="s">
        <v>357</v>
      </c>
      <c r="C150" s="160">
        <f>+C61-C125</f>
        <v>0</v>
      </c>
      <c r="D150" s="160">
        <f>+D61-D125</f>
        <v>0</v>
      </c>
      <c r="E150" s="160">
        <f>+E61-E125</f>
        <v>0</v>
      </c>
    </row>
    <row r="151" spans="1:5" ht="21.75" thickBot="1" x14ac:dyDescent="0.3">
      <c r="A151" s="134" t="s">
        <v>7</v>
      </c>
      <c r="B151" s="137" t="s">
        <v>358</v>
      </c>
      <c r="C151" s="160">
        <f>+C84-C145</f>
        <v>0</v>
      </c>
      <c r="D151" s="160">
        <f>+D84-D145</f>
        <v>0</v>
      </c>
      <c r="E151" s="160">
        <f>+E84-E145</f>
        <v>0</v>
      </c>
    </row>
    <row r="161" spans="3:5" s="163" customFormat="1" x14ac:dyDescent="0.25">
      <c r="C161" s="164"/>
      <c r="D161" s="164"/>
      <c r="E161" s="164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&amp;C&amp;"Times New Roman CE,Félkövér"Ugod Község Önkormányzat 
2019. ÉVI ZÁRSZÁMADÁS
ÖNKÉNT VÁLLALT FELADATAINAK MÉRLEGE&amp;R&amp;"Times New Roman CE,Dőlt"&amp;8 1.3.2. melléklet a ......./2020. (.....)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1"/>
  <sheetViews>
    <sheetView showWhiteSpace="0" view="pageBreakPreview" topLeftCell="B1" zoomScale="130" zoomScaleNormal="100" zoomScaleSheetLayoutView="130" workbookViewId="0">
      <selection activeCell="F14" sqref="F14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07" t="s">
        <v>98</v>
      </c>
      <c r="C1" s="208"/>
      <c r="D1" s="208"/>
      <c r="E1" s="208"/>
      <c r="F1" s="208"/>
      <c r="G1" s="208"/>
      <c r="H1" s="208"/>
      <c r="I1" s="208"/>
      <c r="J1" s="423" t="s">
        <v>802</v>
      </c>
    </row>
    <row r="2" spans="1:10" ht="14.25" thickBot="1" x14ac:dyDescent="0.25">
      <c r="G2" s="25"/>
      <c r="H2" s="25"/>
      <c r="I2" s="25" t="s">
        <v>501</v>
      </c>
      <c r="J2" s="423"/>
    </row>
    <row r="3" spans="1:10" ht="18" customHeight="1" thickBot="1" x14ac:dyDescent="0.25">
      <c r="A3" s="421" t="s">
        <v>55</v>
      </c>
      <c r="B3" s="233" t="s">
        <v>41</v>
      </c>
      <c r="C3" s="234"/>
      <c r="D3" s="234"/>
      <c r="E3" s="234"/>
      <c r="F3" s="233" t="s">
        <v>42</v>
      </c>
      <c r="G3" s="235"/>
      <c r="H3" s="235"/>
      <c r="I3" s="235"/>
      <c r="J3" s="423"/>
    </row>
    <row r="4" spans="1:10" s="209" customFormat="1" ht="35.25" customHeight="1" thickBot="1" x14ac:dyDescent="0.25">
      <c r="A4" s="422"/>
      <c r="B4" s="21" t="s">
        <v>48</v>
      </c>
      <c r="C4" s="22" t="str">
        <f>+CONCATENATE(LEFT('1.1.sz.mell.'!C3,4),". évi eredeti előirányzat")</f>
        <v>2020. évi eredeti előirányzat</v>
      </c>
      <c r="D4" s="196" t="str">
        <f>+CONCATENATE(LEFT('1.1.sz.mell.'!C3,4),". évi módosított előirányzat")</f>
        <v>2020. évi módosított előirányzat</v>
      </c>
      <c r="E4" s="22" t="str">
        <f>+CONCATENATE(LEFT('1.1.sz.mell.'!C3,4),". évi teljesítés")</f>
        <v>2020. évi teljesítés</v>
      </c>
      <c r="F4" s="21" t="s">
        <v>48</v>
      </c>
      <c r="G4" s="22" t="str">
        <f>+C4</f>
        <v>2020. évi eredeti előirányzat</v>
      </c>
      <c r="H4" s="196" t="str">
        <f>+D4</f>
        <v>2020. évi módosított előirányzat</v>
      </c>
      <c r="I4" s="223" t="str">
        <f>+E4</f>
        <v>2020. évi teljesítés</v>
      </c>
      <c r="J4" s="423"/>
    </row>
    <row r="5" spans="1:10" s="210" customFormat="1" ht="12" customHeight="1" thickBot="1" x14ac:dyDescent="0.25">
      <c r="A5" s="236" t="s">
        <v>302</v>
      </c>
      <c r="B5" s="237" t="s">
        <v>303</v>
      </c>
      <c r="C5" s="238" t="s">
        <v>304</v>
      </c>
      <c r="D5" s="238" t="s">
        <v>305</v>
      </c>
      <c r="E5" s="238" t="s">
        <v>306</v>
      </c>
      <c r="F5" s="237" t="s">
        <v>383</v>
      </c>
      <c r="G5" s="238" t="s">
        <v>384</v>
      </c>
      <c r="H5" s="238" t="s">
        <v>385</v>
      </c>
      <c r="I5" s="239" t="s">
        <v>386</v>
      </c>
      <c r="J5" s="423"/>
    </row>
    <row r="6" spans="1:10" ht="15" customHeight="1" x14ac:dyDescent="0.2">
      <c r="A6" s="211" t="s">
        <v>6</v>
      </c>
      <c r="B6" s="212" t="s">
        <v>359</v>
      </c>
      <c r="C6" s="199">
        <f>'1.1.sz.mell.'!C6</f>
        <v>116177021</v>
      </c>
      <c r="D6" s="199">
        <f>'1.1.sz.mell.'!D6</f>
        <v>124510014</v>
      </c>
      <c r="E6" s="199">
        <f>'1.1.sz.mell.'!E6</f>
        <v>124510014</v>
      </c>
      <c r="F6" s="212" t="s">
        <v>49</v>
      </c>
      <c r="G6" s="199">
        <f>'1.1.sz.mell.'!C93</f>
        <v>31647226</v>
      </c>
      <c r="H6" s="199">
        <f>'1.1.sz.mell.'!D93</f>
        <v>49924095</v>
      </c>
      <c r="I6" s="199">
        <f>'1.1.sz.mell.'!E93</f>
        <v>49824095</v>
      </c>
      <c r="J6" s="423"/>
    </row>
    <row r="7" spans="1:10" ht="15" customHeight="1" x14ac:dyDescent="0.2">
      <c r="A7" s="213" t="s">
        <v>7</v>
      </c>
      <c r="B7" s="214" t="s">
        <v>360</v>
      </c>
      <c r="C7" s="200">
        <f>'1.1.sz.mell.'!C13</f>
        <v>6274470</v>
      </c>
      <c r="D7" s="200">
        <f>'1.1.sz.mell.'!D13</f>
        <v>44686944</v>
      </c>
      <c r="E7" s="200">
        <f>'1.1.sz.mell.'!E13</f>
        <v>44686944</v>
      </c>
      <c r="F7" s="214" t="s">
        <v>114</v>
      </c>
      <c r="G7" s="200">
        <f>'1.1.sz.mell.'!C94</f>
        <v>4979552</v>
      </c>
      <c r="H7" s="200">
        <f>'1.1.sz.mell.'!D94</f>
        <v>6880342</v>
      </c>
      <c r="I7" s="200">
        <f>'1.1.sz.mell.'!E94</f>
        <v>6880342</v>
      </c>
      <c r="J7" s="423"/>
    </row>
    <row r="8" spans="1:10" ht="15" customHeight="1" x14ac:dyDescent="0.2">
      <c r="A8" s="213" t="s">
        <v>8</v>
      </c>
      <c r="B8" s="214" t="s">
        <v>361</v>
      </c>
      <c r="C8" s="200"/>
      <c r="D8" s="200"/>
      <c r="E8" s="200"/>
      <c r="F8" s="214" t="s">
        <v>139</v>
      </c>
      <c r="G8" s="200">
        <f>'1.1.sz.mell.'!C95</f>
        <v>46785215</v>
      </c>
      <c r="H8" s="200">
        <f>'1.1.sz.mell.'!D95</f>
        <v>68381347</v>
      </c>
      <c r="I8" s="200">
        <f>'1.1.sz.mell.'!E95</f>
        <v>67932607</v>
      </c>
      <c r="J8" s="423"/>
    </row>
    <row r="9" spans="1:10" ht="15" customHeight="1" x14ac:dyDescent="0.2">
      <c r="A9" s="213" t="s">
        <v>9</v>
      </c>
      <c r="B9" s="214" t="s">
        <v>496</v>
      </c>
      <c r="C9" s="200"/>
      <c r="D9" s="200"/>
      <c r="E9" s="200"/>
      <c r="F9" s="214" t="s">
        <v>115</v>
      </c>
      <c r="G9" s="200">
        <f>'1.1.sz.mell.'!C96</f>
        <v>4065940</v>
      </c>
      <c r="H9" s="200">
        <f>'1.1.sz.mell.'!D96</f>
        <v>2638326</v>
      </c>
      <c r="I9" s="200">
        <f>'1.1.sz.mell.'!E96</f>
        <v>2638326</v>
      </c>
      <c r="J9" s="423"/>
    </row>
    <row r="10" spans="1:10" ht="15" customHeight="1" x14ac:dyDescent="0.2">
      <c r="A10" s="213" t="s">
        <v>10</v>
      </c>
      <c r="B10" s="214" t="s">
        <v>105</v>
      </c>
      <c r="C10" s="200">
        <f>'1.1.sz.mell.'!C27</f>
        <v>28840000</v>
      </c>
      <c r="D10" s="200">
        <f>'1.1.sz.mell.'!D27</f>
        <v>39085487</v>
      </c>
      <c r="E10" s="200">
        <f>'1.1.sz.mell.'!E27</f>
        <v>35842712</v>
      </c>
      <c r="F10" s="214" t="s">
        <v>116</v>
      </c>
      <c r="G10" s="200">
        <f>'1.1.sz.mell.'!C97</f>
        <v>70481618</v>
      </c>
      <c r="H10" s="200">
        <f>'1.1.sz.mell.'!D97</f>
        <v>81719701</v>
      </c>
      <c r="I10" s="200">
        <f>'1.1.sz.mell.'!E97</f>
        <v>81719701</v>
      </c>
      <c r="J10" s="423"/>
    </row>
    <row r="11" spans="1:10" ht="15" customHeight="1" x14ac:dyDescent="0.2">
      <c r="A11" s="213" t="s">
        <v>11</v>
      </c>
      <c r="B11" s="215" t="s">
        <v>362</v>
      </c>
      <c r="C11" s="200">
        <f>'1.1.sz.mell.'!C51</f>
        <v>1250000</v>
      </c>
      <c r="D11" s="200">
        <f>'1.1.sz.mell.'!D51</f>
        <v>377000</v>
      </c>
      <c r="E11" s="200">
        <f>'1.1.sz.mell.'!E51</f>
        <v>377000</v>
      </c>
      <c r="F11" s="214" t="s">
        <v>37</v>
      </c>
      <c r="G11" s="200">
        <f>'1.1.sz.mell.'!C123</f>
        <v>13585682</v>
      </c>
      <c r="H11" s="200">
        <f>'1.1.sz.mell.'!D123</f>
        <v>74365291</v>
      </c>
      <c r="I11" s="200">
        <f>'1.1.sz.mell.'!E123</f>
        <v>0</v>
      </c>
      <c r="J11" s="423"/>
    </row>
    <row r="12" spans="1:10" ht="15" customHeight="1" x14ac:dyDescent="0.2">
      <c r="A12" s="213" t="s">
        <v>12</v>
      </c>
      <c r="B12" s="214" t="s">
        <v>475</v>
      </c>
      <c r="C12" s="201"/>
      <c r="D12" s="201"/>
      <c r="E12" s="201"/>
      <c r="F12" s="7"/>
      <c r="G12" s="200"/>
      <c r="H12" s="200"/>
      <c r="I12" s="205"/>
      <c r="J12" s="423"/>
    </row>
    <row r="13" spans="1:10" ht="15" customHeight="1" x14ac:dyDescent="0.2">
      <c r="A13" s="213" t="s">
        <v>13</v>
      </c>
      <c r="B13" s="214" t="s">
        <v>232</v>
      </c>
      <c r="C13" s="200">
        <f>'1.1.sz.mell.'!C34</f>
        <v>13174245</v>
      </c>
      <c r="D13" s="200">
        <f>'1.1.sz.mell.'!D34</f>
        <v>25711460</v>
      </c>
      <c r="E13" s="200">
        <f>'1.1.sz.mell.'!E34</f>
        <v>25711460</v>
      </c>
      <c r="F13" s="7"/>
      <c r="G13" s="200"/>
      <c r="H13" s="200"/>
      <c r="I13" s="205"/>
      <c r="J13" s="423"/>
    </row>
    <row r="14" spans="1:10" ht="15" customHeight="1" x14ac:dyDescent="0.2">
      <c r="A14" s="213" t="s">
        <v>14</v>
      </c>
      <c r="B14" s="7"/>
      <c r="C14" s="200"/>
      <c r="D14" s="200"/>
      <c r="E14" s="200"/>
      <c r="F14" s="7"/>
      <c r="G14" s="200"/>
      <c r="H14" s="200"/>
      <c r="I14" s="205"/>
      <c r="J14" s="423"/>
    </row>
    <row r="15" spans="1:10" ht="15" customHeight="1" x14ac:dyDescent="0.2">
      <c r="A15" s="213" t="s">
        <v>15</v>
      </c>
      <c r="B15" s="222"/>
      <c r="C15" s="201"/>
      <c r="D15" s="201"/>
      <c r="E15" s="201"/>
      <c r="F15" s="7"/>
      <c r="G15" s="200"/>
      <c r="H15" s="200"/>
      <c r="I15" s="205"/>
      <c r="J15" s="423"/>
    </row>
    <row r="16" spans="1:10" ht="15" customHeight="1" x14ac:dyDescent="0.2">
      <c r="A16" s="213" t="s">
        <v>16</v>
      </c>
      <c r="B16" s="7"/>
      <c r="C16" s="200"/>
      <c r="D16" s="200"/>
      <c r="E16" s="200"/>
      <c r="F16" s="7"/>
      <c r="G16" s="200"/>
      <c r="H16" s="200"/>
      <c r="I16" s="205"/>
      <c r="J16" s="423"/>
    </row>
    <row r="17" spans="1:10" ht="15" customHeight="1" x14ac:dyDescent="0.2">
      <c r="A17" s="213" t="s">
        <v>17</v>
      </c>
      <c r="B17" s="7"/>
      <c r="C17" s="200"/>
      <c r="D17" s="200"/>
      <c r="E17" s="200"/>
      <c r="F17" s="7"/>
      <c r="G17" s="200"/>
      <c r="H17" s="200"/>
      <c r="I17" s="205"/>
      <c r="J17" s="423"/>
    </row>
    <row r="18" spans="1:10" ht="17.25" customHeight="1" thickBot="1" x14ac:dyDescent="0.25">
      <c r="A18" s="213" t="s">
        <v>18</v>
      </c>
      <c r="B18" s="10"/>
      <c r="C18" s="202"/>
      <c r="D18" s="202"/>
      <c r="E18" s="202"/>
      <c r="F18" s="7"/>
      <c r="G18" s="202"/>
      <c r="H18" s="202"/>
      <c r="I18" s="206"/>
      <c r="J18" s="423"/>
    </row>
    <row r="19" spans="1:10" ht="15" customHeight="1" thickBot="1" x14ac:dyDescent="0.25">
      <c r="A19" s="213" t="s">
        <v>19</v>
      </c>
      <c r="B19" s="198" t="s">
        <v>363</v>
      </c>
      <c r="C19" s="203">
        <f>+C6+C7+C10+C9+C11+C13+C14+C15+C16+C17+C18</f>
        <v>165715736</v>
      </c>
      <c r="D19" s="203">
        <f>+D6+D7+D10+D9+D11+D13+D14+D15+D16+D17+D18</f>
        <v>234370905</v>
      </c>
      <c r="E19" s="203">
        <f>+E6+E7+E10+E9+E11+E13+E14+E15+E16+E17+E18</f>
        <v>231128130</v>
      </c>
      <c r="F19" s="198" t="s">
        <v>370</v>
      </c>
      <c r="G19" s="203">
        <f>SUM(G6:G18)</f>
        <v>171545233</v>
      </c>
      <c r="H19" s="203">
        <f>SUM(H6:H18)</f>
        <v>283909102</v>
      </c>
      <c r="I19" s="203">
        <f>SUM(I6:I18)</f>
        <v>208995071</v>
      </c>
      <c r="J19" s="423"/>
    </row>
    <row r="20" spans="1:10" ht="15" customHeight="1" x14ac:dyDescent="0.2">
      <c r="A20" s="213" t="s">
        <v>20</v>
      </c>
      <c r="B20" s="217" t="s">
        <v>364</v>
      </c>
      <c r="C20" s="26">
        <f>+C21+C22+C23+C24</f>
        <v>9309249</v>
      </c>
      <c r="D20" s="26">
        <f>+D21+D22+D23+D24</f>
        <v>16829811</v>
      </c>
      <c r="E20" s="26">
        <f>+E21+E22+E23+E24</f>
        <v>23302881</v>
      </c>
      <c r="F20" s="218" t="s">
        <v>122</v>
      </c>
      <c r="G20" s="204"/>
      <c r="H20" s="204"/>
      <c r="I20" s="204"/>
      <c r="J20" s="423"/>
    </row>
    <row r="21" spans="1:10" ht="15" customHeight="1" x14ac:dyDescent="0.2">
      <c r="A21" s="213" t="s">
        <v>21</v>
      </c>
      <c r="B21" s="218" t="s">
        <v>132</v>
      </c>
      <c r="C21" s="197">
        <f>'1.1.sz.mell.'!C72</f>
        <v>9309249</v>
      </c>
      <c r="D21" s="197">
        <f>'1.1.sz.mell.'!D72</f>
        <v>4662169</v>
      </c>
      <c r="E21" s="197">
        <f>'1.1.sz.mell.'!E72</f>
        <v>11135239</v>
      </c>
      <c r="F21" s="218" t="s">
        <v>371</v>
      </c>
      <c r="G21" s="197"/>
      <c r="H21" s="197">
        <v>10000000</v>
      </c>
      <c r="I21" s="197"/>
      <c r="J21" s="423"/>
    </row>
    <row r="22" spans="1:10" ht="15" customHeight="1" x14ac:dyDescent="0.2">
      <c r="A22" s="213" t="s">
        <v>22</v>
      </c>
      <c r="B22" s="218" t="s">
        <v>493</v>
      </c>
      <c r="C22" s="197"/>
      <c r="D22" s="197">
        <f>'1.1.sz.mell.'!D75</f>
        <v>12167642</v>
      </c>
      <c r="E22" s="197">
        <f>'1.1.sz.mell.'!E75</f>
        <v>12167642</v>
      </c>
      <c r="F22" s="218" t="s">
        <v>96</v>
      </c>
      <c r="G22" s="197"/>
      <c r="H22" s="197"/>
      <c r="I22" s="197"/>
      <c r="J22" s="423"/>
    </row>
    <row r="23" spans="1:10" ht="15" customHeight="1" x14ac:dyDescent="0.2">
      <c r="A23" s="213" t="s">
        <v>23</v>
      </c>
      <c r="B23" s="218" t="s">
        <v>137</v>
      </c>
      <c r="C23" s="197"/>
      <c r="D23" s="197"/>
      <c r="E23" s="197"/>
      <c r="F23" s="218" t="s">
        <v>97</v>
      </c>
      <c r="G23" s="197"/>
      <c r="H23" s="197"/>
      <c r="I23" s="197"/>
      <c r="J23" s="423"/>
    </row>
    <row r="24" spans="1:10" ht="15" customHeight="1" x14ac:dyDescent="0.2">
      <c r="A24" s="213" t="s">
        <v>24</v>
      </c>
      <c r="B24" s="218" t="s">
        <v>138</v>
      </c>
      <c r="C24" s="197"/>
      <c r="D24" s="197"/>
      <c r="E24" s="197"/>
      <c r="F24" s="217" t="s">
        <v>346</v>
      </c>
      <c r="G24" s="197">
        <f>'1.1.sz.mell.'!C137</f>
        <v>4647080</v>
      </c>
      <c r="H24" s="197">
        <f>'1.1.sz.mell.'!D137</f>
        <v>16814722</v>
      </c>
      <c r="I24" s="197">
        <f>'1.1.sz.mell.'!E137</f>
        <v>11700693</v>
      </c>
      <c r="J24" s="423"/>
    </row>
    <row r="25" spans="1:10" ht="15" customHeight="1" x14ac:dyDescent="0.2">
      <c r="A25" s="213" t="s">
        <v>25</v>
      </c>
      <c r="B25" s="218" t="s">
        <v>365</v>
      </c>
      <c r="C25" s="219">
        <f>SUM(C26:C27)</f>
        <v>0</v>
      </c>
      <c r="D25" s="219">
        <f>SUM(D26:D27)</f>
        <v>10000000</v>
      </c>
      <c r="E25" s="219">
        <f>SUM(E26:E27)</f>
        <v>0</v>
      </c>
      <c r="F25" s="218" t="s">
        <v>490</v>
      </c>
      <c r="G25" s="197"/>
      <c r="H25" s="197"/>
      <c r="I25" s="197"/>
      <c r="J25" s="423"/>
    </row>
    <row r="26" spans="1:10" ht="15" customHeight="1" x14ac:dyDescent="0.2">
      <c r="A26" s="213" t="s">
        <v>26</v>
      </c>
      <c r="B26" s="217" t="s">
        <v>366</v>
      </c>
      <c r="C26" s="204"/>
      <c r="D26" s="204">
        <v>10000000</v>
      </c>
      <c r="E26" s="204"/>
      <c r="F26" s="212" t="s">
        <v>123</v>
      </c>
      <c r="G26" s="204"/>
      <c r="H26" s="204"/>
      <c r="I26" s="204"/>
      <c r="J26" s="423"/>
    </row>
    <row r="27" spans="1:10" ht="17.25" customHeight="1" thickBot="1" x14ac:dyDescent="0.25">
      <c r="A27" s="213" t="s">
        <v>27</v>
      </c>
      <c r="B27" s="218" t="s">
        <v>367</v>
      </c>
      <c r="C27" s="197"/>
      <c r="D27" s="197"/>
      <c r="E27" s="197"/>
      <c r="F27" s="7"/>
      <c r="G27" s="197"/>
      <c r="H27" s="197"/>
      <c r="I27" s="197"/>
      <c r="J27" s="423"/>
    </row>
    <row r="28" spans="1:10" ht="17.25" customHeight="1" thickBot="1" x14ac:dyDescent="0.25">
      <c r="A28" s="213" t="s">
        <v>28</v>
      </c>
      <c r="B28" s="198" t="s">
        <v>368</v>
      </c>
      <c r="C28" s="203">
        <f>+C20+C25</f>
        <v>9309249</v>
      </c>
      <c r="D28" s="203">
        <f>+D20+D25</f>
        <v>26829811</v>
      </c>
      <c r="E28" s="203">
        <f>+E20+E25</f>
        <v>23302881</v>
      </c>
      <c r="F28" s="198" t="s">
        <v>372</v>
      </c>
      <c r="G28" s="203">
        <f>SUM(G20:G27)</f>
        <v>4647080</v>
      </c>
      <c r="H28" s="203">
        <f>SUM(H20:H27)</f>
        <v>26814722</v>
      </c>
      <c r="I28" s="203">
        <f>SUM(I20:I27)</f>
        <v>11700693</v>
      </c>
      <c r="J28" s="423"/>
    </row>
    <row r="29" spans="1:10" ht="17.25" customHeight="1" thickBot="1" x14ac:dyDescent="0.25">
      <c r="A29" s="213" t="s">
        <v>29</v>
      </c>
      <c r="B29" s="220" t="s">
        <v>369</v>
      </c>
      <c r="C29" s="43">
        <f>+C19+C28</f>
        <v>175024985</v>
      </c>
      <c r="D29" s="43">
        <f>+D19+D28</f>
        <v>261200716</v>
      </c>
      <c r="E29" s="221">
        <f>+E19+E28</f>
        <v>254431011</v>
      </c>
      <c r="F29" s="220" t="s">
        <v>373</v>
      </c>
      <c r="G29" s="43">
        <f>+G19+G28</f>
        <v>176192313</v>
      </c>
      <c r="H29" s="43">
        <f>+H19+H28</f>
        <v>310723824</v>
      </c>
      <c r="I29" s="43">
        <f>+I19+I28</f>
        <v>220695764</v>
      </c>
      <c r="J29" s="423"/>
    </row>
    <row r="30" spans="1:10" ht="17.25" customHeight="1" thickBot="1" x14ac:dyDescent="0.25">
      <c r="A30" s="213" t="s">
        <v>30</v>
      </c>
      <c r="B30" s="220" t="s">
        <v>100</v>
      </c>
      <c r="C30" s="43">
        <f>IF(C19-G19&lt;0,G19-C19,"-")</f>
        <v>5829497</v>
      </c>
      <c r="D30" s="43">
        <f>IF(D19-H19&lt;0,H19-D19,"-")</f>
        <v>49538197</v>
      </c>
      <c r="E30" s="221" t="str">
        <f>IF(E19-I19&lt;0,I19-E19,"-")</f>
        <v>-</v>
      </c>
      <c r="F30" s="220" t="s">
        <v>101</v>
      </c>
      <c r="G30" s="43" t="str">
        <f>IF(C19-G19&gt;0,C19-G19,"-")</f>
        <v>-</v>
      </c>
      <c r="H30" s="43" t="str">
        <f>IF(D19-H19&gt;0,D19-H19,"-")</f>
        <v>-</v>
      </c>
      <c r="I30" s="43">
        <f>IF(E19-I19&gt;0,E19-I19,"-")</f>
        <v>22133059</v>
      </c>
      <c r="J30" s="423"/>
    </row>
    <row r="31" spans="1:10" ht="13.5" thickBot="1" x14ac:dyDescent="0.25">
      <c r="A31" s="213" t="s">
        <v>31</v>
      </c>
      <c r="B31" s="220" t="s">
        <v>141</v>
      </c>
      <c r="C31" s="43">
        <f>IF(C29-G29&lt;0,G29-C29,"-")</f>
        <v>1167328</v>
      </c>
      <c r="D31" s="43">
        <f>IF(D29-H29&lt;0,H29-D29,"-")</f>
        <v>49523108</v>
      </c>
      <c r="E31" s="221" t="str">
        <f>IF(E29-I29&lt;0,I29-E29,"-")</f>
        <v>-</v>
      </c>
      <c r="F31" s="220" t="s">
        <v>142</v>
      </c>
      <c r="G31" s="43" t="str">
        <f>IF(C29-G29&gt;0,C29-G29,"-")</f>
        <v>-</v>
      </c>
      <c r="H31" s="43" t="str">
        <f>IF(D29-H29&gt;0,D29-H29,"-")</f>
        <v>-</v>
      </c>
      <c r="I31" s="43">
        <f>IF(E29-I29&gt;0,E29-I29,"-")</f>
        <v>33735247</v>
      </c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view="pageBreakPreview" topLeftCell="C1" zoomScaleNormal="100" zoomScaleSheetLayoutView="100" workbookViewId="0">
      <selection activeCell="I21" sqref="I21"/>
    </sheetView>
  </sheetViews>
  <sheetFormatPr defaultRowHeight="12.75" x14ac:dyDescent="0.2"/>
  <cols>
    <col min="1" max="1" width="6.83203125" style="9" customWidth="1"/>
    <col min="2" max="2" width="55.1640625" style="20" customWidth="1"/>
    <col min="3" max="5" width="16.33203125" style="9" customWidth="1"/>
    <col min="6" max="6" width="55.1640625" style="9" customWidth="1"/>
    <col min="7" max="9" width="16.33203125" style="9" customWidth="1"/>
    <col min="10" max="10" width="4.83203125" style="9" customWidth="1"/>
    <col min="11" max="16384" width="9.33203125" style="9"/>
  </cols>
  <sheetData>
    <row r="1" spans="1:10" ht="39.75" customHeight="1" x14ac:dyDescent="0.2">
      <c r="B1" s="207" t="s">
        <v>99</v>
      </c>
      <c r="C1" s="208"/>
      <c r="D1" s="208"/>
      <c r="E1" s="208"/>
      <c r="F1" s="208"/>
      <c r="G1" s="208"/>
      <c r="H1" s="208"/>
      <c r="I1" s="208"/>
      <c r="J1" s="426" t="s">
        <v>803</v>
      </c>
    </row>
    <row r="2" spans="1:10" ht="14.25" thickBot="1" x14ac:dyDescent="0.25">
      <c r="G2" s="25"/>
      <c r="H2" s="25"/>
      <c r="I2" s="25" t="s">
        <v>502</v>
      </c>
      <c r="J2" s="426"/>
    </row>
    <row r="3" spans="1:10" ht="24" customHeight="1" thickBot="1" x14ac:dyDescent="0.25">
      <c r="A3" s="424" t="s">
        <v>55</v>
      </c>
      <c r="B3" s="233" t="s">
        <v>41</v>
      </c>
      <c r="C3" s="234"/>
      <c r="D3" s="234"/>
      <c r="E3" s="234"/>
      <c r="F3" s="233" t="s">
        <v>42</v>
      </c>
      <c r="G3" s="235"/>
      <c r="H3" s="235"/>
      <c r="I3" s="235"/>
      <c r="J3" s="426"/>
    </row>
    <row r="4" spans="1:10" s="209" customFormat="1" ht="35.25" customHeight="1" thickBot="1" x14ac:dyDescent="0.25">
      <c r="A4" s="425"/>
      <c r="B4" s="21" t="s">
        <v>48</v>
      </c>
      <c r="C4" s="22" t="str">
        <f>+'2.1.sz.mell.  '!C4</f>
        <v>2020. évi eredeti előirányzat</v>
      </c>
      <c r="D4" s="196" t="str">
        <f>+'2.1.sz.mell.  '!D4</f>
        <v>2020. évi módosított előirányzat</v>
      </c>
      <c r="E4" s="22" t="str">
        <f>+'2.1.sz.mell.  '!E4</f>
        <v>2020. évi teljesítés</v>
      </c>
      <c r="F4" s="21" t="s">
        <v>48</v>
      </c>
      <c r="G4" s="22" t="str">
        <f>+'2.1.sz.mell.  '!C4</f>
        <v>2020. évi eredeti előirányzat</v>
      </c>
      <c r="H4" s="196" t="str">
        <f>+'2.1.sz.mell.  '!D4</f>
        <v>2020. évi módosított előirányzat</v>
      </c>
      <c r="I4" s="223" t="str">
        <f>+'2.1.sz.mell.  '!E4</f>
        <v>2020. évi teljesítés</v>
      </c>
      <c r="J4" s="426"/>
    </row>
    <row r="5" spans="1:10" s="209" customFormat="1" ht="13.5" thickBot="1" x14ac:dyDescent="0.25">
      <c r="A5" s="236" t="s">
        <v>302</v>
      </c>
      <c r="B5" s="237" t="s">
        <v>303</v>
      </c>
      <c r="C5" s="238" t="s">
        <v>304</v>
      </c>
      <c r="D5" s="238" t="s">
        <v>305</v>
      </c>
      <c r="E5" s="238" t="s">
        <v>306</v>
      </c>
      <c r="F5" s="237" t="s">
        <v>383</v>
      </c>
      <c r="G5" s="238" t="s">
        <v>384</v>
      </c>
      <c r="H5" s="238" t="s">
        <v>385</v>
      </c>
      <c r="I5" s="239" t="s">
        <v>386</v>
      </c>
      <c r="J5" s="426"/>
    </row>
    <row r="6" spans="1:10" ht="12.95" customHeight="1" x14ac:dyDescent="0.2">
      <c r="A6" s="211" t="s">
        <v>6</v>
      </c>
      <c r="B6" s="212" t="s">
        <v>374</v>
      </c>
      <c r="C6" s="199">
        <f>'1.1.sz.mell.'!C20</f>
        <v>20000000</v>
      </c>
      <c r="D6" s="199">
        <f>'1.1.sz.mell.'!D20</f>
        <v>80898435</v>
      </c>
      <c r="E6" s="199">
        <f>'1.1.sz.mell.'!E20</f>
        <v>80898435</v>
      </c>
      <c r="F6" s="212" t="s">
        <v>133</v>
      </c>
      <c r="G6" s="199">
        <f>'1.1.sz.mell.'!C109</f>
        <v>13383167</v>
      </c>
      <c r="H6" s="199">
        <f>'1.1.sz.mell.'!D109</f>
        <v>23135796</v>
      </c>
      <c r="I6" s="199">
        <f>'1.1.sz.mell.'!E109</f>
        <v>23131071</v>
      </c>
      <c r="J6" s="426"/>
    </row>
    <row r="7" spans="1:10" x14ac:dyDescent="0.2">
      <c r="A7" s="213" t="s">
        <v>7</v>
      </c>
      <c r="B7" s="214" t="s">
        <v>375</v>
      </c>
      <c r="C7" s="200"/>
      <c r="D7" s="200"/>
      <c r="E7" s="200"/>
      <c r="F7" s="214" t="s">
        <v>387</v>
      </c>
      <c r="G7" s="200"/>
      <c r="H7" s="200"/>
      <c r="I7" s="205"/>
      <c r="J7" s="426"/>
    </row>
    <row r="8" spans="1:10" ht="12.95" customHeight="1" x14ac:dyDescent="0.2">
      <c r="A8" s="213" t="s">
        <v>8</v>
      </c>
      <c r="B8" s="214" t="s">
        <v>376</v>
      </c>
      <c r="C8" s="200">
        <f>'1.1.sz.mell.'!C45</f>
        <v>0</v>
      </c>
      <c r="D8" s="200">
        <f>'1.1.sz.mell.'!D45</f>
        <v>62984</v>
      </c>
      <c r="E8" s="200">
        <f>'1.1.sz.mell.'!E45</f>
        <v>62984</v>
      </c>
      <c r="F8" s="214" t="s">
        <v>118</v>
      </c>
      <c r="G8" s="200">
        <f>'1.1.sz.mell.'!C111</f>
        <v>5449505</v>
      </c>
      <c r="H8" s="200">
        <f>'1.1.sz.mell.'!D111</f>
        <v>8302515</v>
      </c>
      <c r="I8" s="200">
        <f>'1.1.sz.mell.'!E111</f>
        <v>8302515</v>
      </c>
      <c r="J8" s="426"/>
    </row>
    <row r="9" spans="1:10" ht="12.95" customHeight="1" x14ac:dyDescent="0.2">
      <c r="A9" s="213" t="s">
        <v>9</v>
      </c>
      <c r="B9" s="214" t="s">
        <v>377</v>
      </c>
      <c r="C9" s="200">
        <f>'1.1.sz.mell.'!C56</f>
        <v>0</v>
      </c>
      <c r="D9" s="200">
        <f>'1.1.sz.mell.'!D56</f>
        <v>0</v>
      </c>
      <c r="E9" s="200">
        <f>'1.1.sz.mell.'!E56</f>
        <v>0</v>
      </c>
      <c r="F9" s="214" t="s">
        <v>388</v>
      </c>
      <c r="G9" s="200"/>
      <c r="H9" s="200"/>
      <c r="I9" s="205"/>
      <c r="J9" s="426"/>
    </row>
    <row r="10" spans="1:10" ht="12.75" customHeight="1" x14ac:dyDescent="0.2">
      <c r="A10" s="213" t="s">
        <v>10</v>
      </c>
      <c r="B10" s="214" t="s">
        <v>378</v>
      </c>
      <c r="C10" s="200"/>
      <c r="D10" s="200"/>
      <c r="E10" s="200"/>
      <c r="F10" s="214" t="s">
        <v>136</v>
      </c>
      <c r="G10" s="200"/>
      <c r="H10" s="200"/>
      <c r="I10" s="205"/>
      <c r="J10" s="426"/>
    </row>
    <row r="11" spans="1:10" ht="12.95" customHeight="1" x14ac:dyDescent="0.2">
      <c r="A11" s="213" t="s">
        <v>11</v>
      </c>
      <c r="B11" s="214" t="s">
        <v>379</v>
      </c>
      <c r="C11" s="201"/>
      <c r="D11" s="201"/>
      <c r="E11" s="201"/>
      <c r="F11" s="214" t="s">
        <v>37</v>
      </c>
      <c r="G11" s="200"/>
      <c r="H11" s="200"/>
      <c r="I11" s="205"/>
      <c r="J11" s="426"/>
    </row>
    <row r="12" spans="1:10" ht="12.95" customHeight="1" x14ac:dyDescent="0.2">
      <c r="A12" s="213" t="s">
        <v>12</v>
      </c>
      <c r="B12" s="7"/>
      <c r="C12" s="200"/>
      <c r="D12" s="200"/>
      <c r="E12" s="200"/>
      <c r="F12" s="254"/>
      <c r="G12" s="200"/>
      <c r="H12" s="200"/>
      <c r="I12" s="205"/>
      <c r="J12" s="426"/>
    </row>
    <row r="13" spans="1:10" ht="12.95" customHeight="1" x14ac:dyDescent="0.2">
      <c r="A13" s="213" t="s">
        <v>13</v>
      </c>
      <c r="B13" s="7"/>
      <c r="C13" s="200"/>
      <c r="D13" s="200"/>
      <c r="E13" s="200"/>
      <c r="F13" s="255"/>
      <c r="G13" s="200"/>
      <c r="H13" s="200"/>
      <c r="I13" s="205"/>
      <c r="J13" s="426"/>
    </row>
    <row r="14" spans="1:10" ht="12.95" customHeight="1" x14ac:dyDescent="0.2">
      <c r="A14" s="213" t="s">
        <v>14</v>
      </c>
      <c r="B14" s="252"/>
      <c r="C14" s="201"/>
      <c r="D14" s="201"/>
      <c r="E14" s="201"/>
      <c r="F14" s="254"/>
      <c r="G14" s="200"/>
      <c r="H14" s="200"/>
      <c r="I14" s="205"/>
      <c r="J14" s="426"/>
    </row>
    <row r="15" spans="1:10" x14ac:dyDescent="0.2">
      <c r="A15" s="213" t="s">
        <v>15</v>
      </c>
      <c r="B15" s="7"/>
      <c r="C15" s="201"/>
      <c r="D15" s="201"/>
      <c r="E15" s="201"/>
      <c r="F15" s="254"/>
      <c r="G15" s="200"/>
      <c r="H15" s="200"/>
      <c r="I15" s="205"/>
      <c r="J15" s="426"/>
    </row>
    <row r="16" spans="1:10" ht="12.95" customHeight="1" thickBot="1" x14ac:dyDescent="0.25">
      <c r="A16" s="249" t="s">
        <v>16</v>
      </c>
      <c r="B16" s="253"/>
      <c r="C16" s="251"/>
      <c r="D16" s="50"/>
      <c r="E16" s="57"/>
      <c r="F16" s="250" t="s">
        <v>37</v>
      </c>
      <c r="G16" s="200"/>
      <c r="H16" s="200"/>
      <c r="I16" s="205"/>
      <c r="J16" s="426"/>
    </row>
    <row r="17" spans="1:10" ht="15.95" customHeight="1" thickBot="1" x14ac:dyDescent="0.25">
      <c r="A17" s="216" t="s">
        <v>17</v>
      </c>
      <c r="B17" s="198" t="s">
        <v>380</v>
      </c>
      <c r="C17" s="203">
        <f>+C6+C8+C9+C11+C12+C13+C14+C15+C16</f>
        <v>20000000</v>
      </c>
      <c r="D17" s="203">
        <f>+D6+D8+D9+D11+D12+D13+D14+D15+D16</f>
        <v>80961419</v>
      </c>
      <c r="E17" s="203">
        <f>+E6+E8+E9+E11+E12+E13+E14+E15+E16</f>
        <v>80961419</v>
      </c>
      <c r="F17" s="198" t="s">
        <v>389</v>
      </c>
      <c r="G17" s="203">
        <f>+G6+G8+G10+G11+G12+G13+G14+G15+G16</f>
        <v>18832672</v>
      </c>
      <c r="H17" s="203">
        <f>+H6+H8+H10+H11+H12+H13+H14+H15+H16</f>
        <v>31438311</v>
      </c>
      <c r="I17" s="232">
        <f>+I6+I8+I10+I11+I12+I13+I14+I15+I16</f>
        <v>31433586</v>
      </c>
      <c r="J17" s="426"/>
    </row>
    <row r="18" spans="1:10" ht="12.95" customHeight="1" x14ac:dyDescent="0.2">
      <c r="A18" s="211" t="s">
        <v>18</v>
      </c>
      <c r="B18" s="241" t="s">
        <v>153</v>
      </c>
      <c r="C18" s="248">
        <f>+C19+C20+C21+C22+C23</f>
        <v>0</v>
      </c>
      <c r="D18" s="248">
        <f>+D19+D20+D21+D22+D23</f>
        <v>0</v>
      </c>
      <c r="E18" s="248">
        <f>+E19+E20+E21+E22+E23</f>
        <v>0</v>
      </c>
      <c r="F18" s="218" t="s">
        <v>122</v>
      </c>
      <c r="G18" s="45"/>
      <c r="H18" s="45"/>
      <c r="I18" s="227"/>
      <c r="J18" s="426"/>
    </row>
    <row r="19" spans="1:10" ht="12.95" customHeight="1" x14ac:dyDescent="0.2">
      <c r="A19" s="213" t="s">
        <v>19</v>
      </c>
      <c r="B19" s="242" t="s">
        <v>143</v>
      </c>
      <c r="C19" s="197"/>
      <c r="D19" s="197"/>
      <c r="E19" s="197"/>
      <c r="F19" s="218" t="s">
        <v>124</v>
      </c>
      <c r="G19" s="197"/>
      <c r="H19" s="197"/>
      <c r="I19" s="228"/>
      <c r="J19" s="426"/>
    </row>
    <row r="20" spans="1:10" ht="12.95" customHeight="1" x14ac:dyDescent="0.2">
      <c r="A20" s="211" t="s">
        <v>20</v>
      </c>
      <c r="B20" s="242" t="s">
        <v>497</v>
      </c>
      <c r="C20" s="197"/>
      <c r="D20" s="197"/>
      <c r="E20" s="197"/>
      <c r="F20" s="218" t="s">
        <v>96</v>
      </c>
      <c r="G20" s="197"/>
      <c r="H20" s="197"/>
      <c r="I20" s="228"/>
      <c r="J20" s="426"/>
    </row>
    <row r="21" spans="1:10" ht="12.95" customHeight="1" x14ac:dyDescent="0.2">
      <c r="A21" s="213" t="s">
        <v>21</v>
      </c>
      <c r="B21" s="242" t="s">
        <v>144</v>
      </c>
      <c r="C21" s="197"/>
      <c r="D21" s="197"/>
      <c r="E21" s="197"/>
      <c r="F21" s="218" t="s">
        <v>97</v>
      </c>
      <c r="G21" s="197"/>
      <c r="H21" s="197"/>
      <c r="I21" s="228"/>
      <c r="J21" s="426"/>
    </row>
    <row r="22" spans="1:10" ht="12.95" customHeight="1" x14ac:dyDescent="0.2">
      <c r="A22" s="211" t="s">
        <v>22</v>
      </c>
      <c r="B22" s="242" t="s">
        <v>145</v>
      </c>
      <c r="C22" s="197"/>
      <c r="D22" s="197"/>
      <c r="E22" s="197"/>
      <c r="F22" s="217" t="s">
        <v>140</v>
      </c>
      <c r="G22" s="197"/>
      <c r="H22" s="197"/>
      <c r="I22" s="228"/>
      <c r="J22" s="426"/>
    </row>
    <row r="23" spans="1:10" ht="12.95" customHeight="1" x14ac:dyDescent="0.2">
      <c r="A23" s="213" t="s">
        <v>23</v>
      </c>
      <c r="B23" s="243" t="s">
        <v>146</v>
      </c>
      <c r="C23" s="197"/>
      <c r="D23" s="197"/>
      <c r="E23" s="197"/>
      <c r="F23" s="218" t="s">
        <v>125</v>
      </c>
      <c r="G23" s="197"/>
      <c r="H23" s="197"/>
      <c r="I23" s="228"/>
      <c r="J23" s="426"/>
    </row>
    <row r="24" spans="1:10" ht="12.95" customHeight="1" x14ac:dyDescent="0.2">
      <c r="A24" s="211" t="s">
        <v>24</v>
      </c>
      <c r="B24" s="244" t="s">
        <v>147</v>
      </c>
      <c r="C24" s="219">
        <f>+C25+C26+C27+C28+C29</f>
        <v>0</v>
      </c>
      <c r="D24" s="219">
        <f>+D25+D26+D27+D28+D29</f>
        <v>0</v>
      </c>
      <c r="E24" s="219">
        <f>+E25+E26+E27+E28+E29</f>
        <v>0</v>
      </c>
      <c r="F24" s="245" t="s">
        <v>123</v>
      </c>
      <c r="G24" s="197"/>
      <c r="H24" s="197"/>
      <c r="I24" s="228"/>
      <c r="J24" s="426"/>
    </row>
    <row r="25" spans="1:10" ht="12.95" customHeight="1" x14ac:dyDescent="0.2">
      <c r="A25" s="213" t="s">
        <v>25</v>
      </c>
      <c r="B25" s="243" t="s">
        <v>148</v>
      </c>
      <c r="C25" s="197"/>
      <c r="D25" s="197"/>
      <c r="E25" s="197"/>
      <c r="F25" s="245" t="s">
        <v>390</v>
      </c>
      <c r="G25" s="197"/>
      <c r="H25" s="197"/>
      <c r="I25" s="228"/>
      <c r="J25" s="426"/>
    </row>
    <row r="26" spans="1:10" ht="12.95" customHeight="1" x14ac:dyDescent="0.2">
      <c r="A26" s="211" t="s">
        <v>26</v>
      </c>
      <c r="B26" s="243" t="s">
        <v>149</v>
      </c>
      <c r="C26" s="197"/>
      <c r="D26" s="197"/>
      <c r="E26" s="197"/>
      <c r="F26" s="240"/>
      <c r="G26" s="197"/>
      <c r="H26" s="197"/>
      <c r="I26" s="228"/>
      <c r="J26" s="426"/>
    </row>
    <row r="27" spans="1:10" ht="12.95" customHeight="1" x14ac:dyDescent="0.2">
      <c r="A27" s="213" t="s">
        <v>27</v>
      </c>
      <c r="B27" s="242" t="s">
        <v>150</v>
      </c>
      <c r="C27" s="197"/>
      <c r="D27" s="197"/>
      <c r="E27" s="197"/>
      <c r="F27" s="229"/>
      <c r="G27" s="197"/>
      <c r="H27" s="197"/>
      <c r="I27" s="228"/>
      <c r="J27" s="426"/>
    </row>
    <row r="28" spans="1:10" ht="12.95" customHeight="1" x14ac:dyDescent="0.2">
      <c r="A28" s="211" t="s">
        <v>28</v>
      </c>
      <c r="B28" s="246" t="s">
        <v>151</v>
      </c>
      <c r="C28" s="197"/>
      <c r="D28" s="197"/>
      <c r="E28" s="197"/>
      <c r="F28" s="7"/>
      <c r="G28" s="197"/>
      <c r="H28" s="197"/>
      <c r="I28" s="228"/>
      <c r="J28" s="426"/>
    </row>
    <row r="29" spans="1:10" ht="12.95" customHeight="1" thickBot="1" x14ac:dyDescent="0.25">
      <c r="A29" s="213" t="s">
        <v>29</v>
      </c>
      <c r="B29" s="247" t="s">
        <v>152</v>
      </c>
      <c r="C29" s="197"/>
      <c r="D29" s="197"/>
      <c r="E29" s="197"/>
      <c r="F29" s="229"/>
      <c r="G29" s="197"/>
      <c r="H29" s="197"/>
      <c r="I29" s="228"/>
      <c r="J29" s="426"/>
    </row>
    <row r="30" spans="1:10" ht="21.75" thickBot="1" x14ac:dyDescent="0.25">
      <c r="A30" s="216" t="s">
        <v>30</v>
      </c>
      <c r="B30" s="198" t="s">
        <v>381</v>
      </c>
      <c r="C30" s="203">
        <f>+C18+C24</f>
        <v>0</v>
      </c>
      <c r="D30" s="203">
        <f>+D18+D24</f>
        <v>0</v>
      </c>
      <c r="E30" s="203">
        <f>+E18+E24</f>
        <v>0</v>
      </c>
      <c r="F30" s="198" t="s">
        <v>392</v>
      </c>
      <c r="G30" s="203">
        <f>SUM(G18:G29)</f>
        <v>0</v>
      </c>
      <c r="H30" s="203">
        <f>SUM(H18:H29)</f>
        <v>0</v>
      </c>
      <c r="I30" s="232">
        <f>SUM(I18:I29)</f>
        <v>0</v>
      </c>
      <c r="J30" s="426"/>
    </row>
    <row r="31" spans="1:10" ht="16.5" customHeight="1" thickBot="1" x14ac:dyDescent="0.25">
      <c r="A31" s="216" t="s">
        <v>31</v>
      </c>
      <c r="B31" s="220" t="s">
        <v>382</v>
      </c>
      <c r="C31" s="43">
        <f>+C17+C30</f>
        <v>20000000</v>
      </c>
      <c r="D31" s="43">
        <f>+D17+D30</f>
        <v>80961419</v>
      </c>
      <c r="E31" s="221">
        <f>+E17+E30</f>
        <v>80961419</v>
      </c>
      <c r="F31" s="220" t="s">
        <v>391</v>
      </c>
      <c r="G31" s="43">
        <f>+G17+G30</f>
        <v>18832672</v>
      </c>
      <c r="H31" s="43">
        <f>+H17+H30</f>
        <v>31438311</v>
      </c>
      <c r="I31" s="44">
        <f>+I17+I30</f>
        <v>31433586</v>
      </c>
      <c r="J31" s="426"/>
    </row>
    <row r="32" spans="1:10" ht="16.5" customHeight="1" thickBot="1" x14ac:dyDescent="0.25">
      <c r="A32" s="216" t="s">
        <v>32</v>
      </c>
      <c r="B32" s="220" t="s">
        <v>100</v>
      </c>
      <c r="C32" s="43" t="str">
        <f>IF(C17-G17&lt;0,G17-C17,"-")</f>
        <v>-</v>
      </c>
      <c r="D32" s="43" t="str">
        <f>IF(D17-H17&lt;0,H17-D17,"-")</f>
        <v>-</v>
      </c>
      <c r="E32" s="221" t="str">
        <f>IF(E17-I17&lt;0,I17-E17,"-")</f>
        <v>-</v>
      </c>
      <c r="F32" s="220" t="s">
        <v>101</v>
      </c>
      <c r="G32" s="43">
        <f>IF(C17-G17&gt;0,C17-G17,"-")</f>
        <v>1167328</v>
      </c>
      <c r="H32" s="43">
        <f>IF(D17-H17&gt;0,D17-H17,"-")</f>
        <v>49523108</v>
      </c>
      <c r="I32" s="44">
        <f>IF(E17-I17&gt;0,E17-I17,"-")</f>
        <v>49527833</v>
      </c>
      <c r="J32" s="426"/>
    </row>
    <row r="33" spans="1:10" ht="16.5" customHeight="1" thickBot="1" x14ac:dyDescent="0.25">
      <c r="A33" s="216" t="s">
        <v>33</v>
      </c>
      <c r="B33" s="220" t="s">
        <v>141</v>
      </c>
      <c r="C33" s="43" t="str">
        <f>IF(C26-G26&lt;0,G26-C26,"-")</f>
        <v>-</v>
      </c>
      <c r="D33" s="43" t="str">
        <f>IF(D26-H26&lt;0,H26-D26,"-")</f>
        <v>-</v>
      </c>
      <c r="E33" s="221" t="str">
        <f>IF(E26-I26&lt;0,I26-E26,"-")</f>
        <v>-</v>
      </c>
      <c r="F33" s="220" t="s">
        <v>142</v>
      </c>
      <c r="G33" s="43" t="str">
        <f>IF(C26-G26&gt;0,C26-G26,"-")</f>
        <v>-</v>
      </c>
      <c r="H33" s="43" t="str">
        <f>IF(D26-H26&gt;0,D26-H26,"-")</f>
        <v>-</v>
      </c>
      <c r="I33" s="44" t="str">
        <f>IF(E26-I26&gt;0,E26-I26,"-")</f>
        <v>-</v>
      </c>
      <c r="J33" s="42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7" zoomScaleNormal="100" zoomScaleSheetLayoutView="115" workbookViewId="0">
      <selection activeCell="D13" sqref="D13"/>
    </sheetView>
  </sheetViews>
  <sheetFormatPr defaultRowHeight="12.75" x14ac:dyDescent="0.2"/>
  <cols>
    <col min="1" max="1" width="46.33203125" style="104" customWidth="1"/>
    <col min="2" max="2" width="13.83203125" style="104" customWidth="1"/>
    <col min="3" max="3" width="66.1640625" style="104" customWidth="1"/>
    <col min="4" max="5" width="13.83203125" style="104" customWidth="1"/>
    <col min="6" max="16384" width="9.33203125" style="104"/>
  </cols>
  <sheetData>
    <row r="1" spans="1:5" ht="18.75" x14ac:dyDescent="0.3">
      <c r="A1" s="256" t="s">
        <v>91</v>
      </c>
      <c r="E1" s="262" t="s">
        <v>95</v>
      </c>
    </row>
    <row r="3" spans="1:5" x14ac:dyDescent="0.2">
      <c r="A3" s="257"/>
      <c r="B3" s="263"/>
      <c r="C3" s="257"/>
      <c r="D3" s="264"/>
      <c r="E3" s="263"/>
    </row>
    <row r="4" spans="1:5" ht="15.75" x14ac:dyDescent="0.25">
      <c r="A4" s="231" t="str">
        <f>+ÖSSZEFÜGGÉSEK!A4</f>
        <v>2020. évi eredeti előirányzat BEVÉTELEK</v>
      </c>
      <c r="B4" s="265"/>
      <c r="C4" s="258"/>
      <c r="D4" s="264"/>
      <c r="E4" s="263"/>
    </row>
    <row r="5" spans="1:5" x14ac:dyDescent="0.2">
      <c r="A5" s="257"/>
      <c r="B5" s="263"/>
      <c r="C5" s="257"/>
      <c r="D5" s="264"/>
      <c r="E5" s="263"/>
    </row>
    <row r="6" spans="1:5" x14ac:dyDescent="0.2">
      <c r="A6" s="257" t="s">
        <v>396</v>
      </c>
      <c r="B6" s="263">
        <f>+'1.1.sz.mell.'!C61</f>
        <v>185715736</v>
      </c>
      <c r="C6" s="257" t="s">
        <v>397</v>
      </c>
      <c r="D6" s="264">
        <f>+'2.1.sz.mell.  '!C19+'2.2.sz.mell.'!C17</f>
        <v>185715736</v>
      </c>
      <c r="E6" s="263">
        <f>+B6-D6</f>
        <v>0</v>
      </c>
    </row>
    <row r="7" spans="1:5" x14ac:dyDescent="0.2">
      <c r="A7" s="257" t="s">
        <v>398</v>
      </c>
      <c r="B7" s="263">
        <f>+'1.1.sz.mell.'!C84</f>
        <v>9309249</v>
      </c>
      <c r="C7" s="257" t="s">
        <v>399</v>
      </c>
      <c r="D7" s="264">
        <f>+'2.1.sz.mell.  '!C28+'2.2.sz.mell.'!C30</f>
        <v>9309249</v>
      </c>
      <c r="E7" s="263">
        <f>+B7-D7</f>
        <v>0</v>
      </c>
    </row>
    <row r="8" spans="1:5" x14ac:dyDescent="0.2">
      <c r="A8" s="257" t="s">
        <v>400</v>
      </c>
      <c r="B8" s="263">
        <f>+'1.1.sz.mell.'!C85</f>
        <v>195024985</v>
      </c>
      <c r="C8" s="257" t="s">
        <v>401</v>
      </c>
      <c r="D8" s="264">
        <f>+'2.1.sz.mell.  '!C29+'2.2.sz.mell.'!C31</f>
        <v>195024985</v>
      </c>
      <c r="E8" s="263">
        <f>+B8-D8</f>
        <v>0</v>
      </c>
    </row>
    <row r="9" spans="1:5" x14ac:dyDescent="0.2">
      <c r="A9" s="257"/>
      <c r="B9" s="263"/>
      <c r="C9" s="257"/>
      <c r="D9" s="264"/>
      <c r="E9" s="263"/>
    </row>
    <row r="10" spans="1:5" ht="15.75" x14ac:dyDescent="0.25">
      <c r="A10" s="231" t="str">
        <f>+ÖSSZEFÜGGÉSEK!A10</f>
        <v>2020. évi módosított előirányzat BEVÉTELEK</v>
      </c>
      <c r="B10" s="265"/>
      <c r="C10" s="258"/>
      <c r="D10" s="264"/>
      <c r="E10" s="263"/>
    </row>
    <row r="11" spans="1:5" x14ac:dyDescent="0.2">
      <c r="A11" s="257"/>
      <c r="B11" s="263"/>
      <c r="C11" s="257"/>
      <c r="D11" s="264"/>
      <c r="E11" s="263"/>
    </row>
    <row r="12" spans="1:5" x14ac:dyDescent="0.2">
      <c r="A12" s="257" t="s">
        <v>402</v>
      </c>
      <c r="B12" s="263">
        <f>+'1.1.sz.mell.'!D61</f>
        <v>315332324</v>
      </c>
      <c r="C12" s="257" t="s">
        <v>408</v>
      </c>
      <c r="D12" s="264">
        <f>+'2.1.sz.mell.  '!D19+'2.2.sz.mell.'!D17</f>
        <v>315332324</v>
      </c>
      <c r="E12" s="263">
        <f>+B12-D12</f>
        <v>0</v>
      </c>
    </row>
    <row r="13" spans="1:5" x14ac:dyDescent="0.2">
      <c r="A13" s="257" t="s">
        <v>403</v>
      </c>
      <c r="B13" s="263">
        <f>+'1.1.sz.mell.'!D84</f>
        <v>26829811</v>
      </c>
      <c r="C13" s="257" t="s">
        <v>409</v>
      </c>
      <c r="D13" s="264">
        <f>+'2.1.sz.mell.  '!D28+'2.2.sz.mell.'!D30</f>
        <v>26829811</v>
      </c>
      <c r="E13" s="263">
        <f>+B13-D13</f>
        <v>0</v>
      </c>
    </row>
    <row r="14" spans="1:5" x14ac:dyDescent="0.2">
      <c r="A14" s="257" t="s">
        <v>404</v>
      </c>
      <c r="B14" s="263">
        <f>+'1.1.sz.mell.'!D85</f>
        <v>342162135</v>
      </c>
      <c r="C14" s="257" t="s">
        <v>410</v>
      </c>
      <c r="D14" s="264">
        <f>+'2.1.sz.mell.  '!D29+'2.2.sz.mell.'!D31</f>
        <v>342162135</v>
      </c>
      <c r="E14" s="263">
        <f>+B14-D14</f>
        <v>0</v>
      </c>
    </row>
    <row r="15" spans="1:5" x14ac:dyDescent="0.2">
      <c r="A15" s="257"/>
      <c r="B15" s="263"/>
      <c r="C15" s="257"/>
      <c r="D15" s="264"/>
      <c r="E15" s="263"/>
    </row>
    <row r="16" spans="1:5" ht="14.25" x14ac:dyDescent="0.2">
      <c r="A16" s="266" t="str">
        <f>+ÖSSZEFÜGGÉSEK!A16</f>
        <v>2020. évi teljesítés BEVÉTELEK</v>
      </c>
      <c r="B16" s="230"/>
      <c r="C16" s="258"/>
      <c r="D16" s="264"/>
      <c r="E16" s="263"/>
    </row>
    <row r="17" spans="1:5" x14ac:dyDescent="0.2">
      <c r="A17" s="257"/>
      <c r="B17" s="263"/>
      <c r="C17" s="257"/>
      <c r="D17" s="264"/>
      <c r="E17" s="263"/>
    </row>
    <row r="18" spans="1:5" x14ac:dyDescent="0.2">
      <c r="A18" s="257" t="s">
        <v>405</v>
      </c>
      <c r="B18" s="263">
        <f>+'1.1.sz.mell.'!E61</f>
        <v>312089549</v>
      </c>
      <c r="C18" s="257" t="s">
        <v>411</v>
      </c>
      <c r="D18" s="264">
        <f>+'2.1.sz.mell.  '!E19+'2.2.sz.mell.'!E17</f>
        <v>312089549</v>
      </c>
      <c r="E18" s="263">
        <f>+B18-D18</f>
        <v>0</v>
      </c>
    </row>
    <row r="19" spans="1:5" x14ac:dyDescent="0.2">
      <c r="A19" s="257" t="s">
        <v>406</v>
      </c>
      <c r="B19" s="263">
        <f>+'1.1.sz.mell.'!E84</f>
        <v>23302881</v>
      </c>
      <c r="C19" s="257" t="s">
        <v>412</v>
      </c>
      <c r="D19" s="264">
        <f>+'2.1.sz.mell.  '!E28+'2.2.sz.mell.'!E30</f>
        <v>23302881</v>
      </c>
      <c r="E19" s="263">
        <f>+B19-D19</f>
        <v>0</v>
      </c>
    </row>
    <row r="20" spans="1:5" x14ac:dyDescent="0.2">
      <c r="A20" s="257" t="s">
        <v>407</v>
      </c>
      <c r="B20" s="263">
        <f>+'1.1.sz.mell.'!E85</f>
        <v>335392430</v>
      </c>
      <c r="C20" s="257" t="s">
        <v>413</v>
      </c>
      <c r="D20" s="264">
        <f>+'2.1.sz.mell.  '!E29+'2.2.sz.mell.'!E31</f>
        <v>335392430</v>
      </c>
      <c r="E20" s="263">
        <f>+B20-D20</f>
        <v>0</v>
      </c>
    </row>
    <row r="21" spans="1:5" x14ac:dyDescent="0.2">
      <c r="A21" s="257"/>
      <c r="B21" s="263"/>
      <c r="C21" s="257"/>
      <c r="D21" s="264"/>
      <c r="E21" s="263"/>
    </row>
    <row r="22" spans="1:5" ht="15.75" x14ac:dyDescent="0.25">
      <c r="A22" s="231" t="str">
        <f>+ÖSSZEFÜGGÉSEK!A22</f>
        <v>2020. évi eredeti előirányzat KIADÁSOK</v>
      </c>
      <c r="B22" s="265"/>
      <c r="C22" s="258"/>
      <c r="D22" s="264"/>
      <c r="E22" s="263"/>
    </row>
    <row r="23" spans="1:5" x14ac:dyDescent="0.2">
      <c r="A23" s="257"/>
      <c r="B23" s="263"/>
      <c r="C23" s="257"/>
      <c r="D23" s="264"/>
      <c r="E23" s="263"/>
    </row>
    <row r="24" spans="1:5" x14ac:dyDescent="0.2">
      <c r="A24" s="257" t="s">
        <v>414</v>
      </c>
      <c r="B24" s="263">
        <f>+'1.1.sz.mell.'!C125</f>
        <v>190377905</v>
      </c>
      <c r="C24" s="257" t="s">
        <v>420</v>
      </c>
      <c r="D24" s="264">
        <f>+'2.1.sz.mell.  '!G19+'2.2.sz.mell.'!G17</f>
        <v>190377905</v>
      </c>
      <c r="E24" s="263">
        <f>+B24-D24</f>
        <v>0</v>
      </c>
    </row>
    <row r="25" spans="1:5" x14ac:dyDescent="0.2">
      <c r="A25" s="257" t="s">
        <v>393</v>
      </c>
      <c r="B25" s="263">
        <f>+'1.1.sz.mell.'!C145</f>
        <v>4647080</v>
      </c>
      <c r="C25" s="257" t="s">
        <v>421</v>
      </c>
      <c r="D25" s="264">
        <f>+'2.1.sz.mell.  '!G28+'2.2.sz.mell.'!G30</f>
        <v>4647080</v>
      </c>
      <c r="E25" s="263">
        <f>+B25-D25</f>
        <v>0</v>
      </c>
    </row>
    <row r="26" spans="1:5" x14ac:dyDescent="0.2">
      <c r="A26" s="257" t="s">
        <v>415</v>
      </c>
      <c r="B26" s="263">
        <f>+'1.1.sz.mell.'!C146</f>
        <v>195024985</v>
      </c>
      <c r="C26" s="257" t="s">
        <v>422</v>
      </c>
      <c r="D26" s="264">
        <f>+'2.1.sz.mell.  '!G29+'2.2.sz.mell.'!G31</f>
        <v>195024985</v>
      </c>
      <c r="E26" s="263">
        <f>+B26-D26</f>
        <v>0</v>
      </c>
    </row>
    <row r="27" spans="1:5" x14ac:dyDescent="0.2">
      <c r="A27" s="257"/>
      <c r="B27" s="263"/>
      <c r="C27" s="257"/>
      <c r="D27" s="264"/>
      <c r="E27" s="263"/>
    </row>
    <row r="28" spans="1:5" ht="15.75" x14ac:dyDescent="0.25">
      <c r="A28" s="231" t="str">
        <f>+ÖSSZEFÜGGÉSEK!A28</f>
        <v>2020. évi módosított előirányzat KIADÁSOK</v>
      </c>
      <c r="B28" s="265"/>
      <c r="C28" s="258"/>
      <c r="D28" s="264"/>
      <c r="E28" s="263"/>
    </row>
    <row r="29" spans="1:5" x14ac:dyDescent="0.2">
      <c r="A29" s="257"/>
      <c r="B29" s="263"/>
      <c r="C29" s="257"/>
      <c r="D29" s="264"/>
      <c r="E29" s="263"/>
    </row>
    <row r="30" spans="1:5" x14ac:dyDescent="0.2">
      <c r="A30" s="257" t="s">
        <v>416</v>
      </c>
      <c r="B30" s="263">
        <f>+'1.1.sz.mell.'!D125</f>
        <v>315347413</v>
      </c>
      <c r="C30" s="257" t="s">
        <v>427</v>
      </c>
      <c r="D30" s="264">
        <f>+'2.1.sz.mell.  '!H19+'2.2.sz.mell.'!H17</f>
        <v>315347413</v>
      </c>
      <c r="E30" s="263">
        <f>+B30-D30</f>
        <v>0</v>
      </c>
    </row>
    <row r="31" spans="1:5" x14ac:dyDescent="0.2">
      <c r="A31" s="257" t="s">
        <v>394</v>
      </c>
      <c r="B31" s="263">
        <f>+'1.1.sz.mell.'!D145</f>
        <v>26814722</v>
      </c>
      <c r="C31" s="257" t="s">
        <v>424</v>
      </c>
      <c r="D31" s="264">
        <f>+'2.1.sz.mell.  '!H28+'2.2.sz.mell.'!H30</f>
        <v>26814722</v>
      </c>
      <c r="E31" s="263">
        <f>+B31-D31</f>
        <v>0</v>
      </c>
    </row>
    <row r="32" spans="1:5" x14ac:dyDescent="0.2">
      <c r="A32" s="257" t="s">
        <v>417</v>
      </c>
      <c r="B32" s="263">
        <f>+'1.1.sz.mell.'!D146</f>
        <v>342162135</v>
      </c>
      <c r="C32" s="257" t="s">
        <v>423</v>
      </c>
      <c r="D32" s="264">
        <f>+'2.1.sz.mell.  '!H29+'2.2.sz.mell.'!H31</f>
        <v>342162135</v>
      </c>
      <c r="E32" s="263">
        <f>+B32-D32</f>
        <v>0</v>
      </c>
    </row>
    <row r="33" spans="1:5" x14ac:dyDescent="0.2">
      <c r="A33" s="257"/>
      <c r="B33" s="263"/>
      <c r="C33" s="257"/>
      <c r="D33" s="264"/>
      <c r="E33" s="263"/>
    </row>
    <row r="34" spans="1:5" ht="15.75" x14ac:dyDescent="0.25">
      <c r="A34" s="261" t="str">
        <f>+ÖSSZEFÜGGÉSEK!A34</f>
        <v>2020. évi teljesítés KIADÁSOK</v>
      </c>
      <c r="B34" s="265"/>
      <c r="C34" s="258"/>
      <c r="D34" s="264"/>
      <c r="E34" s="263"/>
    </row>
    <row r="35" spans="1:5" x14ac:dyDescent="0.2">
      <c r="A35" s="257"/>
      <c r="B35" s="263"/>
      <c r="C35" s="257"/>
      <c r="D35" s="264"/>
      <c r="E35" s="263"/>
    </row>
    <row r="36" spans="1:5" x14ac:dyDescent="0.2">
      <c r="A36" s="257" t="s">
        <v>418</v>
      </c>
      <c r="B36" s="263">
        <f>+'1.1.sz.mell.'!E125</f>
        <v>240428657</v>
      </c>
      <c r="C36" s="257" t="s">
        <v>428</v>
      </c>
      <c r="D36" s="264">
        <f>+'2.1.sz.mell.  '!I19+'2.2.sz.mell.'!I17</f>
        <v>240428657</v>
      </c>
      <c r="E36" s="263">
        <f>+B36-D36</f>
        <v>0</v>
      </c>
    </row>
    <row r="37" spans="1:5" x14ac:dyDescent="0.2">
      <c r="A37" s="257" t="s">
        <v>395</v>
      </c>
      <c r="B37" s="263">
        <f>+'1.1.sz.mell.'!E145</f>
        <v>11700693</v>
      </c>
      <c r="C37" s="257" t="s">
        <v>426</v>
      </c>
      <c r="D37" s="264">
        <f>+'2.1.sz.mell.  '!I28+'2.2.sz.mell.'!I30</f>
        <v>11700693</v>
      </c>
      <c r="E37" s="263">
        <f>+B37-D37</f>
        <v>0</v>
      </c>
    </row>
    <row r="38" spans="1:5" x14ac:dyDescent="0.2">
      <c r="A38" s="257" t="s">
        <v>419</v>
      </c>
      <c r="B38" s="263">
        <f>+'1.1.sz.mell.'!E146</f>
        <v>252129350</v>
      </c>
      <c r="C38" s="257" t="s">
        <v>425</v>
      </c>
      <c r="D38" s="264">
        <f>+'2.1.sz.mell.  '!I29+'2.2.sz.mell.'!I31</f>
        <v>252129350</v>
      </c>
      <c r="E38" s="263">
        <f>+B38-D38</f>
        <v>0</v>
      </c>
    </row>
  </sheetData>
  <phoneticPr fontId="25" type="noConversion"/>
  <conditionalFormatting sqref="E3:E38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view="pageBreakPreview" topLeftCell="A7" zoomScale="150" zoomScaleNormal="130" zoomScaleSheetLayoutView="150" workbookViewId="0">
      <selection activeCell="G28" sqref="G28"/>
    </sheetView>
  </sheetViews>
  <sheetFormatPr defaultRowHeight="12.75" x14ac:dyDescent="0.2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 x14ac:dyDescent="0.2">
      <c r="A1" s="428" t="s">
        <v>0</v>
      </c>
      <c r="B1" s="428"/>
      <c r="C1" s="428"/>
      <c r="D1" s="428"/>
      <c r="E1" s="428"/>
      <c r="F1" s="428"/>
      <c r="G1" s="428"/>
      <c r="H1" s="429" t="str">
        <f>+CONCATENATE("3. melléklet a ……/",LEFT(ÖSSZEFÜGGÉSEK!A4,4)+1,". (……) önkormányzati rendelethez")</f>
        <v>3. melléklet a ……/2021. (……) önkormányzati rendelethez</v>
      </c>
    </row>
    <row r="2" spans="1:8" ht="22.5" customHeight="1" thickBot="1" x14ac:dyDescent="0.3">
      <c r="A2" s="20"/>
      <c r="B2" s="9"/>
      <c r="C2" s="9"/>
      <c r="D2" s="9"/>
      <c r="E2" s="9"/>
      <c r="F2" s="427"/>
      <c r="G2" s="427"/>
      <c r="H2" s="429"/>
    </row>
    <row r="3" spans="1:8" s="6" customFormat="1" ht="50.25" customHeight="1" thickBot="1" x14ac:dyDescent="0.25">
      <c r="A3" s="21" t="s">
        <v>51</v>
      </c>
      <c r="B3" s="22" t="s">
        <v>52</v>
      </c>
      <c r="C3" s="22" t="s">
        <v>53</v>
      </c>
      <c r="D3" s="22" t="str">
        <f>+CONCATENATE("Felhasználás ",LEFT(ÖSSZEFÜGGÉSEK!A4,4)-1,". XII.31-ig")</f>
        <v>Felhasználás 2019. XII.31-ig</v>
      </c>
      <c r="E3" s="22" t="str">
        <f>+CONCATENATE(LEFT(ÖSSZEFÜGGÉSEK!A4,4),". évi módosított előirányzat")</f>
        <v>2020. évi módosított előirányzat</v>
      </c>
      <c r="F3" s="47" t="str">
        <f>+CONCATENATE(LEFT(ÖSSZEFÜGGÉSEK!A4,4),". évi teljesítés")</f>
        <v>2020. évi teljesítés</v>
      </c>
      <c r="G3" s="46" t="str">
        <f>+CONCATENATE("Összes teljesítés ",LEFT(ÖSSZEFÜGGÉSEK!A4,4),". dec. 31-ig")</f>
        <v>Összes teljesítés 2020. dec. 31-ig</v>
      </c>
      <c r="H3" s="429"/>
    </row>
    <row r="4" spans="1:8" s="9" customFormat="1" ht="12" customHeight="1" thickBot="1" x14ac:dyDescent="0.25">
      <c r="A4" s="224" t="s">
        <v>302</v>
      </c>
      <c r="B4" s="225" t="s">
        <v>303</v>
      </c>
      <c r="C4" s="225" t="s">
        <v>304</v>
      </c>
      <c r="D4" s="225" t="s">
        <v>305</v>
      </c>
      <c r="E4" s="225" t="s">
        <v>306</v>
      </c>
      <c r="F4" s="35" t="s">
        <v>383</v>
      </c>
      <c r="G4" s="226" t="s">
        <v>429</v>
      </c>
      <c r="H4" s="429"/>
    </row>
    <row r="5" spans="1:8" ht="22.5" x14ac:dyDescent="0.2">
      <c r="A5" s="398" t="s">
        <v>522</v>
      </c>
      <c r="B5" s="400">
        <v>1270000</v>
      </c>
      <c r="C5" s="349">
        <v>2020</v>
      </c>
      <c r="D5" s="2"/>
      <c r="E5" s="2">
        <f>SUM(B5)</f>
        <v>1270000</v>
      </c>
      <c r="F5" s="36"/>
      <c r="G5" s="37">
        <f>SUM(D5+E5)</f>
        <v>1270000</v>
      </c>
      <c r="H5" s="429"/>
    </row>
    <row r="6" spans="1:8" x14ac:dyDescent="0.2">
      <c r="A6" s="399" t="s">
        <v>523</v>
      </c>
      <c r="B6" s="400">
        <v>5080000</v>
      </c>
      <c r="C6" s="349">
        <v>2020</v>
      </c>
      <c r="D6" s="2"/>
      <c r="E6" s="2">
        <f t="shared" ref="E6:E23" si="0">SUM(B6)</f>
        <v>5080000</v>
      </c>
      <c r="F6" s="36"/>
      <c r="G6" s="37">
        <f t="shared" ref="G6:G23" si="1">SUM(D6+E6)</f>
        <v>5080000</v>
      </c>
      <c r="H6" s="429"/>
    </row>
    <row r="7" spans="1:8" x14ac:dyDescent="0.2">
      <c r="A7" s="399" t="s">
        <v>524</v>
      </c>
      <c r="B7" s="400">
        <v>120000</v>
      </c>
      <c r="C7" s="349">
        <v>2020</v>
      </c>
      <c r="D7" s="2"/>
      <c r="E7" s="2">
        <f t="shared" si="0"/>
        <v>120000</v>
      </c>
      <c r="F7" s="36"/>
      <c r="G7" s="37">
        <f t="shared" si="1"/>
        <v>120000</v>
      </c>
      <c r="H7" s="429"/>
    </row>
    <row r="8" spans="1:8" x14ac:dyDescent="0.2">
      <c r="A8" s="399" t="s">
        <v>525</v>
      </c>
      <c r="B8" s="400">
        <v>239900</v>
      </c>
      <c r="C8" s="349">
        <v>2020</v>
      </c>
      <c r="D8" s="2"/>
      <c r="E8" s="2">
        <f t="shared" si="0"/>
        <v>239900</v>
      </c>
      <c r="F8" s="36"/>
      <c r="G8" s="37">
        <f t="shared" si="1"/>
        <v>239900</v>
      </c>
      <c r="H8" s="429"/>
    </row>
    <row r="9" spans="1:8" x14ac:dyDescent="0.2">
      <c r="A9" s="399" t="s">
        <v>526</v>
      </c>
      <c r="B9" s="400">
        <v>79990</v>
      </c>
      <c r="C9" s="349">
        <v>2020</v>
      </c>
      <c r="D9" s="2"/>
      <c r="E9" s="2">
        <f t="shared" si="0"/>
        <v>79990</v>
      </c>
      <c r="F9" s="36"/>
      <c r="G9" s="37">
        <f t="shared" si="1"/>
        <v>79990</v>
      </c>
      <c r="H9" s="429"/>
    </row>
    <row r="10" spans="1:8" x14ac:dyDescent="0.2">
      <c r="A10" s="399" t="s">
        <v>527</v>
      </c>
      <c r="B10" s="400">
        <v>30390</v>
      </c>
      <c r="C10" s="349">
        <v>2020</v>
      </c>
      <c r="D10" s="2"/>
      <c r="E10" s="2">
        <f t="shared" si="0"/>
        <v>30390</v>
      </c>
      <c r="F10" s="36"/>
      <c r="G10" s="37">
        <f t="shared" si="1"/>
        <v>30390</v>
      </c>
      <c r="H10" s="429"/>
    </row>
    <row r="11" spans="1:8" x14ac:dyDescent="0.2">
      <c r="A11" s="399" t="s">
        <v>528</v>
      </c>
      <c r="B11" s="400">
        <v>4132252</v>
      </c>
      <c r="C11" s="349">
        <v>2020</v>
      </c>
      <c r="D11" s="2"/>
      <c r="E11" s="2">
        <f t="shared" si="0"/>
        <v>4132252</v>
      </c>
      <c r="F11" s="36"/>
      <c r="G11" s="37">
        <f t="shared" si="1"/>
        <v>4132252</v>
      </c>
      <c r="H11" s="429"/>
    </row>
    <row r="12" spans="1:8" x14ac:dyDescent="0.2">
      <c r="A12" s="399" t="s">
        <v>529</v>
      </c>
      <c r="B12" s="400">
        <v>7239</v>
      </c>
      <c r="C12" s="349">
        <v>2020</v>
      </c>
      <c r="D12" s="2"/>
      <c r="E12" s="2">
        <f t="shared" si="0"/>
        <v>7239</v>
      </c>
      <c r="F12" s="36"/>
      <c r="G12" s="37">
        <f t="shared" si="1"/>
        <v>7239</v>
      </c>
      <c r="H12" s="429"/>
    </row>
    <row r="13" spans="1:8" x14ac:dyDescent="0.2">
      <c r="A13" s="399" t="s">
        <v>530</v>
      </c>
      <c r="B13" s="400">
        <v>50000</v>
      </c>
      <c r="C13" s="349">
        <v>2020</v>
      </c>
      <c r="D13" s="2"/>
      <c r="E13" s="2">
        <f t="shared" si="0"/>
        <v>50000</v>
      </c>
      <c r="F13" s="36"/>
      <c r="G13" s="37">
        <f t="shared" si="1"/>
        <v>50000</v>
      </c>
      <c r="H13" s="429"/>
    </row>
    <row r="14" spans="1:8" x14ac:dyDescent="0.2">
      <c r="A14" s="399" t="s">
        <v>531</v>
      </c>
      <c r="B14" s="400">
        <v>4280916</v>
      </c>
      <c r="C14" s="349">
        <v>2020</v>
      </c>
      <c r="D14" s="2"/>
      <c r="E14" s="2">
        <f t="shared" si="0"/>
        <v>4280916</v>
      </c>
      <c r="F14" s="36"/>
      <c r="G14" s="37">
        <f t="shared" si="1"/>
        <v>4280916</v>
      </c>
      <c r="H14" s="429"/>
    </row>
    <row r="15" spans="1:8" ht="15.95" customHeight="1" x14ac:dyDescent="0.2">
      <c r="A15" s="399" t="s">
        <v>532</v>
      </c>
      <c r="B15" s="400">
        <v>229900</v>
      </c>
      <c r="C15" s="349">
        <v>2020</v>
      </c>
      <c r="D15" s="2"/>
      <c r="E15" s="2">
        <f t="shared" si="0"/>
        <v>229900</v>
      </c>
      <c r="F15" s="36"/>
      <c r="G15" s="37">
        <f t="shared" si="1"/>
        <v>229900</v>
      </c>
      <c r="H15" s="429"/>
    </row>
    <row r="16" spans="1:8" ht="15.95" customHeight="1" x14ac:dyDescent="0.2">
      <c r="A16" s="399" t="s">
        <v>533</v>
      </c>
      <c r="B16" s="400">
        <v>3797300</v>
      </c>
      <c r="C16" s="349">
        <v>2020</v>
      </c>
      <c r="D16" s="2"/>
      <c r="E16" s="2">
        <f t="shared" si="0"/>
        <v>3797300</v>
      </c>
      <c r="F16" s="36"/>
      <c r="G16" s="37">
        <f t="shared" si="1"/>
        <v>3797300</v>
      </c>
      <c r="H16" s="429"/>
    </row>
    <row r="17" spans="1:8" ht="15.95" customHeight="1" x14ac:dyDescent="0.2">
      <c r="A17" s="399" t="s">
        <v>534</v>
      </c>
      <c r="B17" s="400">
        <v>2195830</v>
      </c>
      <c r="C17" s="349">
        <v>2020</v>
      </c>
      <c r="D17" s="2"/>
      <c r="E17" s="2">
        <f t="shared" si="0"/>
        <v>2195830</v>
      </c>
      <c r="F17" s="36"/>
      <c r="G17" s="37">
        <f t="shared" si="1"/>
        <v>2195830</v>
      </c>
      <c r="H17" s="429"/>
    </row>
    <row r="18" spans="1:8" ht="15.95" customHeight="1" x14ac:dyDescent="0.2">
      <c r="A18" s="399" t="s">
        <v>535</v>
      </c>
      <c r="B18" s="400">
        <v>35560</v>
      </c>
      <c r="C18" s="349">
        <v>2020</v>
      </c>
      <c r="D18" s="2"/>
      <c r="E18" s="2">
        <f t="shared" si="0"/>
        <v>35560</v>
      </c>
      <c r="F18" s="36"/>
      <c r="G18" s="37">
        <f t="shared" si="1"/>
        <v>35560</v>
      </c>
      <c r="H18" s="429"/>
    </row>
    <row r="19" spans="1:8" ht="15.95" customHeight="1" x14ac:dyDescent="0.2">
      <c r="A19" s="399" t="s">
        <v>536</v>
      </c>
      <c r="B19" s="400">
        <v>14470</v>
      </c>
      <c r="C19" s="349">
        <v>2020</v>
      </c>
      <c r="D19" s="2"/>
      <c r="E19" s="2">
        <f t="shared" si="0"/>
        <v>14470</v>
      </c>
      <c r="F19" s="36"/>
      <c r="G19" s="37">
        <f t="shared" si="1"/>
        <v>14470</v>
      </c>
      <c r="H19" s="429"/>
    </row>
    <row r="20" spans="1:8" ht="15.95" customHeight="1" x14ac:dyDescent="0.2">
      <c r="A20" s="399" t="s">
        <v>537</v>
      </c>
      <c r="B20" s="400">
        <v>18000</v>
      </c>
      <c r="C20" s="349">
        <v>2020</v>
      </c>
      <c r="D20" s="2"/>
      <c r="E20" s="2">
        <f t="shared" si="0"/>
        <v>18000</v>
      </c>
      <c r="F20" s="36"/>
      <c r="G20" s="37">
        <f t="shared" si="1"/>
        <v>18000</v>
      </c>
      <c r="H20" s="429"/>
    </row>
    <row r="21" spans="1:8" ht="15.95" customHeight="1" x14ac:dyDescent="0.2">
      <c r="A21" s="399" t="s">
        <v>515</v>
      </c>
      <c r="B21" s="400">
        <v>1180593</v>
      </c>
      <c r="C21" s="349">
        <v>2020</v>
      </c>
      <c r="D21" s="2"/>
      <c r="E21" s="2">
        <f t="shared" si="0"/>
        <v>1180593</v>
      </c>
      <c r="F21" s="36"/>
      <c r="G21" s="37">
        <f t="shared" si="1"/>
        <v>1180593</v>
      </c>
      <c r="H21" s="429"/>
    </row>
    <row r="22" spans="1:8" ht="15.95" customHeight="1" x14ac:dyDescent="0.2">
      <c r="A22" s="15"/>
      <c r="B22" s="2"/>
      <c r="C22" s="349">
        <v>2020</v>
      </c>
      <c r="D22" s="2"/>
      <c r="E22" s="2">
        <f t="shared" si="0"/>
        <v>0</v>
      </c>
      <c r="F22" s="36"/>
      <c r="G22" s="37">
        <f t="shared" si="1"/>
        <v>0</v>
      </c>
      <c r="H22" s="429"/>
    </row>
    <row r="23" spans="1:8" ht="15.95" customHeight="1" thickBot="1" x14ac:dyDescent="0.25">
      <c r="A23" s="15"/>
      <c r="B23" s="3"/>
      <c r="C23" s="11">
        <v>2020</v>
      </c>
      <c r="D23" s="3"/>
      <c r="E23" s="2">
        <f t="shared" si="0"/>
        <v>0</v>
      </c>
      <c r="F23" s="38"/>
      <c r="G23" s="37">
        <f t="shared" si="1"/>
        <v>0</v>
      </c>
      <c r="H23" s="429"/>
    </row>
    <row r="24" spans="1:8" s="14" customFormat="1" ht="18" customHeight="1" thickBot="1" x14ac:dyDescent="0.25">
      <c r="A24" s="23" t="s">
        <v>50</v>
      </c>
      <c r="B24" s="12">
        <f>SUM(B5:B23)</f>
        <v>22762340</v>
      </c>
      <c r="C24" s="19"/>
      <c r="D24" s="12">
        <f>SUM(D5:D23)</f>
        <v>0</v>
      </c>
      <c r="E24" s="12">
        <f>SUM(E5:E23)</f>
        <v>22762340</v>
      </c>
      <c r="F24" s="12">
        <f>SUM(F5:F23)</f>
        <v>0</v>
      </c>
      <c r="G24" s="13">
        <f>SUM(G5:G23)</f>
        <v>22762340</v>
      </c>
      <c r="H24" s="429"/>
    </row>
    <row r="25" spans="1:8" x14ac:dyDescent="0.2">
      <c r="F25" s="14"/>
      <c r="G25" s="14"/>
      <c r="H25" s="347"/>
    </row>
    <row r="26" spans="1:8" x14ac:dyDescent="0.2">
      <c r="H26" s="347"/>
    </row>
    <row r="27" spans="1:8" x14ac:dyDescent="0.2">
      <c r="H27" s="347"/>
    </row>
    <row r="28" spans="1:8" x14ac:dyDescent="0.2">
      <c r="H28" s="347"/>
    </row>
    <row r="29" spans="1:8" x14ac:dyDescent="0.2">
      <c r="H29" s="347"/>
    </row>
    <row r="30" spans="1:8" x14ac:dyDescent="0.2">
      <c r="H30" s="347"/>
    </row>
    <row r="31" spans="1:8" x14ac:dyDescent="0.2">
      <c r="H31" s="347"/>
    </row>
    <row r="32" spans="1:8" x14ac:dyDescent="0.2">
      <c r="H32" s="347"/>
    </row>
    <row r="33" spans="8:8" x14ac:dyDescent="0.2">
      <c r="H33" s="347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14</vt:i4>
      </vt:variant>
    </vt:vector>
  </HeadingPairs>
  <TitlesOfParts>
    <vt:vector size="35" baseType="lpstr">
      <vt:lpstr>ÖSSZEFÜGGÉSEK</vt:lpstr>
      <vt:lpstr>1.1.sz.mell.</vt:lpstr>
      <vt:lpstr>1.2.sz.mell.</vt:lpstr>
      <vt:lpstr>1.3.1.sz.mell.</vt:lpstr>
      <vt:lpstr>1.3.2.sz.mell.</vt:lpstr>
      <vt:lpstr>2.1.sz.mell.  </vt:lpstr>
      <vt:lpstr>2.2.sz.mell.</vt:lpstr>
      <vt:lpstr>ELLENŐRZÉS-1.sz.2.1.sz.2.2.sz.</vt:lpstr>
      <vt:lpstr>3.sz.mell.</vt:lpstr>
      <vt:lpstr>4.sz.mell.</vt:lpstr>
      <vt:lpstr>5.1. sz. mell</vt:lpstr>
      <vt:lpstr>6.1. sz. mell</vt:lpstr>
      <vt:lpstr>6.2. sz. mell</vt:lpstr>
      <vt:lpstr>6.3. sz. mell.</vt:lpstr>
      <vt:lpstr>7.1. sz. mell.</vt:lpstr>
      <vt:lpstr>7.1.1. sz. mell.</vt:lpstr>
      <vt:lpstr>7.1.2. sz. mell.</vt:lpstr>
      <vt:lpstr>1. tájékoztató tábla</vt:lpstr>
      <vt:lpstr>2. tájékoztató tábla</vt:lpstr>
      <vt:lpstr>3. tájékoztató tábla</vt:lpstr>
      <vt:lpstr>4. tájékoztató tábla</vt:lpstr>
      <vt:lpstr>'3. tájékoztató tábla'!Nyomtatási_cím</vt:lpstr>
      <vt:lpstr>'5.1. sz. mell'!Nyomtatási_cím</vt:lpstr>
      <vt:lpstr>'6.1. sz. mell'!Nyomtatási_cím</vt:lpstr>
      <vt:lpstr>'6.2. sz. mell'!Nyomtatási_cím</vt:lpstr>
      <vt:lpstr>'7.1. sz. mell.'!Nyomtatási_cím</vt:lpstr>
      <vt:lpstr>'7.1.1. sz. mell.'!Nyomtatási_cím</vt:lpstr>
      <vt:lpstr>'1.1.sz.mell.'!Nyomtatási_terület</vt:lpstr>
      <vt:lpstr>'1.2.sz.mell.'!Nyomtatási_terület</vt:lpstr>
      <vt:lpstr>'1.3.1.sz.mell.'!Nyomtatási_terület</vt:lpstr>
      <vt:lpstr>'1.3.2.sz.mell.'!Nyomtatási_terület</vt:lpstr>
      <vt:lpstr>'2.1.sz.mell.  '!Nyomtatási_terület</vt:lpstr>
      <vt:lpstr>'3.sz.mell.'!Nyomtatási_terület</vt:lpstr>
      <vt:lpstr>'4. tájékoztató tábla'!Nyomtatási_terület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Reichert László</cp:lastModifiedBy>
  <cp:lastPrinted>2021-06-22T12:35:46Z</cp:lastPrinted>
  <dcterms:created xsi:type="dcterms:W3CDTF">1999-10-30T10:30:45Z</dcterms:created>
  <dcterms:modified xsi:type="dcterms:W3CDTF">2021-06-22T12:51:40Z</dcterms:modified>
</cp:coreProperties>
</file>