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8800" windowHeight="9825" tabRatio="531" firstSheet="4" activeTab="6"/>
  </bookViews>
  <sheets>
    <sheet name="Mérleg" sheetId="1" r:id="rId1"/>
    <sheet name="Feladatbontás" sheetId="2" r:id="rId2"/>
    <sheet name="Beruházás" sheetId="3" r:id="rId3"/>
    <sheet name="Felújítás" sheetId="4" r:id="rId4"/>
    <sheet name="Állami támogatások " sheetId="5" r:id="rId5"/>
    <sheet name="1. tájékoztató tábla" sheetId="6" r:id="rId6"/>
    <sheet name="2. tájékoztató tábla" sheetId="7" r:id="rId7"/>
    <sheet name="pályázatok" sheetId="8" r:id="rId8"/>
    <sheet name="eszközök tájékozató tábla" sheetId="9" r:id="rId9"/>
    <sheet name="vagyonkimutatás" sheetId="10" r:id="rId10"/>
    <sheet name="maradvány kimutatás" sheetId="11" r:id="rId11"/>
    <sheet name="részesedés" sheetId="12" r:id="rId12"/>
    <sheet name="Mérleg Óvoda" sheetId="13" r:id="rId13"/>
    <sheet name="Feladatbontás Óvoda" sheetId="14" r:id="rId14"/>
    <sheet name="Beruházások (2)" sheetId="15" r:id="rId15"/>
    <sheet name="pénzeszköz vált. (2)" sheetId="16" r:id="rId16"/>
    <sheet name="maradvány Óvoda" sheetId="17" r:id="rId17"/>
    <sheet name="konszolidált mérleg" sheetId="18" r:id="rId18"/>
  </sheets>
  <externalReferences>
    <externalReference r:id="rId19"/>
  </externalReferences>
  <calcPr calcId="125725"/>
</workbook>
</file>

<file path=xl/calcChain.xml><?xml version="1.0" encoding="utf-8"?>
<calcChain xmlns="http://schemas.openxmlformats.org/spreadsheetml/2006/main">
  <c r="B7" i="4"/>
  <c r="B8"/>
  <c r="B6"/>
  <c r="J2" i="6"/>
  <c r="H8"/>
  <c r="I8"/>
  <c r="H9"/>
  <c r="I9"/>
  <c r="H10"/>
  <c r="I10"/>
  <c r="H11"/>
  <c r="I11"/>
  <c r="H12"/>
  <c r="I12"/>
  <c r="H13"/>
  <c r="I13"/>
  <c r="H14"/>
  <c r="I14"/>
  <c r="C15"/>
  <c r="C20"/>
  <c r="D15"/>
  <c r="D20"/>
  <c r="E15"/>
  <c r="F15"/>
  <c r="G15"/>
  <c r="G20"/>
  <c r="H15"/>
  <c r="H17"/>
  <c r="I17"/>
  <c r="H18"/>
  <c r="I18"/>
  <c r="I19"/>
  <c r="C19"/>
  <c r="D19"/>
  <c r="E19"/>
  <c r="E20"/>
  <c r="F19"/>
  <c r="G19"/>
  <c r="F20"/>
  <c r="C6" i="7"/>
  <c r="C9"/>
  <c r="B12" i="5"/>
  <c r="C12"/>
  <c r="D12"/>
  <c r="B26" i="15"/>
  <c r="C26"/>
  <c r="C9" i="9"/>
  <c r="C52"/>
  <c r="C69"/>
  <c r="D10"/>
  <c r="D9"/>
  <c r="D52"/>
  <c r="D69"/>
  <c r="D15"/>
  <c r="C20"/>
  <c r="D20"/>
  <c r="E20"/>
  <c r="E9"/>
  <c r="E52"/>
  <c r="E69"/>
  <c r="D25"/>
  <c r="C30"/>
  <c r="D30"/>
  <c r="E30"/>
  <c r="D35"/>
  <c r="C36"/>
  <c r="D36"/>
  <c r="E36"/>
  <c r="C41"/>
  <c r="D41"/>
  <c r="E41"/>
  <c r="C55"/>
  <c r="D55"/>
  <c r="E55"/>
  <c r="C60"/>
  <c r="D60"/>
  <c r="E60"/>
  <c r="C64"/>
  <c r="D64"/>
  <c r="E64"/>
  <c r="D67"/>
  <c r="H14" i="2"/>
  <c r="C17"/>
  <c r="D17"/>
  <c r="E17"/>
  <c r="G17"/>
  <c r="H17"/>
  <c r="I17"/>
  <c r="C24"/>
  <c r="D24"/>
  <c r="E24"/>
  <c r="G24"/>
  <c r="H24"/>
  <c r="I24"/>
  <c r="I31"/>
  <c r="C27"/>
  <c r="G27"/>
  <c r="H27"/>
  <c r="I27"/>
  <c r="D28"/>
  <c r="D27"/>
  <c r="E28"/>
  <c r="E27"/>
  <c r="C31"/>
  <c r="G31"/>
  <c r="H31"/>
  <c r="C50"/>
  <c r="D50"/>
  <c r="D64"/>
  <c r="E50"/>
  <c r="E64"/>
  <c r="G50"/>
  <c r="H50"/>
  <c r="I50"/>
  <c r="I64"/>
  <c r="C57"/>
  <c r="D57"/>
  <c r="E57"/>
  <c r="G57"/>
  <c r="H57"/>
  <c r="I57"/>
  <c r="C60"/>
  <c r="D60"/>
  <c r="E60"/>
  <c r="G60"/>
  <c r="H60"/>
  <c r="I60"/>
  <c r="C64"/>
  <c r="G64"/>
  <c r="H64"/>
  <c r="C85"/>
  <c r="D85"/>
  <c r="D99"/>
  <c r="E85"/>
  <c r="E99"/>
  <c r="G85"/>
  <c r="H85"/>
  <c r="I85"/>
  <c r="I99"/>
  <c r="C92"/>
  <c r="D92"/>
  <c r="E92"/>
  <c r="G92"/>
  <c r="H92"/>
  <c r="I92"/>
  <c r="C95"/>
  <c r="D95"/>
  <c r="E95"/>
  <c r="G95"/>
  <c r="H95"/>
  <c r="I95"/>
  <c r="C99"/>
  <c r="G99"/>
  <c r="H99"/>
  <c r="I16" i="14"/>
  <c r="I17"/>
  <c r="I30"/>
  <c r="C17"/>
  <c r="D17"/>
  <c r="E17"/>
  <c r="G17"/>
  <c r="H17"/>
  <c r="D21"/>
  <c r="D24"/>
  <c r="D30"/>
  <c r="E21"/>
  <c r="D22"/>
  <c r="E22"/>
  <c r="E24"/>
  <c r="E30"/>
  <c r="I22"/>
  <c r="I24"/>
  <c r="C24"/>
  <c r="G24"/>
  <c r="G30"/>
  <c r="H24"/>
  <c r="H25"/>
  <c r="C27"/>
  <c r="C30"/>
  <c r="D27"/>
  <c r="E27"/>
  <c r="G27"/>
  <c r="H28"/>
  <c r="I28"/>
  <c r="I27"/>
  <c r="H29"/>
  <c r="H27"/>
  <c r="H30"/>
  <c r="I29"/>
  <c r="G56"/>
  <c r="I56"/>
  <c r="C63"/>
  <c r="E63"/>
  <c r="G63"/>
  <c r="I63"/>
  <c r="C66"/>
  <c r="E66"/>
  <c r="G66"/>
  <c r="G69"/>
  <c r="I66"/>
  <c r="C69"/>
  <c r="E69"/>
  <c r="H69"/>
  <c r="I69"/>
  <c r="C10" i="18"/>
  <c r="D10"/>
  <c r="E10"/>
  <c r="G10"/>
  <c r="H10"/>
  <c r="I10"/>
  <c r="C11"/>
  <c r="D11"/>
  <c r="E11"/>
  <c r="G11"/>
  <c r="H11"/>
  <c r="I11"/>
  <c r="C12"/>
  <c r="D12"/>
  <c r="E12"/>
  <c r="G12"/>
  <c r="H12"/>
  <c r="I12"/>
  <c r="C13"/>
  <c r="D13"/>
  <c r="E13"/>
  <c r="G13"/>
  <c r="H13"/>
  <c r="I13"/>
  <c r="C14"/>
  <c r="D14"/>
  <c r="E14"/>
  <c r="G14"/>
  <c r="I14"/>
  <c r="C15"/>
  <c r="D15"/>
  <c r="E15"/>
  <c r="G15"/>
  <c r="H15"/>
  <c r="I15"/>
  <c r="C16"/>
  <c r="D16"/>
  <c r="E16"/>
  <c r="G16"/>
  <c r="H16"/>
  <c r="D17"/>
  <c r="E17"/>
  <c r="C18"/>
  <c r="D18"/>
  <c r="E18"/>
  <c r="G18"/>
  <c r="H18"/>
  <c r="I18"/>
  <c r="C19"/>
  <c r="D19"/>
  <c r="E19"/>
  <c r="G19"/>
  <c r="H19"/>
  <c r="I19"/>
  <c r="C20"/>
  <c r="D20"/>
  <c r="E20"/>
  <c r="G20"/>
  <c r="H20"/>
  <c r="I20"/>
  <c r="C21"/>
  <c r="G21"/>
  <c r="H21"/>
  <c r="I21"/>
  <c r="C22"/>
  <c r="G22"/>
  <c r="H22"/>
  <c r="C23"/>
  <c r="D23"/>
  <c r="E23"/>
  <c r="G23"/>
  <c r="H23"/>
  <c r="I23"/>
  <c r="C24"/>
  <c r="G24"/>
  <c r="H24"/>
  <c r="C25"/>
  <c r="D25"/>
  <c r="E25"/>
  <c r="G25"/>
  <c r="I25"/>
  <c r="C26"/>
  <c r="D26"/>
  <c r="E26"/>
  <c r="G26"/>
  <c r="H26"/>
  <c r="I26"/>
  <c r="C28"/>
  <c r="G28"/>
  <c r="C29"/>
  <c r="D29"/>
  <c r="E29"/>
  <c r="G29"/>
  <c r="C8" i="11"/>
  <c r="C11"/>
  <c r="C12"/>
  <c r="C11" i="17"/>
  <c r="C13"/>
  <c r="C14"/>
  <c r="H14" i="1"/>
  <c r="H17"/>
  <c r="C17"/>
  <c r="C17" i="18"/>
  <c r="D17" i="1"/>
  <c r="E17"/>
  <c r="G17"/>
  <c r="G17" i="18"/>
  <c r="I17" i="1"/>
  <c r="C24"/>
  <c r="C31"/>
  <c r="D24"/>
  <c r="E24"/>
  <c r="G24"/>
  <c r="H24"/>
  <c r="I24"/>
  <c r="C27"/>
  <c r="C27" i="18"/>
  <c r="G27" i="1"/>
  <c r="G27" i="18"/>
  <c r="H27" i="1"/>
  <c r="I27"/>
  <c r="D28"/>
  <c r="D28" i="18"/>
  <c r="E28" i="1"/>
  <c r="E28" i="18"/>
  <c r="G31" i="1"/>
  <c r="I16" i="13"/>
  <c r="I16" i="18"/>
  <c r="C17" i="13"/>
  <c r="D17"/>
  <c r="E17"/>
  <c r="G17"/>
  <c r="H17"/>
  <c r="D21"/>
  <c r="D21" i="18"/>
  <c r="E21" i="13"/>
  <c r="E21" i="18"/>
  <c r="D22" i="13"/>
  <c r="D22" i="18"/>
  <c r="E22" i="13"/>
  <c r="E22" i="18"/>
  <c r="I22" i="13"/>
  <c r="I22" i="18"/>
  <c r="C24" i="13"/>
  <c r="D24"/>
  <c r="D24" i="18"/>
  <c r="D30" s="1"/>
  <c r="G24" i="13"/>
  <c r="H24"/>
  <c r="I24"/>
  <c r="I24" i="18"/>
  <c r="H25" i="13"/>
  <c r="H25" i="18"/>
  <c r="C27" i="13"/>
  <c r="D27"/>
  <c r="E27"/>
  <c r="G27"/>
  <c r="H28"/>
  <c r="H28" i="18"/>
  <c r="I28" i="13"/>
  <c r="I28" i="18"/>
  <c r="H29" i="13"/>
  <c r="H29" i="18"/>
  <c r="I29" i="13"/>
  <c r="I27"/>
  <c r="I27" i="18"/>
  <c r="C30" i="13"/>
  <c r="G30"/>
  <c r="E12" i="8"/>
  <c r="I12"/>
  <c r="M12"/>
  <c r="C7" i="16"/>
  <c r="C11"/>
  <c r="D22" i="12"/>
  <c r="E22"/>
  <c r="C15" i="10"/>
  <c r="C19"/>
  <c r="C22"/>
  <c r="B12" i="4"/>
  <c r="B12" i="3"/>
  <c r="E31" i="2"/>
  <c r="C30" i="18"/>
  <c r="D31" i="2"/>
  <c r="I15" i="6"/>
  <c r="I20"/>
  <c r="G30" i="18"/>
  <c r="H31" i="1"/>
  <c r="H17" i="18"/>
  <c r="H30" s="1"/>
  <c r="E27" i="1"/>
  <c r="I29" i="18"/>
  <c r="I31" i="1"/>
  <c r="D27"/>
  <c r="D27" i="18"/>
  <c r="H19" i="6"/>
  <c r="H20"/>
  <c r="H14" i="18"/>
  <c r="I17" i="13"/>
  <c r="I17" i="18"/>
  <c r="I30" s="1"/>
  <c r="D31" i="1"/>
  <c r="E27" i="18"/>
  <c r="E31" i="1"/>
  <c r="E24" i="13"/>
  <c r="H27"/>
  <c r="I30"/>
  <c r="D30"/>
  <c r="H30"/>
  <c r="H27" i="18"/>
  <c r="E30" i="13"/>
  <c r="E24" i="18"/>
  <c r="E30"/>
</calcChain>
</file>

<file path=xl/sharedStrings.xml><?xml version="1.0" encoding="utf-8"?>
<sst xmlns="http://schemas.openxmlformats.org/spreadsheetml/2006/main" count="879" uniqueCount="357">
  <si>
    <t>1. számú melléklet</t>
  </si>
  <si>
    <t xml:space="preserve">PORVA KÖZSÉGI ÖNKORMÁNYZAT BEVÉTELEINEK ÉS KIADÁSAINAK </t>
  </si>
  <si>
    <t>2020. ÉVI  KÖLTSÉGVETÉSI  ZÁRSZÁMADÁSI MÉRLEGE</t>
  </si>
  <si>
    <t>adatok forintban</t>
  </si>
  <si>
    <t>A</t>
  </si>
  <si>
    <t>B</t>
  </si>
  <si>
    <t>C</t>
  </si>
  <si>
    <t>D</t>
  </si>
  <si>
    <t>E</t>
  </si>
  <si>
    <t>F</t>
  </si>
  <si>
    <t>G</t>
  </si>
  <si>
    <t>H</t>
  </si>
  <si>
    <t>Sor-szám</t>
  </si>
  <si>
    <t>Megnevezés</t>
  </si>
  <si>
    <t>Eredeti előirányzat</t>
  </si>
  <si>
    <t>Módosított előirányzat</t>
  </si>
  <si>
    <t>2020. évi teljesítés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</si>
  <si>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</si>
  <si>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</si>
  <si>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</si>
  <si>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</si>
  <si>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</si>
  <si>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</si>
  <si>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</si>
  <si>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</si>
  <si>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</si>
  <si>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</si>
  <si>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</si>
  <si>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</si>
  <si>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</si>
  <si>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</si>
  <si>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</si>
  <si>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</si>
  <si>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</si>
  <si>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</si>
  <si>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</si>
  <si>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</si>
  <si>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</si>
  <si>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</si>
  <si>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</si>
  <si>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</si>
  <si>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</si>
  <si>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</si>
  <si>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</si>
  <si>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</si>
  <si>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</si>
  <si>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</si>
  <si>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</si>
  <si>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</si>
  <si>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</si>
  <si>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</si>
  <si>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</si>
  <si>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</si>
  <si>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</si>
  <si>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</si>
  <si>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igénybevétele</t>
  </si>
  <si>
    <t>BEVÉTELI FŐÖSSZEG:</t>
  </si>
  <si>
    <t>KIADÁSI FŐÖSSZEG:</t>
  </si>
  <si>
    <t>2. számú melléklet</t>
  </si>
  <si>
    <t xml:space="preserve">PORVA KÖZSÉGI ÖNKORMÁNYZAT KÖTELEZŐ FELADATAIHOZ KAPCSOLÓDÓ BEVÉTELEK ÉS KIADÁSOK </t>
  </si>
  <si>
    <t>2020. évi költségvetési zárszámadási mérlege</t>
  </si>
  <si>
    <t xml:space="preserve">PORVA KÖZSÉGI ÖNKORMÁNYZAT ÖNKÉNT VÁLLALT FELADATAIHOZ KAPCSOLÓDÓ BEVÉTELEK ÉS KIADÁSOK </t>
  </si>
  <si>
    <t xml:space="preserve">PORVA KÖZSÉGI ÖNKORMÁNYZAT IGAZGATÁSI FELADATAIHOZ KAPCSOLÓDÓ BEVÉTELEK ÉS KIADÁSOK </t>
  </si>
  <si>
    <t>2020. ÉVI KÖLTSÉGVETÉSI MÉRLEGE</t>
  </si>
  <si>
    <t>adatok  forintban</t>
  </si>
  <si>
    <t>3. számú melléklet</t>
  </si>
  <si>
    <t>Beruházás  megnevezése</t>
  </si>
  <si>
    <t>Teljes költség</t>
  </si>
  <si>
    <t>Ingatlan vásárlás</t>
  </si>
  <si>
    <t>ÖSSZESEN:</t>
  </si>
  <si>
    <t>4. számú melléklet</t>
  </si>
  <si>
    <t>Felújítás  megnevezése</t>
  </si>
  <si>
    <t>Vis maior</t>
  </si>
  <si>
    <t>5. számú melléklet</t>
  </si>
  <si>
    <t>Bakonybél Község Önkormányzat működésének normatív támogatásai</t>
  </si>
  <si>
    <t>Eredeti 
előirányzat</t>
  </si>
  <si>
    <t>Módosított 
előirányzat</t>
  </si>
  <si>
    <t>Teljesítés</t>
  </si>
  <si>
    <t xml:space="preserve">Helyi önkormányzatok működésének általános támogatása </t>
  </si>
  <si>
    <t xml:space="preserve">Települési önkormányzatok egyes köznevelési feladatainak támogatása </t>
  </si>
  <si>
    <t>Települési önkormányzatok szociális, gyermekjóléti 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</si>
  <si>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</si>
  <si>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</si>
  <si>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Elszámolásból származó bevételek</t>
  </si>
  <si>
    <t>Önkormányzatok működési támogatásai összesen</t>
  </si>
  <si>
    <t>6. számú melléklet</t>
  </si>
  <si>
    <t>1. Tájékoztató tábla</t>
  </si>
  <si>
    <t>adatok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</si>
  <si>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</si>
  <si>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</si>
  <si>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</si>
  <si>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</si>
  <si>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</si>
  <si>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</si>
  <si>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</si>
  <si>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</si>
  <si>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</si>
  <si>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</si>
  <si>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</si>
  <si>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</si>
  <si>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</si>
  <si>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</si>
  <si>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</si>
  <si>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</si>
  <si>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</si>
  <si>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</si>
  <si>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</si>
  <si>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</si>
  <si>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</si>
  <si>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</si>
  <si>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</si>
  <si>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</si>
  <si>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</si>
  <si>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</si>
  <si>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</si>
  <si>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</si>
  <si>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</si>
  <si>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</si>
  <si>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</si>
  <si>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Nemleges</t>
  </si>
  <si>
    <t>7. számú melléklet</t>
  </si>
  <si>
    <t>P</t>
  </si>
  <si>
    <t>PÉNZESZKÖZÖK VÁLTOZÁSÁNAK LEVEZETÉSE</t>
  </si>
  <si>
    <t>Összeg  ( E Ft )</t>
  </si>
  <si>
    <t>Pénzkészlet 2020. január 01-én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</si>
  <si>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</si>
  <si>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</si>
  <si>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Pénzkészlet 2020. december 31-én</t>
  </si>
  <si>
    <t>8.</t>
  </si>
  <si>
    <t>8. számú melléklet</t>
  </si>
  <si>
    <t>TÁJÉKOZTATÓ ADATOK</t>
  </si>
  <si>
    <t>az Európai Uniós támogatással megvalósuló programokról az államháztartásról szóló törvény végrehajtásáról szóló 368/2011. (XII.31.) Kormányrendelet 24. § (1) bekezdés bd) pontjának megfelelően</t>
  </si>
  <si>
    <t>Új Magyarország Fejlesztési Terv</t>
  </si>
  <si>
    <t>Forintban</t>
  </si>
  <si>
    <t>I</t>
  </si>
  <si>
    <t>Program megnevezés</t>
  </si>
  <si>
    <t>2020. évi eredeti előirányzatok</t>
  </si>
  <si>
    <t>2020. évi módosított előirányzatok</t>
  </si>
  <si>
    <t>Saját erő</t>
  </si>
  <si>
    <t>EU támogatás</t>
  </si>
  <si>
    <t>Mindösszesen</t>
  </si>
  <si>
    <t>9. számú melléklet</t>
  </si>
  <si>
    <t>Eszközök Tájékoztató tábla</t>
  </si>
  <si>
    <t>Adatok: ezer forintban!</t>
  </si>
  <si>
    <t>ESZKÖZÖK</t>
  </si>
  <si>
    <t>Sorszám</t>
  </si>
  <si>
    <t>Előző időszak</t>
  </si>
  <si>
    <t>Tárgy időszak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</si>
  <si>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</si>
  <si>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</si>
  <si>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</si>
  <si>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</si>
  <si>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</si>
  <si>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</si>
  <si>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</si>
  <si>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</si>
  <si>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</si>
  <si>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</si>
  <si>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</si>
  <si>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</si>
  <si>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</si>
  <si>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</si>
  <si>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</si>
  <si>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</si>
  <si>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</si>
  <si>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</si>
  <si>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</si>
  <si>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</si>
  <si>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</si>
  <si>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</si>
  <si>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</si>
  <si>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</si>
  <si>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</si>
  <si>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</si>
  <si>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</si>
  <si>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</si>
  <si>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</si>
  <si>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</si>
  <si>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</si>
  <si>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</si>
  <si>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</si>
  <si>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</si>
  <si>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</si>
  <si>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</si>
  <si>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</si>
  <si>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</si>
  <si>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</si>
  <si>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</si>
  <si>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</si>
  <si>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</si>
  <si>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</si>
  <si>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</si>
  <si>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</si>
  <si>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</si>
  <si>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</si>
  <si>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</si>
  <si>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</si>
  <si>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</si>
  <si>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</si>
  <si>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</si>
  <si>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</si>
  <si>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</si>
  <si>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</si>
  <si>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</si>
  <si>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</si>
  <si>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</si>
  <si>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</si>
  <si>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</si>
  <si>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</si>
  <si>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</si>
  <si>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</si>
  <si>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</si>
  <si>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</si>
  <si>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</si>
  <si>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</si>
  <si>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</si>
  <si>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</si>
  <si>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</si>
  <si>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</si>
  <si>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</si>
  <si>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</si>
  <si>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</si>
  <si>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</si>
  <si>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</si>
  <si>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</si>
  <si>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</si>
  <si>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</si>
  <si>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</si>
  <si>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</si>
  <si>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</si>
  <si>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</si>
  <si>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</si>
  <si>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</si>
  <si>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</si>
  <si>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</si>
  <si>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</si>
  <si>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</si>
  <si>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</si>
  <si>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</si>
  <si>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</si>
  <si>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</si>
  <si>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</si>
  <si>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</si>
  <si>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</si>
  <si>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</si>
  <si>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</si>
  <si>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</si>
  <si>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</si>
  <si>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</si>
  <si>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</si>
  <si>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</si>
  <si>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</si>
  <si>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</si>
  <si>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</si>
  <si>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</si>
  <si>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</si>
  <si>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</si>
  <si>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</si>
  <si>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</si>
  <si>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</si>
  <si>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</si>
  <si>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</si>
  <si>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</si>
  <si>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</si>
  <si>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</si>
  <si>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</si>
  <si>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</si>
  <si>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</si>
  <si>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</si>
  <si>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</si>
  <si>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</si>
  <si>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</si>
  <si>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</si>
  <si>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10. melléklet</t>
  </si>
  <si>
    <t>VAGYONKIMUTATÁS
a könyvviteli mérlegben értékkel szereplő forrásokról</t>
  </si>
  <si>
    <t>Adatok  forintban!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</si>
  <si>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</si>
  <si>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</si>
  <si>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</si>
  <si>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</si>
  <si>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</si>
  <si>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</si>
  <si>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</si>
  <si>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</si>
  <si>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</si>
  <si>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</si>
  <si>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</si>
  <si>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</si>
  <si>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</si>
  <si>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</si>
  <si>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</si>
  <si>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</si>
  <si>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11. sz melléklet</t>
  </si>
  <si>
    <t xml:space="preserve"> Maradványkimutatás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</si>
  <si>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</si>
  <si>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</si>
  <si>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</si>
  <si>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</si>
  <si>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</si>
  <si>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</si>
  <si>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</si>
  <si>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</si>
  <si>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</si>
  <si>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</si>
  <si>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</si>
  <si>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</si>
  <si>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</si>
  <si>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</si>
  <si>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</si>
  <si>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</si>
  <si>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</si>
  <si>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</si>
  <si>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</si>
  <si>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12. számú melléklet</t>
  </si>
  <si>
    <t>3. Tájékoztató tábla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</si>
  <si>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</si>
  <si>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</si>
  <si>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</si>
  <si>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</si>
  <si>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Bakonykarszt Zrt.</t>
  </si>
  <si>
    <t>9.</t>
  </si>
  <si>
    <t xml:space="preserve">       ÖSSZESEN:</t>
  </si>
  <si>
    <t>13. számú melléklet</t>
  </si>
  <si>
    <t xml:space="preserve">PORVAI NEFELEJCS NÉMET NEMZETISÉGI ÓVODA  BEVÉTELEINEK ÉS KIADÁSAINAK </t>
  </si>
  <si>
    <t>2020. ÉVI ÖSSZEVONT ZÁRSZÁMADÁSI MÉRLEGE</t>
  </si>
  <si>
    <t>adatok forinban</t>
  </si>
  <si>
    <t>3.) Működési támogatások</t>
  </si>
  <si>
    <t>5.) Előző évi felhalmozási pénzmaradvány igénybev.</t>
  </si>
  <si>
    <t>14. számú melléklet</t>
  </si>
  <si>
    <t>2020. ÉVI ZÁRSZÁMADÁSI MÉRLEGE</t>
  </si>
  <si>
    <t xml:space="preserve">PORVAI NEFELEJCS NÉMET NEMZETISÉGI ÓVODA ÖNKÉNT VÁLLALT FELADATAIHOZ KAPCSOLÓDÓ BEVÉTELEK ÉS KIADÁSOK </t>
  </si>
  <si>
    <t>Beruházási (felhalmozási) kiadások előirányzata beruházásonként</t>
  </si>
  <si>
    <t>forintban</t>
  </si>
  <si>
    <t>2020. évi módosított előirányzat</t>
  </si>
  <si>
    <t>KIMUTATÁS</t>
  </si>
  <si>
    <t>a Bakonybéli Szent Gellért Napköziotthonos Óvoda pénzeszköz változásáról</t>
  </si>
  <si>
    <t>(Tájékoztató adatok az Áht. 91. § (2) bekezdés a) pontja alapján)</t>
  </si>
  <si>
    <t>Összeg       ( Ft)</t>
  </si>
  <si>
    <t>Pénzkészlet 2020. január 1-jén</t>
  </si>
  <si>
    <t>ebből:</t>
  </si>
  <si>
    <t xml:space="preserve"> - Bankszámlák egyenlege</t>
  </si>
  <si>
    <t xml:space="preserve"> - Pénztárak és betétkönyvek egyenlege</t>
  </si>
  <si>
    <t>Záró pénzkészlet 2020. december 31-én</t>
  </si>
  <si>
    <t>Maradványkimutatás</t>
  </si>
  <si>
    <t>4.) Működési célú támogatások-egyéb</t>
  </si>
  <si>
    <t>Informatikai eszközök beszerzése</t>
  </si>
  <si>
    <t>Egyéb tárgyi eszközök beszerzése</t>
  </si>
  <si>
    <t>Beruházási ÁFA</t>
  </si>
  <si>
    <t>Szivattyú felújítása</t>
  </si>
  <si>
    <t>Turista útvonalak felújítása</t>
  </si>
  <si>
    <t>Magas BakonyÉRT Településfejlesztési és Üzemeltetési Nonprofit Kft.</t>
  </si>
  <si>
    <t>Tárgyi eszköz  beszerzés</t>
  </si>
  <si>
    <t>15. számú melléklet</t>
  </si>
  <si>
    <t>16. számú melléklet</t>
  </si>
  <si>
    <t>17. sz. melléklet</t>
  </si>
  <si>
    <t>18. számú melléklet</t>
  </si>
  <si>
    <t>2020. ÉVI KONSZOLIDÁLT KÖLTSÉGVETÉSI  ZÁRSZÁMADÁSI MÉRLEGE</t>
  </si>
</sst>
</file>

<file path=xl/styles.xml><?xml version="1.0" encoding="utf-8"?>
<styleSheet xmlns="http://schemas.openxmlformats.org/spreadsheetml/2006/main">
  <numFmts count="8">
    <numFmt numFmtId="166" formatCode="_-* #,##0.00\ _F_t_-;\-* #,##0.00\ _F_t_-;_-* \-??\ _F_t_-;_-@_-"/>
    <numFmt numFmtId="167" formatCode="_-* #,##0.00&quot; Ft&quot;_-;\-* #,##0.00&quot; Ft&quot;_-;_-* \-??&quot; Ft&quot;_-;_-@_-"/>
    <numFmt numFmtId="168" formatCode="#,###"/>
    <numFmt numFmtId="169" formatCode="#,###__"/>
    <numFmt numFmtId="170" formatCode="00"/>
    <numFmt numFmtId="171" formatCode="#,###__;\-#,###__"/>
    <numFmt numFmtId="172" formatCode="#,###\ _F_t;\-#,###\ _F_t"/>
    <numFmt numFmtId="173" formatCode="_-* #,##0\ _F_t_-;\-* #,##0\ _F_t_-;_-* \-??\ _F_t_-;_-@_-"/>
  </numFmts>
  <fonts count="70"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2"/>
      <color indexed="12"/>
      <name val="Times New Roman CE"/>
      <family val="1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u/>
      <sz val="12"/>
      <color indexed="20"/>
      <name val="Times New Roman CE"/>
      <family val="1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8"/>
      <name val="Garamond"/>
      <family val="1"/>
      <charset val="238"/>
    </font>
    <font>
      <sz val="7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0"/>
      <name val="Palatino Linotype"/>
      <family val="1"/>
      <charset val="238"/>
    </font>
    <font>
      <sz val="10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10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21" borderId="2" applyNumberFormat="0" applyAlignment="0" applyProtection="0"/>
    <xf numFmtId="0" fontId="11" fillId="0" borderId="0" applyNumberFormat="0" applyFill="0" applyBorder="0" applyAlignment="0" applyProtection="0"/>
    <xf numFmtId="166" fontId="69" fillId="0" borderId="0" applyFill="0" applyBorder="0" applyAlignment="0" applyProtection="0"/>
    <xf numFmtId="166" fontId="69" fillId="0" borderId="0" applyFill="0" applyBorder="0" applyAlignment="0" applyProtection="0"/>
    <xf numFmtId="166" fontId="69" fillId="0" borderId="0" applyFill="0" applyBorder="0" applyAlignment="0" applyProtection="0"/>
    <xf numFmtId="166" fontId="69" fillId="0" borderId="0" applyFill="0" applyBorder="0" applyAlignment="0" applyProtection="0"/>
    <xf numFmtId="166" fontId="69" fillId="0" borderId="0" applyFill="0" applyBorder="0" applyAlignment="0" applyProtection="0"/>
    <xf numFmtId="166" fontId="6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4" fillId="7" borderId="1" applyNumberFormat="0" applyAlignment="0" applyProtection="0"/>
    <xf numFmtId="0" fontId="69" fillId="22" borderId="7" applyNumberFormat="0" applyAlignment="0" applyProtection="0"/>
    <xf numFmtId="0" fontId="13" fillId="4" borderId="0" applyNumberFormat="0" applyBorder="0" applyAlignment="0" applyProtection="0"/>
    <xf numFmtId="0" fontId="16" fillId="20" borderId="8" applyNumberFormat="0" applyAlignment="0" applyProtection="0"/>
    <xf numFmtId="0" fontId="15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21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0" fillId="0" borderId="0"/>
    <xf numFmtId="0" fontId="69" fillId="0" borderId="0"/>
    <xf numFmtId="0" fontId="21" fillId="0" borderId="0"/>
    <xf numFmtId="0" fontId="69" fillId="22" borderId="7" applyNumberFormat="0" applyAlignment="0" applyProtection="0"/>
    <xf numFmtId="0" fontId="16" fillId="20" borderId="8" applyNumberFormat="0" applyAlignment="0" applyProtection="0"/>
    <xf numFmtId="0" fontId="23" fillId="0" borderId="9" applyNumberFormat="0" applyFill="0" applyAlignment="0" applyProtection="0"/>
    <xf numFmtId="167" fontId="69" fillId="0" borderId="0" applyFill="0" applyBorder="0" applyAlignment="0" applyProtection="0"/>
    <xf numFmtId="167" fontId="19" fillId="0" borderId="0" applyFill="0" applyBorder="0" applyAlignment="0" applyProtection="0"/>
    <xf numFmtId="0" fontId="3" fillId="3" borderId="0" applyNumberFormat="0" applyBorder="0" applyAlignment="0" applyProtection="0"/>
    <xf numFmtId="0" fontId="18" fillId="23" borderId="0" applyNumberFormat="0" applyBorder="0" applyAlignment="0" applyProtection="0"/>
    <xf numFmtId="0" fontId="5" fillId="20" borderId="1" applyNumberFormat="0" applyAlignment="0" applyProtection="0"/>
    <xf numFmtId="9" fontId="69" fillId="0" borderId="0" applyFill="0" applyBorder="0" applyAlignment="0" applyProtection="0"/>
    <xf numFmtId="0" fontId="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312">
    <xf numFmtId="0" fontId="0" fillId="0" borderId="0" xfId="0"/>
    <xf numFmtId="0" fontId="19" fillId="0" borderId="0" xfId="80"/>
    <xf numFmtId="3" fontId="24" fillId="0" borderId="0" xfId="85" applyNumberFormat="1" applyFont="1" applyAlignment="1">
      <alignment horizontal="center"/>
    </xf>
    <xf numFmtId="0" fontId="25" fillId="0" borderId="0" xfId="80" applyFont="1" applyAlignment="1"/>
    <xf numFmtId="3" fontId="26" fillId="0" borderId="10" xfId="80" applyNumberFormat="1" applyFont="1" applyBorder="1" applyAlignment="1">
      <alignment horizontal="right"/>
    </xf>
    <xf numFmtId="0" fontId="25" fillId="4" borderId="11" xfId="85" applyFont="1" applyFill="1" applyBorder="1" applyAlignment="1">
      <alignment horizontal="center"/>
    </xf>
    <xf numFmtId="3" fontId="27" fillId="4" borderId="11" xfId="85" applyNumberFormat="1" applyFont="1" applyFill="1" applyBorder="1" applyAlignment="1">
      <alignment horizontal="center"/>
    </xf>
    <xf numFmtId="0" fontId="27" fillId="4" borderId="11" xfId="85" applyFont="1" applyFill="1" applyBorder="1" applyAlignment="1">
      <alignment horizontal="center"/>
    </xf>
    <xf numFmtId="0" fontId="28" fillId="0" borderId="11" xfId="85" applyFont="1" applyBorder="1" applyAlignment="1">
      <alignment horizontal="center"/>
    </xf>
    <xf numFmtId="3" fontId="29" fillId="0" borderId="11" xfId="85" applyNumberFormat="1" applyFont="1" applyBorder="1" applyAlignment="1"/>
    <xf numFmtId="3" fontId="30" fillId="0" borderId="11" xfId="85" applyNumberFormat="1" applyFont="1" applyBorder="1"/>
    <xf numFmtId="3" fontId="28" fillId="0" borderId="11" xfId="85" applyNumberFormat="1" applyFont="1" applyBorder="1"/>
    <xf numFmtId="3" fontId="25" fillId="0" borderId="11" xfId="85" applyNumberFormat="1" applyFont="1" applyBorder="1"/>
    <xf numFmtId="3" fontId="30" fillId="0" borderId="11" xfId="85" applyNumberFormat="1" applyFont="1" applyBorder="1" applyAlignment="1"/>
    <xf numFmtId="3" fontId="30" fillId="0" borderId="11" xfId="85" applyNumberFormat="1" applyFont="1" applyFill="1" applyBorder="1" applyAlignment="1"/>
    <xf numFmtId="3" fontId="29" fillId="0" borderId="11" xfId="85" applyNumberFormat="1" applyFont="1" applyFill="1" applyBorder="1" applyAlignment="1">
      <alignment vertical="center"/>
    </xf>
    <xf numFmtId="3" fontId="29" fillId="0" borderId="11" xfId="85" applyNumberFormat="1" applyFont="1" applyBorder="1" applyAlignment="1">
      <alignment vertical="center"/>
    </xf>
    <xf numFmtId="3" fontId="30" fillId="0" borderId="11" xfId="85" applyNumberFormat="1" applyFont="1" applyBorder="1" applyAlignment="1">
      <alignment horizontal="left"/>
    </xf>
    <xf numFmtId="3" fontId="29" fillId="0" borderId="11" xfId="85" applyNumberFormat="1" applyFont="1" applyFill="1" applyBorder="1" applyAlignment="1">
      <alignment horizontal="left" vertical="center"/>
    </xf>
    <xf numFmtId="3" fontId="29" fillId="0" borderId="11" xfId="85" applyNumberFormat="1" applyFont="1" applyBorder="1" applyAlignment="1">
      <alignment horizontal="right" vertical="center"/>
    </xf>
    <xf numFmtId="3" fontId="29" fillId="0" borderId="11" xfId="85" applyNumberFormat="1" applyFont="1" applyFill="1" applyBorder="1" applyAlignment="1">
      <alignment horizontal="left"/>
    </xf>
    <xf numFmtId="3" fontId="29" fillId="0" borderId="11" xfId="85" applyNumberFormat="1" applyFont="1" applyBorder="1"/>
    <xf numFmtId="3" fontId="29" fillId="0" borderId="11" xfId="85" applyNumberFormat="1" applyFont="1" applyFill="1" applyBorder="1" applyAlignment="1">
      <alignment horizontal="center"/>
    </xf>
    <xf numFmtId="3" fontId="29" fillId="0" borderId="11" xfId="85" applyNumberFormat="1" applyFont="1" applyFill="1" applyBorder="1" applyAlignment="1"/>
    <xf numFmtId="3" fontId="30" fillId="0" borderId="11" xfId="85" applyNumberFormat="1" applyFont="1" applyFill="1" applyBorder="1" applyAlignment="1">
      <alignment horizontal="left"/>
    </xf>
    <xf numFmtId="3" fontId="31" fillId="0" borderId="11" xfId="85" applyNumberFormat="1" applyFont="1" applyFill="1" applyBorder="1" applyAlignment="1">
      <alignment horizontal="left"/>
    </xf>
    <xf numFmtId="0" fontId="32" fillId="4" borderId="11" xfId="85" applyFont="1" applyFill="1" applyBorder="1" applyAlignment="1">
      <alignment horizontal="center" vertical="center"/>
    </xf>
    <xf numFmtId="3" fontId="29" fillId="4" borderId="11" xfId="85" applyNumberFormat="1" applyFont="1" applyFill="1" applyBorder="1" applyAlignment="1">
      <alignment horizontal="center" vertical="center"/>
    </xf>
    <xf numFmtId="3" fontId="29" fillId="4" borderId="11" xfId="85" applyNumberFormat="1" applyFont="1" applyFill="1" applyBorder="1" applyAlignment="1">
      <alignment vertical="center"/>
    </xf>
    <xf numFmtId="0" fontId="30" fillId="0" borderId="0" xfId="80" applyFont="1" applyAlignment="1"/>
    <xf numFmtId="3" fontId="29" fillId="0" borderId="11" xfId="85" applyNumberFormat="1" applyFont="1" applyFill="1" applyBorder="1" applyAlignment="1">
      <alignment horizontal="right"/>
    </xf>
    <xf numFmtId="3" fontId="24" fillId="0" borderId="0" xfId="85" applyNumberFormat="1" applyFont="1" applyAlignment="1"/>
    <xf numFmtId="3" fontId="25" fillId="0" borderId="0" xfId="85" applyNumberFormat="1" applyFont="1"/>
    <xf numFmtId="168" fontId="0" fillId="0" borderId="0" xfId="0" applyNumberFormat="1" applyFill="1" applyAlignment="1">
      <alignment vertical="center" wrapText="1"/>
    </xf>
    <xf numFmtId="168" fontId="0" fillId="0" borderId="0" xfId="0" applyNumberFormat="1" applyFill="1" applyAlignment="1" applyProtection="1">
      <alignment horizontal="center" vertical="center" wrapText="1"/>
    </xf>
    <xf numFmtId="168" fontId="34" fillId="0" borderId="0" xfId="0" applyNumberFormat="1" applyFont="1" applyFill="1" applyAlignment="1" applyProtection="1">
      <alignment horizontal="right" vertical="center" wrapText="1"/>
    </xf>
    <xf numFmtId="168" fontId="35" fillId="0" borderId="12" xfId="0" applyNumberFormat="1" applyFont="1" applyFill="1" applyBorder="1" applyAlignment="1" applyProtection="1">
      <alignment horizontal="center" vertical="center" wrapText="1"/>
    </xf>
    <xf numFmtId="168" fontId="35" fillId="0" borderId="13" xfId="0" applyNumberFormat="1" applyFont="1" applyFill="1" applyBorder="1" applyAlignment="1" applyProtection="1">
      <alignment horizontal="center" vertical="center" wrapText="1"/>
    </xf>
    <xf numFmtId="168" fontId="36" fillId="0" borderId="0" xfId="0" applyNumberFormat="1" applyFont="1" applyFill="1" applyAlignment="1">
      <alignment horizontal="center" vertical="center" wrapText="1"/>
    </xf>
    <xf numFmtId="168" fontId="37" fillId="0" borderId="12" xfId="0" applyNumberFormat="1" applyFont="1" applyFill="1" applyBorder="1" applyAlignment="1" applyProtection="1">
      <alignment horizontal="center" vertical="center" wrapText="1"/>
    </xf>
    <xf numFmtId="168" fontId="37" fillId="0" borderId="14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ill="1" applyAlignment="1" applyProtection="1">
      <alignment vertical="center" wrapText="1"/>
    </xf>
    <xf numFmtId="168" fontId="38" fillId="0" borderId="15" xfId="0" applyNumberFormat="1" applyFont="1" applyFill="1" applyBorder="1" applyAlignment="1" applyProtection="1">
      <alignment vertical="center" wrapText="1"/>
      <protection locked="0"/>
    </xf>
    <xf numFmtId="168" fontId="38" fillId="0" borderId="11" xfId="0" applyNumberFormat="1" applyFont="1" applyFill="1" applyBorder="1" applyAlignment="1" applyProtection="1">
      <alignment vertical="center" wrapText="1"/>
      <protection locked="0"/>
    </xf>
    <xf numFmtId="168" fontId="35" fillId="0" borderId="16" xfId="0" applyNumberFormat="1" applyFont="1" applyFill="1" applyBorder="1" applyAlignment="1" applyProtection="1">
      <alignment horizontal="left" vertical="center" wrapText="1"/>
    </xf>
    <xf numFmtId="168" fontId="33" fillId="0" borderId="14" xfId="0" applyNumberFormat="1" applyFont="1" applyFill="1" applyBorder="1" applyAlignment="1" applyProtection="1">
      <alignment vertical="center" wrapText="1"/>
    </xf>
    <xf numFmtId="168" fontId="36" fillId="0" borderId="0" xfId="0" applyNumberFormat="1" applyFont="1" applyFill="1" applyAlignment="1">
      <alignment vertical="center" wrapText="1"/>
    </xf>
    <xf numFmtId="168" fontId="39" fillId="0" borderId="0" xfId="0" applyNumberFormat="1" applyFont="1" applyFill="1" applyAlignment="1">
      <alignment horizontal="center" textRotation="180" wrapText="1"/>
    </xf>
    <xf numFmtId="0" fontId="0" fillId="0" borderId="0" xfId="0" applyFont="1" applyAlignment="1">
      <alignment horizontal="right"/>
    </xf>
    <xf numFmtId="168" fontId="35" fillId="0" borderId="17" xfId="0" applyNumberFormat="1" applyFont="1" applyFill="1" applyBorder="1" applyAlignment="1" applyProtection="1">
      <alignment horizontal="center" vertical="center" wrapText="1"/>
    </xf>
    <xf numFmtId="168" fontId="37" fillId="0" borderId="18" xfId="0" applyNumberFormat="1" applyFont="1" applyFill="1" applyBorder="1" applyAlignment="1" applyProtection="1">
      <alignment horizontal="center" vertical="center" wrapText="1"/>
    </xf>
    <xf numFmtId="168" fontId="37" fillId="0" borderId="19" xfId="0" applyNumberFormat="1" applyFont="1" applyFill="1" applyBorder="1" applyAlignment="1" applyProtection="1">
      <alignment horizontal="center" vertical="center" wrapText="1"/>
    </xf>
    <xf numFmtId="168" fontId="38" fillId="0" borderId="20" xfId="0" applyNumberFormat="1" applyFont="1" applyFill="1" applyBorder="1" applyAlignment="1" applyProtection="1">
      <alignment horizontal="left" vertical="center" wrapText="1"/>
    </xf>
    <xf numFmtId="168" fontId="38" fillId="0" borderId="21" xfId="0" applyNumberFormat="1" applyFont="1" applyFill="1" applyBorder="1" applyAlignment="1" applyProtection="1">
      <alignment horizontal="right" vertical="center" wrapText="1"/>
    </xf>
    <xf numFmtId="168" fontId="38" fillId="0" borderId="20" xfId="0" applyNumberFormat="1" applyFont="1" applyFill="1" applyBorder="1" applyAlignment="1" applyProtection="1">
      <alignment vertical="center" wrapText="1"/>
      <protection locked="0"/>
    </xf>
    <xf numFmtId="168" fontId="38" fillId="0" borderId="21" xfId="0" applyNumberFormat="1" applyFont="1" applyFill="1" applyBorder="1" applyAlignment="1" applyProtection="1">
      <alignment vertical="center" wrapText="1"/>
      <protection locked="0"/>
    </xf>
    <xf numFmtId="168" fontId="35" fillId="0" borderId="12" xfId="0" applyNumberFormat="1" applyFont="1" applyFill="1" applyBorder="1" applyAlignment="1" applyProtection="1">
      <alignment horizontal="left" vertical="center" wrapText="1"/>
    </xf>
    <xf numFmtId="168" fontId="33" fillId="0" borderId="13" xfId="0" applyNumberFormat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Font="1" applyBorder="1"/>
    <xf numFmtId="3" fontId="0" fillId="0" borderId="11" xfId="0" applyNumberFormat="1" applyBorder="1"/>
    <xf numFmtId="0" fontId="36" fillId="0" borderId="11" xfId="0" applyFont="1" applyBorder="1" applyAlignment="1">
      <alignment wrapText="1"/>
    </xf>
    <xf numFmtId="3" fontId="36" fillId="0" borderId="11" xfId="0" applyNumberFormat="1" applyFont="1" applyBorder="1"/>
    <xf numFmtId="0" fontId="0" fillId="0" borderId="0" xfId="0" applyFill="1"/>
    <xf numFmtId="0" fontId="35" fillId="0" borderId="13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vertical="center" wrapText="1"/>
    </xf>
    <xf numFmtId="168" fontId="41" fillId="0" borderId="11" xfId="0" applyNumberFormat="1" applyFont="1" applyFill="1" applyBorder="1" applyAlignment="1" applyProtection="1">
      <alignment vertical="center"/>
      <protection locked="0"/>
    </xf>
    <xf numFmtId="168" fontId="41" fillId="0" borderId="23" xfId="0" applyNumberFormat="1" applyFont="1" applyFill="1" applyBorder="1" applyAlignment="1" applyProtection="1">
      <alignment vertical="center"/>
      <protection locked="0"/>
    </xf>
    <xf numFmtId="168" fontId="37" fillId="0" borderId="23" xfId="0" applyNumberFormat="1" applyFont="1" applyFill="1" applyBorder="1" applyAlignment="1" applyProtection="1">
      <alignment vertical="center"/>
    </xf>
    <xf numFmtId="168" fontId="37" fillId="0" borderId="24" xfId="0" applyNumberFormat="1" applyFont="1" applyFill="1" applyBorder="1" applyAlignment="1" applyProtection="1">
      <alignment vertical="center"/>
    </xf>
    <xf numFmtId="0" fontId="41" fillId="0" borderId="25" xfId="0" applyFont="1" applyFill="1" applyBorder="1" applyAlignment="1" applyProtection="1">
      <alignment horizontal="center" vertical="center"/>
    </xf>
    <xf numFmtId="0" fontId="41" fillId="0" borderId="26" xfId="0" applyFont="1" applyFill="1" applyBorder="1" applyAlignment="1" applyProtection="1">
      <alignment vertical="center" wrapText="1"/>
    </xf>
    <xf numFmtId="168" fontId="41" fillId="0" borderId="26" xfId="0" applyNumberFormat="1" applyFont="1" applyFill="1" applyBorder="1" applyAlignment="1" applyProtection="1">
      <alignment vertical="center"/>
      <protection locked="0"/>
    </xf>
    <xf numFmtId="168" fontId="41" fillId="0" borderId="27" xfId="0" applyNumberFormat="1" applyFont="1" applyFill="1" applyBorder="1" applyAlignment="1" applyProtection="1">
      <alignment vertical="center"/>
      <protection locked="0"/>
    </xf>
    <xf numFmtId="0" fontId="41" fillId="0" borderId="28" xfId="0" applyFont="1" applyFill="1" applyBorder="1" applyAlignment="1" applyProtection="1">
      <alignment horizontal="center" vertical="center"/>
    </xf>
    <xf numFmtId="0" fontId="41" fillId="0" borderId="29" xfId="0" applyFont="1" applyFill="1" applyBorder="1" applyAlignment="1" applyProtection="1">
      <alignment vertical="center" wrapText="1"/>
    </xf>
    <xf numFmtId="168" fontId="41" fillId="0" borderId="29" xfId="0" applyNumberFormat="1" applyFont="1" applyFill="1" applyBorder="1" applyAlignment="1" applyProtection="1">
      <alignment vertical="center"/>
      <protection locked="0"/>
    </xf>
    <xf numFmtId="168" fontId="41" fillId="0" borderId="30" xfId="0" applyNumberFormat="1" applyFont="1" applyFill="1" applyBorder="1" applyAlignment="1" applyProtection="1">
      <alignment vertical="center"/>
      <protection locked="0"/>
    </xf>
    <xf numFmtId="168" fontId="37" fillId="0" borderId="13" xfId="0" applyNumberFormat="1" applyFont="1" applyFill="1" applyBorder="1" applyAlignment="1" applyProtection="1">
      <alignment vertical="center"/>
    </xf>
    <xf numFmtId="168" fontId="37" fillId="0" borderId="22" xfId="0" applyNumberFormat="1" applyFont="1" applyFill="1" applyBorder="1" applyAlignment="1" applyProtection="1">
      <alignment vertical="center"/>
    </xf>
    <xf numFmtId="168" fontId="37" fillId="0" borderId="17" xfId="0" applyNumberFormat="1" applyFont="1" applyFill="1" applyBorder="1" applyAlignment="1" applyProtection="1">
      <alignment vertical="center"/>
    </xf>
    <xf numFmtId="0" fontId="36" fillId="0" borderId="0" xfId="0" applyFont="1" applyFill="1"/>
    <xf numFmtId="0" fontId="0" fillId="0" borderId="0" xfId="0" applyFill="1" applyProtection="1">
      <protection locked="0"/>
    </xf>
    <xf numFmtId="168" fontId="37" fillId="0" borderId="31" xfId="0" applyNumberFormat="1" applyFont="1" applyFill="1" applyBorder="1" applyAlignment="1" applyProtection="1">
      <alignment vertical="center"/>
    </xf>
    <xf numFmtId="168" fontId="35" fillId="0" borderId="13" xfId="0" applyNumberFormat="1" applyFont="1" applyFill="1" applyBorder="1" applyAlignment="1" applyProtection="1">
      <alignment vertical="center"/>
    </xf>
    <xf numFmtId="0" fontId="42" fillId="0" borderId="0" xfId="0" applyFont="1" applyFill="1" applyAlignment="1">
      <alignment horizontal="righ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right"/>
    </xf>
    <xf numFmtId="0" fontId="36" fillId="0" borderId="12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 applyProtection="1">
      <alignment horizontal="left" vertical="center" wrapText="1" indent="1"/>
      <protection locked="0"/>
    </xf>
    <xf numFmtId="169" fontId="35" fillId="0" borderId="34" xfId="0" applyNumberFormat="1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 vertical="center" indent="5"/>
    </xf>
    <xf numFmtId="169" fontId="4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 applyProtection="1">
      <alignment horizontal="left" vertical="center" wrapText="1" indent="1"/>
      <protection locked="0"/>
    </xf>
    <xf numFmtId="169" fontId="35" fillId="0" borderId="37" xfId="0" applyNumberFormat="1" applyFont="1" applyFill="1" applyBorder="1" applyAlignment="1" applyProtection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left" vertical="center" indent="5"/>
    </xf>
    <xf numFmtId="169" fontId="46" fillId="0" borderId="31" xfId="0" applyNumberFormat="1" applyFont="1" applyFill="1" applyBorder="1" applyAlignment="1" applyProtection="1">
      <alignment horizontal="right" vertical="center"/>
      <protection locked="0"/>
    </xf>
    <xf numFmtId="3" fontId="48" fillId="0" borderId="0" xfId="83" applyNumberFormat="1" applyFont="1" applyFill="1" applyBorder="1" applyAlignment="1">
      <alignment horizontal="right"/>
    </xf>
    <xf numFmtId="3" fontId="49" fillId="0" borderId="0" xfId="83" applyNumberFormat="1" applyFont="1" applyFill="1" applyBorder="1" applyAlignment="1"/>
    <xf numFmtId="3" fontId="48" fillId="0" borderId="0" xfId="83" applyNumberFormat="1" applyFont="1" applyFill="1" applyBorder="1" applyAlignment="1"/>
    <xf numFmtId="0" fontId="48" fillId="0" borderId="0" xfId="77" applyFont="1" applyFill="1" applyBorder="1" applyAlignment="1"/>
    <xf numFmtId="0" fontId="48" fillId="0" borderId="0" xfId="83" applyFont="1" applyFill="1" applyBorder="1" applyAlignment="1">
      <alignment horizontal="center" vertical="top"/>
    </xf>
    <xf numFmtId="0" fontId="48" fillId="0" borderId="0" xfId="83" applyFont="1" applyFill="1" applyAlignment="1">
      <alignment horizontal="center" wrapText="1"/>
    </xf>
    <xf numFmtId="3" fontId="48" fillId="0" borderId="0" xfId="83" applyNumberFormat="1" applyFont="1" applyFill="1" applyAlignment="1">
      <alignment horizontal="center"/>
    </xf>
    <xf numFmtId="3" fontId="48" fillId="0" borderId="0" xfId="83" applyNumberFormat="1" applyFont="1" applyFill="1" applyBorder="1" applyAlignment="1">
      <alignment horizontal="center"/>
    </xf>
    <xf numFmtId="3" fontId="48" fillId="0" borderId="0" xfId="83" applyNumberFormat="1" applyFont="1" applyFill="1" applyBorder="1" applyAlignment="1">
      <alignment vertical="center" wrapText="1"/>
    </xf>
    <xf numFmtId="0" fontId="48" fillId="0" borderId="38" xfId="82" applyFont="1" applyFill="1" applyBorder="1" applyAlignment="1">
      <alignment horizontal="left" wrapText="1"/>
    </xf>
    <xf numFmtId="0" fontId="48" fillId="0" borderId="39" xfId="83" applyFont="1" applyFill="1" applyBorder="1" applyAlignment="1">
      <alignment wrapText="1"/>
    </xf>
    <xf numFmtId="3" fontId="48" fillId="0" borderId="40" xfId="84" applyNumberFormat="1" applyFont="1" applyFill="1" applyBorder="1" applyAlignment="1">
      <alignment horizontal="right" vertical="center"/>
    </xf>
    <xf numFmtId="0" fontId="48" fillId="0" borderId="41" xfId="82" applyFont="1" applyFill="1" applyBorder="1" applyAlignment="1">
      <alignment horizontal="left" wrapText="1"/>
    </xf>
    <xf numFmtId="0" fontId="48" fillId="0" borderId="42" xfId="83" applyFont="1" applyFill="1" applyBorder="1" applyAlignment="1">
      <alignment wrapText="1"/>
    </xf>
    <xf numFmtId="3" fontId="48" fillId="0" borderId="43" xfId="84" applyNumberFormat="1" applyFont="1" applyFill="1" applyBorder="1" applyAlignment="1">
      <alignment horizontal="right" vertical="center"/>
    </xf>
    <xf numFmtId="3" fontId="48" fillId="0" borderId="44" xfId="84" applyNumberFormat="1" applyFont="1" applyFill="1" applyBorder="1" applyAlignment="1">
      <alignment horizontal="right" vertical="center"/>
    </xf>
    <xf numFmtId="3" fontId="48" fillId="0" borderId="43" xfId="83" applyNumberFormat="1" applyFont="1" applyFill="1" applyBorder="1" applyAlignment="1">
      <alignment horizontal="right"/>
    </xf>
    <xf numFmtId="3" fontId="48" fillId="0" borderId="42" xfId="83" applyNumberFormat="1" applyFont="1" applyFill="1" applyBorder="1" applyAlignment="1">
      <alignment horizontal="right"/>
    </xf>
    <xf numFmtId="3" fontId="48" fillId="0" borderId="45" xfId="83" applyNumberFormat="1" applyFont="1" applyFill="1" applyBorder="1" applyAlignment="1">
      <alignment horizontal="right"/>
    </xf>
    <xf numFmtId="0" fontId="48" fillId="0" borderId="46" xfId="82" applyFont="1" applyFill="1" applyBorder="1" applyAlignment="1">
      <alignment wrapText="1"/>
    </xf>
    <xf numFmtId="0" fontId="48" fillId="0" borderId="47" xfId="83" applyFont="1" applyFill="1" applyBorder="1" applyAlignment="1">
      <alignment horizontal="left" vertical="center" wrapText="1"/>
    </xf>
    <xf numFmtId="3" fontId="48" fillId="0" borderId="48" xfId="84" applyNumberFormat="1" applyFont="1" applyFill="1" applyBorder="1" applyAlignment="1">
      <alignment horizontal="right" vertical="center"/>
    </xf>
    <xf numFmtId="3" fontId="48" fillId="0" borderId="49" xfId="84" applyNumberFormat="1" applyFont="1" applyFill="1" applyBorder="1" applyAlignment="1">
      <alignment horizontal="right" vertical="center"/>
    </xf>
    <xf numFmtId="3" fontId="48" fillId="0" borderId="48" xfId="83" applyNumberFormat="1" applyFont="1" applyFill="1" applyBorder="1" applyAlignment="1">
      <alignment horizontal="right"/>
    </xf>
    <xf numFmtId="3" fontId="48" fillId="0" borderId="47" xfId="83" applyNumberFormat="1" applyFont="1" applyFill="1" applyBorder="1" applyAlignment="1">
      <alignment horizontal="right"/>
    </xf>
    <xf numFmtId="3" fontId="48" fillId="0" borderId="50" xfId="83" applyNumberFormat="1" applyFont="1" applyFill="1" applyBorder="1" applyAlignment="1">
      <alignment horizontal="right"/>
    </xf>
    <xf numFmtId="0" fontId="47" fillId="0" borderId="18" xfId="83" applyFont="1" applyFill="1" applyBorder="1" applyAlignment="1">
      <alignment horizontal="center" vertical="center"/>
    </xf>
    <xf numFmtId="0" fontId="21" fillId="0" borderId="0" xfId="87" applyFill="1" applyProtection="1"/>
    <xf numFmtId="0" fontId="51" fillId="0" borderId="0" xfId="87" applyFont="1" applyFill="1" applyProtection="1"/>
    <xf numFmtId="0" fontId="55" fillId="0" borderId="28" xfId="87" applyFont="1" applyFill="1" applyBorder="1" applyAlignment="1" applyProtection="1">
      <alignment horizontal="center" vertical="center" wrapText="1"/>
    </xf>
    <xf numFmtId="0" fontId="55" fillId="0" borderId="29" xfId="87" applyFont="1" applyFill="1" applyBorder="1" applyAlignment="1" applyProtection="1">
      <alignment horizontal="center" vertical="center" wrapText="1"/>
    </xf>
    <xf numFmtId="0" fontId="55" fillId="0" borderId="31" xfId="87" applyFont="1" applyFill="1" applyBorder="1" applyAlignment="1" applyProtection="1">
      <alignment horizontal="center" vertical="center" wrapText="1"/>
    </xf>
    <xf numFmtId="0" fontId="56" fillId="0" borderId="35" xfId="87" applyFont="1" applyFill="1" applyBorder="1" applyAlignment="1" applyProtection="1">
      <alignment vertical="center" wrapText="1"/>
    </xf>
    <xf numFmtId="170" fontId="41" fillId="0" borderId="36" xfId="86" applyNumberFormat="1" applyFont="1" applyFill="1" applyBorder="1" applyAlignment="1" applyProtection="1">
      <alignment horizontal="center" vertical="center"/>
    </xf>
    <xf numFmtId="171" fontId="56" fillId="0" borderId="37" xfId="87" applyNumberFormat="1" applyFont="1" applyFill="1" applyBorder="1" applyAlignment="1" applyProtection="1">
      <alignment horizontal="right" vertical="center" wrapText="1"/>
      <protection locked="0"/>
    </xf>
    <xf numFmtId="171" fontId="56" fillId="0" borderId="36" xfId="87" applyNumberFormat="1" applyFont="1" applyFill="1" applyBorder="1" applyAlignment="1" applyProtection="1">
      <alignment horizontal="right" vertical="center" wrapText="1"/>
      <protection locked="0"/>
    </xf>
    <xf numFmtId="0" fontId="56" fillId="0" borderId="15" xfId="87" applyFont="1" applyFill="1" applyBorder="1" applyAlignment="1" applyProtection="1">
      <alignment vertical="center" wrapText="1"/>
    </xf>
    <xf numFmtId="170" fontId="41" fillId="0" borderId="11" xfId="86" applyNumberFormat="1" applyFont="1" applyFill="1" applyBorder="1" applyAlignment="1" applyProtection="1">
      <alignment horizontal="center" vertical="center"/>
    </xf>
    <xf numFmtId="171" fontId="56" fillId="0" borderId="24" xfId="87" applyNumberFormat="1" applyFont="1" applyFill="1" applyBorder="1" applyAlignment="1" applyProtection="1">
      <alignment horizontal="right" vertical="center" wrapText="1"/>
    </xf>
    <xf numFmtId="171" fontId="56" fillId="0" borderId="11" xfId="87" applyNumberFormat="1" applyFont="1" applyFill="1" applyBorder="1" applyAlignment="1" applyProtection="1">
      <alignment horizontal="right" vertical="center" wrapText="1"/>
    </xf>
    <xf numFmtId="0" fontId="57" fillId="0" borderId="15" xfId="87" applyFont="1" applyFill="1" applyBorder="1" applyAlignment="1" applyProtection="1">
      <alignment horizontal="left" vertical="center" wrapText="1" indent="1"/>
    </xf>
    <xf numFmtId="171" fontId="55" fillId="0" borderId="24" xfId="87" applyNumberFormat="1" applyFont="1" applyFill="1" applyBorder="1" applyAlignment="1" applyProtection="1">
      <alignment horizontal="right" vertical="center" wrapText="1"/>
      <protection locked="0"/>
    </xf>
    <xf numFmtId="171" fontId="55" fillId="0" borderId="11" xfId="87" applyNumberFormat="1" applyFont="1" applyFill="1" applyBorder="1" applyAlignment="1" applyProtection="1">
      <alignment horizontal="right" vertical="center" wrapText="1"/>
      <protection locked="0"/>
    </xf>
    <xf numFmtId="171" fontId="58" fillId="0" borderId="24" xfId="87" applyNumberFormat="1" applyFont="1" applyFill="1" applyBorder="1" applyAlignment="1" applyProtection="1">
      <alignment horizontal="right" vertical="center" wrapText="1"/>
      <protection locked="0"/>
    </xf>
    <xf numFmtId="171" fontId="58" fillId="0" borderId="11" xfId="87" applyNumberFormat="1" applyFont="1" applyFill="1" applyBorder="1" applyAlignment="1" applyProtection="1">
      <alignment horizontal="right" vertical="center" wrapText="1"/>
      <protection locked="0"/>
    </xf>
    <xf numFmtId="171" fontId="58" fillId="0" borderId="24" xfId="87" applyNumberFormat="1" applyFont="1" applyFill="1" applyBorder="1" applyAlignment="1" applyProtection="1">
      <alignment horizontal="right" vertical="center" wrapText="1"/>
    </xf>
    <xf numFmtId="171" fontId="58" fillId="0" borderId="11" xfId="87" applyNumberFormat="1" applyFont="1" applyFill="1" applyBorder="1" applyAlignment="1" applyProtection="1">
      <alignment horizontal="right" vertical="center" wrapText="1"/>
    </xf>
    <xf numFmtId="0" fontId="56" fillId="0" borderId="28" xfId="87" applyFont="1" applyFill="1" applyBorder="1" applyAlignment="1" applyProtection="1">
      <alignment vertical="center" wrapText="1"/>
    </xf>
    <xf numFmtId="170" fontId="41" fillId="0" borderId="29" xfId="86" applyNumberFormat="1" applyFont="1" applyFill="1" applyBorder="1" applyAlignment="1" applyProtection="1">
      <alignment horizontal="center" vertical="center"/>
    </xf>
    <xf numFmtId="171" fontId="56" fillId="0" borderId="31" xfId="87" applyNumberFormat="1" applyFont="1" applyFill="1" applyBorder="1" applyAlignment="1" applyProtection="1">
      <alignment horizontal="right" vertical="center" wrapText="1"/>
    </xf>
    <xf numFmtId="0" fontId="69" fillId="0" borderId="0" xfId="86" applyFill="1" applyAlignment="1" applyProtection="1">
      <alignment vertical="center" wrapText="1"/>
    </xf>
    <xf numFmtId="0" fontId="46" fillId="0" borderId="0" xfId="86" applyFont="1" applyFill="1" applyAlignment="1" applyProtection="1">
      <alignment horizontal="center" vertical="center"/>
    </xf>
    <xf numFmtId="0" fontId="69" fillId="0" borderId="0" xfId="86" applyFill="1" applyAlignment="1" applyProtection="1">
      <alignment vertical="center"/>
    </xf>
    <xf numFmtId="0" fontId="69" fillId="0" borderId="0" xfId="86" applyFill="1" applyAlignment="1" applyProtection="1">
      <alignment horizontal="center" vertical="center"/>
    </xf>
    <xf numFmtId="49" fontId="37" fillId="0" borderId="28" xfId="86" applyNumberFormat="1" applyFont="1" applyFill="1" applyBorder="1" applyAlignment="1" applyProtection="1">
      <alignment horizontal="center" vertical="center" wrapText="1"/>
    </xf>
    <xf numFmtId="49" fontId="37" fillId="0" borderId="29" xfId="86" applyNumberFormat="1" applyFont="1" applyFill="1" applyBorder="1" applyAlignment="1" applyProtection="1">
      <alignment horizontal="center" vertical="center"/>
    </xf>
    <xf numFmtId="49" fontId="37" fillId="0" borderId="31" xfId="86" applyNumberFormat="1" applyFont="1" applyFill="1" applyBorder="1" applyAlignment="1" applyProtection="1">
      <alignment horizontal="center" vertical="center"/>
    </xf>
    <xf numFmtId="49" fontId="0" fillId="0" borderId="0" xfId="86" applyNumberFormat="1" applyFont="1" applyFill="1" applyAlignment="1" applyProtection="1">
      <alignment horizontal="center" vertical="center"/>
    </xf>
    <xf numFmtId="170" fontId="41" fillId="0" borderId="33" xfId="86" applyNumberFormat="1" applyFont="1" applyFill="1" applyBorder="1" applyAlignment="1" applyProtection="1">
      <alignment horizontal="center" vertical="center"/>
    </xf>
    <xf numFmtId="172" fontId="41" fillId="0" borderId="34" xfId="86" applyNumberFormat="1" applyFont="1" applyFill="1" applyBorder="1" applyAlignment="1" applyProtection="1">
      <alignment vertical="center"/>
      <protection locked="0"/>
    </xf>
    <xf numFmtId="172" fontId="41" fillId="0" borderId="24" xfId="86" applyNumberFormat="1" applyFont="1" applyFill="1" applyBorder="1" applyAlignment="1" applyProtection="1">
      <alignment vertical="center"/>
      <protection locked="0"/>
    </xf>
    <xf numFmtId="172" fontId="37" fillId="0" borderId="24" xfId="86" applyNumberFormat="1" applyFont="1" applyFill="1" applyBorder="1" applyAlignment="1" applyProtection="1">
      <alignment vertical="center"/>
    </xf>
    <xf numFmtId="172" fontId="37" fillId="0" borderId="24" xfId="86" applyNumberFormat="1" applyFont="1" applyFill="1" applyBorder="1" applyAlignment="1" applyProtection="1">
      <alignment vertical="center"/>
      <protection locked="0"/>
    </xf>
    <xf numFmtId="0" fontId="0" fillId="0" borderId="0" xfId="86" applyFont="1" applyFill="1" applyAlignment="1" applyProtection="1">
      <alignment vertical="center"/>
    </xf>
    <xf numFmtId="0" fontId="37" fillId="0" borderId="28" xfId="86" applyFont="1" applyFill="1" applyBorder="1" applyAlignment="1" applyProtection="1">
      <alignment horizontal="left" vertical="center" wrapText="1"/>
    </xf>
    <xf numFmtId="172" fontId="37" fillId="0" borderId="31" xfId="86" applyNumberFormat="1" applyFont="1" applyFill="1" applyBorder="1" applyAlignment="1" applyProtection="1">
      <alignment vertical="center"/>
    </xf>
    <xf numFmtId="0" fontId="58" fillId="0" borderId="0" xfId="87" applyFont="1" applyFill="1" applyProtection="1"/>
    <xf numFmtId="0" fontId="21" fillId="0" borderId="0" xfId="87" applyFont="1" applyFill="1" applyProtection="1"/>
    <xf numFmtId="3" fontId="21" fillId="0" borderId="0" xfId="87" applyNumberFormat="1" applyFont="1" applyFill="1" applyProtection="1"/>
    <xf numFmtId="0" fontId="21" fillId="0" borderId="0" xfId="87" applyFont="1" applyFill="1" applyAlignment="1" applyProtection="1"/>
    <xf numFmtId="0" fontId="59" fillId="14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3" fontId="19" fillId="0" borderId="11" xfId="0" applyNumberFormat="1" applyFont="1" applyBorder="1" applyAlignment="1">
      <alignment horizontal="right" vertical="top" wrapText="1"/>
    </xf>
    <xf numFmtId="0" fontId="60" fillId="0" borderId="11" xfId="0" applyFont="1" applyBorder="1" applyAlignment="1">
      <alignment horizontal="center" vertical="top" wrapText="1"/>
    </xf>
    <xf numFmtId="0" fontId="60" fillId="0" borderId="11" xfId="0" applyFont="1" applyBorder="1" applyAlignment="1">
      <alignment horizontal="left" vertical="top" wrapText="1"/>
    </xf>
    <xf numFmtId="3" fontId="60" fillId="0" borderId="11" xfId="0" applyNumberFormat="1" applyFont="1" applyBorder="1" applyAlignment="1">
      <alignment horizontal="right" vertical="top" wrapText="1"/>
    </xf>
    <xf numFmtId="0" fontId="61" fillId="0" borderId="0" xfId="0" applyFont="1" applyAlignment="1" applyProtection="1">
      <alignment horizontal="right"/>
    </xf>
    <xf numFmtId="0" fontId="0" fillId="0" borderId="0" xfId="0" applyProtection="1"/>
    <xf numFmtId="0" fontId="63" fillId="0" borderId="0" xfId="0" applyFont="1" applyAlignment="1" applyProtection="1">
      <alignment horizontal="center"/>
    </xf>
    <xf numFmtId="0" fontId="64" fillId="0" borderId="12" xfId="0" applyFont="1" applyBorder="1" applyAlignment="1" applyProtection="1">
      <alignment horizontal="center" vertical="center" wrapText="1"/>
    </xf>
    <xf numFmtId="0" fontId="63" fillId="0" borderId="13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3" fillId="0" borderId="32" xfId="0" applyFont="1" applyBorder="1" applyAlignment="1" applyProtection="1">
      <alignment horizontal="center" vertical="top" wrapText="1"/>
    </xf>
    <xf numFmtId="0" fontId="65" fillId="0" borderId="33" xfId="0" applyFont="1" applyBorder="1" applyAlignment="1" applyProtection="1">
      <alignment horizontal="left" vertical="top" wrapText="1"/>
      <protection locked="0"/>
    </xf>
    <xf numFmtId="9" fontId="65" fillId="0" borderId="33" xfId="96" applyFont="1" applyFill="1" applyBorder="1" applyAlignment="1" applyProtection="1">
      <alignment horizontal="center" vertical="center" wrapText="1"/>
      <protection locked="0"/>
    </xf>
    <xf numFmtId="173" fontId="65" fillId="0" borderId="33" xfId="54" applyNumberFormat="1" applyFont="1" applyFill="1" applyBorder="1" applyAlignment="1" applyProtection="1">
      <alignment horizontal="center" vertical="center" wrapText="1"/>
      <protection locked="0"/>
    </xf>
    <xf numFmtId="173" fontId="65" fillId="0" borderId="34" xfId="54" applyNumberFormat="1" applyFont="1" applyFill="1" applyBorder="1" applyAlignment="1" applyProtection="1">
      <alignment horizontal="center" vertical="top" wrapText="1"/>
      <protection locked="0"/>
    </xf>
    <xf numFmtId="0" fontId="63" fillId="0" borderId="15" xfId="0" applyFont="1" applyBorder="1" applyAlignment="1" applyProtection="1">
      <alignment horizontal="center" vertical="top" wrapText="1"/>
    </xf>
    <xf numFmtId="0" fontId="65" fillId="0" borderId="11" xfId="0" applyFont="1" applyBorder="1" applyAlignment="1" applyProtection="1">
      <alignment horizontal="left" vertical="top" wrapText="1"/>
      <protection locked="0"/>
    </xf>
    <xf numFmtId="9" fontId="65" fillId="0" borderId="11" xfId="96" applyFont="1" applyFill="1" applyBorder="1" applyAlignment="1" applyProtection="1">
      <alignment horizontal="center" vertical="center" wrapText="1"/>
      <protection locked="0"/>
    </xf>
    <xf numFmtId="173" fontId="65" fillId="0" borderId="11" xfId="54" applyNumberFormat="1" applyFont="1" applyFill="1" applyBorder="1" applyAlignment="1" applyProtection="1">
      <alignment horizontal="center" vertical="center" wrapText="1"/>
      <protection locked="0"/>
    </xf>
    <xf numFmtId="173" fontId="65" fillId="0" borderId="24" xfId="54" applyNumberFormat="1" applyFont="1" applyFill="1" applyBorder="1" applyAlignment="1" applyProtection="1">
      <alignment horizontal="center" vertical="top" wrapText="1"/>
      <protection locked="0"/>
    </xf>
    <xf numFmtId="0" fontId="63" fillId="0" borderId="25" xfId="0" applyFont="1" applyBorder="1" applyAlignment="1" applyProtection="1">
      <alignment horizontal="center" vertical="top" wrapText="1"/>
    </xf>
    <xf numFmtId="0" fontId="65" fillId="0" borderId="26" xfId="0" applyFont="1" applyBorder="1" applyAlignment="1" applyProtection="1">
      <alignment horizontal="left" vertical="top" wrapText="1"/>
      <protection locked="0"/>
    </xf>
    <xf numFmtId="9" fontId="65" fillId="0" borderId="26" xfId="96" applyFont="1" applyFill="1" applyBorder="1" applyAlignment="1" applyProtection="1">
      <alignment horizontal="center" vertical="center" wrapText="1"/>
      <protection locked="0"/>
    </xf>
    <xf numFmtId="173" fontId="65" fillId="0" borderId="26" xfId="54" applyNumberFormat="1" applyFont="1" applyFill="1" applyBorder="1" applyAlignment="1" applyProtection="1">
      <alignment horizontal="center" vertical="center" wrapText="1"/>
      <protection locked="0"/>
    </xf>
    <xf numFmtId="173" fontId="65" fillId="0" borderId="51" xfId="54" applyNumberFormat="1" applyFont="1" applyFill="1" applyBorder="1" applyAlignment="1" applyProtection="1">
      <alignment horizontal="center" vertical="top" wrapText="1"/>
      <protection locked="0"/>
    </xf>
    <xf numFmtId="0" fontId="63" fillId="24" borderId="13" xfId="0" applyFont="1" applyFill="1" applyBorder="1" applyAlignment="1" applyProtection="1">
      <alignment horizontal="center" vertical="top" wrapText="1"/>
    </xf>
    <xf numFmtId="173" fontId="65" fillId="0" borderId="13" xfId="54" applyNumberFormat="1" applyFont="1" applyFill="1" applyBorder="1" applyAlignment="1" applyProtection="1">
      <alignment horizontal="center" vertical="center" wrapText="1"/>
    </xf>
    <xf numFmtId="173" fontId="65" fillId="0" borderId="17" xfId="54" applyNumberFormat="1" applyFont="1" applyFill="1" applyBorder="1" applyAlignment="1" applyProtection="1">
      <alignment horizontal="center" vertical="top" wrapText="1"/>
    </xf>
    <xf numFmtId="0" fontId="25" fillId="0" borderId="0" xfId="85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25" fillId="0" borderId="0" xfId="0" applyFont="1" applyAlignment="1"/>
    <xf numFmtId="0" fontId="25" fillId="0" borderId="0" xfId="85" applyFont="1"/>
    <xf numFmtId="3" fontId="26" fillId="0" borderId="10" xfId="0" applyNumberFormat="1" applyFont="1" applyBorder="1" applyAlignment="1">
      <alignment horizontal="right"/>
    </xf>
    <xf numFmtId="0" fontId="25" fillId="0" borderId="11" xfId="85" applyFont="1" applyBorder="1" applyAlignment="1">
      <alignment horizontal="center"/>
    </xf>
    <xf numFmtId="0" fontId="32" fillId="0" borderId="11" xfId="85" applyFont="1" applyBorder="1" applyAlignment="1">
      <alignment horizontal="center" vertical="center"/>
    </xf>
    <xf numFmtId="0" fontId="28" fillId="0" borderId="0" xfId="85" applyFont="1" applyAlignment="1">
      <alignment horizontal="center"/>
    </xf>
    <xf numFmtId="0" fontId="28" fillId="0" borderId="0" xfId="85" applyFont="1"/>
    <xf numFmtId="168" fontId="37" fillId="0" borderId="16" xfId="0" applyNumberFormat="1" applyFont="1" applyFill="1" applyBorder="1" applyAlignment="1" applyProtection="1">
      <alignment horizontal="center" vertical="center" wrapText="1"/>
    </xf>
    <xf numFmtId="168" fontId="41" fillId="0" borderId="15" xfId="0" applyNumberFormat="1" applyFont="1" applyFill="1" applyBorder="1" applyAlignment="1" applyProtection="1">
      <alignment horizontal="left" vertical="center" wrapText="1"/>
      <protection locked="0"/>
    </xf>
    <xf numFmtId="168" fontId="41" fillId="0" borderId="11" xfId="0" applyNumberFormat="1" applyFont="1" applyFill="1" applyBorder="1" applyAlignment="1" applyProtection="1">
      <alignment vertical="center" wrapText="1"/>
      <protection locked="0"/>
    </xf>
    <xf numFmtId="168" fontId="0" fillId="0" borderId="20" xfId="0" applyNumberFormat="1" applyFill="1" applyBorder="1" applyAlignment="1" applyProtection="1">
      <alignment horizontal="left" vertical="center" wrapText="1"/>
      <protection locked="0"/>
    </xf>
    <xf numFmtId="168" fontId="41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8" fontId="41" fillId="0" borderId="26" xfId="0" applyNumberFormat="1" applyFont="1" applyFill="1" applyBorder="1" applyAlignment="1" applyProtection="1">
      <alignment vertical="center" wrapText="1"/>
      <protection locked="0"/>
    </xf>
    <xf numFmtId="168" fontId="37" fillId="0" borderId="13" xfId="0" applyNumberFormat="1" applyFont="1" applyFill="1" applyBorder="1" applyAlignment="1" applyProtection="1">
      <alignment vertical="center" wrapText="1"/>
    </xf>
    <xf numFmtId="0" fontId="48" fillId="0" borderId="0" xfId="77" applyFont="1" applyAlignment="1">
      <alignment horizontal="center"/>
    </xf>
    <xf numFmtId="0" fontId="48" fillId="0" borderId="0" xfId="77" applyFont="1" applyFill="1" applyBorder="1" applyAlignment="1">
      <alignment horizontal="center"/>
    </xf>
    <xf numFmtId="3" fontId="48" fillId="0" borderId="0" xfId="77" applyNumberFormat="1" applyFont="1" applyFill="1" applyBorder="1" applyAlignment="1">
      <alignment horizontal="center"/>
    </xf>
    <xf numFmtId="0" fontId="47" fillId="0" borderId="29" xfId="77" applyFont="1" applyBorder="1" applyAlignment="1">
      <alignment horizontal="center" vertical="center" wrapText="1"/>
    </xf>
    <xf numFmtId="0" fontId="47" fillId="0" borderId="29" xfId="77" applyFont="1" applyFill="1" applyBorder="1" applyAlignment="1">
      <alignment horizontal="center" vertical="center" wrapText="1"/>
    </xf>
    <xf numFmtId="3" fontId="47" fillId="0" borderId="29" xfId="77" applyNumberFormat="1" applyFont="1" applyFill="1" applyBorder="1" applyAlignment="1">
      <alignment horizontal="center" vertical="center" wrapText="1"/>
    </xf>
    <xf numFmtId="0" fontId="47" fillId="0" borderId="33" xfId="77" applyFont="1" applyBorder="1" applyAlignment="1">
      <alignment horizontal="center" vertical="center"/>
    </xf>
    <xf numFmtId="0" fontId="47" fillId="0" borderId="33" xfId="77" applyFont="1" applyFill="1" applyBorder="1" applyAlignment="1">
      <alignment vertical="center"/>
    </xf>
    <xf numFmtId="3" fontId="47" fillId="0" borderId="33" xfId="77" applyNumberFormat="1" applyFont="1" applyFill="1" applyBorder="1" applyAlignment="1">
      <alignment vertical="center"/>
    </xf>
    <xf numFmtId="0" fontId="48" fillId="0" borderId="11" xfId="77" applyFont="1" applyBorder="1" applyAlignment="1">
      <alignment horizontal="center" vertical="center"/>
    </xf>
    <xf numFmtId="0" fontId="68" fillId="0" borderId="11" xfId="77" applyFont="1" applyFill="1" applyBorder="1" applyAlignment="1">
      <alignment vertical="center"/>
    </xf>
    <xf numFmtId="3" fontId="48" fillId="0" borderId="11" xfId="77" applyNumberFormat="1" applyFont="1" applyFill="1" applyBorder="1" applyAlignment="1">
      <alignment vertical="center"/>
    </xf>
    <xf numFmtId="0" fontId="48" fillId="0" borderId="11" xfId="77" applyFont="1" applyFill="1" applyBorder="1" applyAlignment="1">
      <alignment horizontal="left" vertical="center" indent="4"/>
    </xf>
    <xf numFmtId="0" fontId="47" fillId="0" borderId="33" xfId="77" applyFont="1" applyFill="1" applyBorder="1" applyAlignment="1">
      <alignment vertical="center" wrapText="1"/>
    </xf>
    <xf numFmtId="0" fontId="48" fillId="0" borderId="11" xfId="77" applyFont="1" applyFill="1" applyBorder="1" applyAlignment="1">
      <alignment horizontal="left" vertical="center" wrapText="1" indent="4"/>
    </xf>
    <xf numFmtId="0" fontId="38" fillId="0" borderId="11" xfId="0" applyFont="1" applyBorder="1"/>
    <xf numFmtId="0" fontId="59" fillId="0" borderId="0" xfId="0" applyFont="1" applyFill="1" applyBorder="1" applyAlignment="1">
      <alignment horizontal="center" vertical="top" wrapText="1"/>
    </xf>
    <xf numFmtId="0" fontId="59" fillId="0" borderId="1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60" fillId="0" borderId="0" xfId="0" applyFont="1" applyAlignment="1">
      <alignment horizontal="center" vertical="top" wrapText="1"/>
    </xf>
    <xf numFmtId="0" fontId="38" fillId="0" borderId="0" xfId="0" applyFont="1"/>
    <xf numFmtId="0" fontId="28" fillId="4" borderId="11" xfId="85" applyFont="1" applyFill="1" applyBorder="1" applyAlignment="1">
      <alignment horizontal="center" wrapText="1"/>
    </xf>
    <xf numFmtId="3" fontId="29" fillId="4" borderId="11" xfId="85" applyNumberFormat="1" applyFont="1" applyFill="1" applyBorder="1" applyAlignment="1">
      <alignment horizontal="center" vertical="center" wrapText="1"/>
    </xf>
    <xf numFmtId="3" fontId="24" fillId="0" borderId="0" xfId="85" applyNumberFormat="1" applyFont="1" applyBorder="1" applyAlignment="1">
      <alignment horizontal="center"/>
    </xf>
    <xf numFmtId="3" fontId="25" fillId="0" borderId="0" xfId="85" applyNumberFormat="1" applyFont="1" applyBorder="1" applyAlignment="1"/>
    <xf numFmtId="168" fontId="33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 applyProtection="1">
      <alignment horizontal="left" vertical="center"/>
    </xf>
    <xf numFmtId="0" fontId="35" fillId="0" borderId="55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8" fontId="40" fillId="0" borderId="0" xfId="0" applyNumberFormat="1" applyFont="1" applyFill="1" applyBorder="1" applyAlignment="1">
      <alignment horizontal="center" textRotation="180" wrapText="1"/>
    </xf>
    <xf numFmtId="0" fontId="34" fillId="0" borderId="52" xfId="0" applyFont="1" applyFill="1" applyBorder="1" applyAlignment="1">
      <alignment horizontal="right"/>
    </xf>
    <xf numFmtId="0" fontId="35" fillId="0" borderId="5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/>
    </xf>
    <xf numFmtId="0" fontId="43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65" xfId="83" applyFont="1" applyFill="1" applyBorder="1" applyAlignment="1">
      <alignment horizontal="center" vertical="center"/>
    </xf>
    <xf numFmtId="3" fontId="47" fillId="0" borderId="66" xfId="83" applyNumberFormat="1" applyFont="1" applyFill="1" applyBorder="1" applyAlignment="1">
      <alignment horizontal="center" vertical="center"/>
    </xf>
    <xf numFmtId="3" fontId="47" fillId="0" borderId="65" xfId="83" applyNumberFormat="1" applyFont="1" applyFill="1" applyBorder="1" applyAlignment="1">
      <alignment horizontal="center" vertical="center"/>
    </xf>
    <xf numFmtId="3" fontId="47" fillId="0" borderId="67" xfId="83" applyNumberFormat="1" applyFont="1" applyFill="1" applyBorder="1" applyAlignment="1">
      <alignment horizontal="center" vertical="center"/>
    </xf>
    <xf numFmtId="3" fontId="48" fillId="0" borderId="62" xfId="83" applyNumberFormat="1" applyFont="1" applyFill="1" applyBorder="1" applyAlignment="1">
      <alignment horizontal="center" vertical="center" wrapText="1"/>
    </xf>
    <xf numFmtId="3" fontId="48" fillId="0" borderId="63" xfId="84" applyNumberFormat="1" applyFont="1" applyFill="1" applyBorder="1" applyAlignment="1">
      <alignment horizontal="center" vertical="center"/>
    </xf>
    <xf numFmtId="3" fontId="48" fillId="0" borderId="39" xfId="83" applyNumberFormat="1" applyFont="1" applyFill="1" applyBorder="1" applyAlignment="1">
      <alignment horizontal="center"/>
    </xf>
    <xf numFmtId="3" fontId="48" fillId="0" borderId="63" xfId="8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3" fontId="48" fillId="0" borderId="64" xfId="83" applyNumberFormat="1" applyFont="1" applyFill="1" applyBorder="1" applyAlignment="1">
      <alignment horizontal="center"/>
    </xf>
    <xf numFmtId="0" fontId="48" fillId="0" borderId="0" xfId="83" applyFont="1" applyFill="1" applyBorder="1" applyAlignment="1">
      <alignment horizontal="center" vertical="center" wrapText="1"/>
    </xf>
    <xf numFmtId="0" fontId="48" fillId="0" borderId="56" xfId="83" applyFont="1" applyFill="1" applyBorder="1" applyAlignment="1">
      <alignment horizontal="center" vertical="center" wrapText="1"/>
    </xf>
    <xf numFmtId="3" fontId="48" fillId="0" borderId="57" xfId="83" applyNumberFormat="1" applyFont="1" applyFill="1" applyBorder="1" applyAlignment="1">
      <alignment horizontal="center" vertical="center" wrapText="1"/>
    </xf>
    <xf numFmtId="3" fontId="48" fillId="0" borderId="58" xfId="83" applyNumberFormat="1" applyFont="1" applyFill="1" applyBorder="1" applyAlignment="1">
      <alignment horizontal="center" vertical="center" wrapText="1"/>
    </xf>
    <xf numFmtId="3" fontId="48" fillId="0" borderId="59" xfId="83" applyNumberFormat="1" applyFont="1" applyFill="1" applyBorder="1" applyAlignment="1">
      <alignment horizontal="center" vertical="center" wrapText="1"/>
    </xf>
    <xf numFmtId="3" fontId="48" fillId="0" borderId="60" xfId="83" applyNumberFormat="1" applyFont="1" applyFill="1" applyBorder="1" applyAlignment="1">
      <alignment horizontal="center" vertical="center" wrapText="1"/>
    </xf>
    <xf numFmtId="3" fontId="48" fillId="0" borderId="61" xfId="83" applyNumberFormat="1" applyFont="1" applyFill="1" applyBorder="1" applyAlignment="1">
      <alignment horizontal="center" vertical="center" wrapText="1"/>
    </xf>
    <xf numFmtId="2" fontId="47" fillId="0" borderId="0" xfId="83" applyNumberFormat="1" applyFont="1" applyFill="1" applyBorder="1" applyAlignment="1">
      <alignment horizontal="center" vertical="center"/>
    </xf>
    <xf numFmtId="0" fontId="48" fillId="0" borderId="0" xfId="83" applyFont="1" applyFill="1" applyBorder="1" applyAlignment="1">
      <alignment horizontal="center" vertical="center"/>
    </xf>
    <xf numFmtId="3" fontId="48" fillId="0" borderId="52" xfId="83" applyNumberFormat="1" applyFont="1" applyFill="1" applyBorder="1" applyAlignment="1">
      <alignment horizontal="center"/>
    </xf>
    <xf numFmtId="3" fontId="48" fillId="0" borderId="0" xfId="83" applyNumberFormat="1" applyFont="1" applyFill="1" applyBorder="1" applyAlignment="1">
      <alignment horizontal="center"/>
    </xf>
    <xf numFmtId="0" fontId="50" fillId="0" borderId="0" xfId="87" applyFont="1" applyFill="1" applyBorder="1" applyAlignment="1" applyProtection="1">
      <alignment horizontal="center" vertical="center" wrapText="1"/>
    </xf>
    <xf numFmtId="0" fontId="52" fillId="0" borderId="0" xfId="87" applyFont="1" applyFill="1" applyBorder="1" applyAlignment="1" applyProtection="1">
      <alignment horizontal="right"/>
    </xf>
    <xf numFmtId="0" fontId="53" fillId="0" borderId="35" xfId="87" applyFont="1" applyFill="1" applyBorder="1" applyAlignment="1" applyProtection="1">
      <alignment horizontal="center" vertical="center" wrapText="1"/>
    </xf>
    <xf numFmtId="0" fontId="54" fillId="0" borderId="36" xfId="86" applyFont="1" applyFill="1" applyBorder="1" applyAlignment="1" applyProtection="1">
      <alignment horizontal="center" vertical="center" textRotation="90"/>
    </xf>
    <xf numFmtId="0" fontId="52" fillId="0" borderId="36" xfId="87" applyFont="1" applyFill="1" applyBorder="1" applyAlignment="1" applyProtection="1">
      <alignment horizontal="center" vertical="center" wrapText="1"/>
    </xf>
    <xf numFmtId="0" fontId="52" fillId="0" borderId="37" xfId="87" applyFont="1" applyFill="1" applyBorder="1" applyAlignment="1" applyProtection="1">
      <alignment horizontal="center" vertical="center" wrapText="1"/>
    </xf>
    <xf numFmtId="0" fontId="52" fillId="0" borderId="24" xfId="87" applyFont="1" applyFill="1" applyBorder="1" applyAlignment="1" applyProtection="1">
      <alignment horizontal="center" wrapText="1"/>
    </xf>
    <xf numFmtId="0" fontId="21" fillId="0" borderId="0" xfId="87" applyFont="1" applyFill="1" applyBorder="1" applyAlignment="1" applyProtection="1">
      <alignment horizontal="center"/>
    </xf>
    <xf numFmtId="0" fontId="36" fillId="0" borderId="0" xfId="86" applyFont="1" applyFill="1" applyBorder="1" applyAlignment="1" applyProtection="1">
      <alignment horizontal="center" vertical="center" wrapText="1"/>
    </xf>
    <xf numFmtId="0" fontId="33" fillId="0" borderId="0" xfId="86" applyFont="1" applyFill="1" applyBorder="1" applyAlignment="1" applyProtection="1">
      <alignment horizontal="center" vertical="center" wrapText="1"/>
    </xf>
    <xf numFmtId="0" fontId="54" fillId="0" borderId="0" xfId="86" applyFont="1" applyFill="1" applyBorder="1" applyAlignment="1" applyProtection="1">
      <alignment horizontal="right" vertical="center"/>
    </xf>
    <xf numFmtId="0" fontId="33" fillId="0" borderId="35" xfId="86" applyFont="1" applyFill="1" applyBorder="1" applyAlignment="1" applyProtection="1">
      <alignment horizontal="center" vertical="center" wrapText="1"/>
    </xf>
    <xf numFmtId="0" fontId="34" fillId="0" borderId="37" xfId="86" applyFont="1" applyFill="1" applyBorder="1" applyAlignment="1" applyProtection="1">
      <alignment horizontal="center" vertical="center" wrapText="1"/>
    </xf>
    <xf numFmtId="0" fontId="59" fillId="14" borderId="11" xfId="0" applyFont="1" applyFill="1" applyBorder="1" applyAlignment="1">
      <alignment horizontal="center" vertical="top" wrapText="1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66" fillId="0" borderId="0" xfId="77" applyFont="1" applyBorder="1" applyAlignment="1">
      <alignment horizontal="right" vertical="center"/>
    </xf>
    <xf numFmtId="0" fontId="67" fillId="0" borderId="0" xfId="77" applyFont="1" applyFill="1" applyBorder="1" applyAlignment="1">
      <alignment horizontal="center" vertical="center"/>
    </xf>
    <xf numFmtId="0" fontId="48" fillId="0" borderId="0" xfId="77" applyFont="1" applyFill="1" applyBorder="1" applyAlignment="1">
      <alignment horizontal="center" vertical="center"/>
    </xf>
  </cellXfs>
  <cellStyles count="100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 2" xfId="44"/>
    <cellStyle name="Calculation" xfId="45"/>
    <cellStyle name="Check Cell" xfId="46"/>
    <cellStyle name="Cím 2" xfId="47"/>
    <cellStyle name="Címsor 1 2" xfId="48"/>
    <cellStyle name="Címsor 2 2" xfId="49"/>
    <cellStyle name="Címsor 3 2" xfId="50"/>
    <cellStyle name="Címsor 4 2" xfId="51"/>
    <cellStyle name="Ellenőrzőcella 2" xfId="52"/>
    <cellStyle name="Explanatory Text" xfId="53"/>
    <cellStyle name="Ezres 2" xfId="54"/>
    <cellStyle name="Ezres 2 2" xfId="55"/>
    <cellStyle name="Ezres 3" xfId="56"/>
    <cellStyle name="Ezres 3 2" xfId="57"/>
    <cellStyle name="Ezres 4" xfId="58"/>
    <cellStyle name="Ezres 5" xfId="59"/>
    <cellStyle name="Figyelmeztetés 2" xfId="60"/>
    <cellStyle name="Good" xfId="61"/>
    <cellStyle name="Heading 1" xfId="62"/>
    <cellStyle name="Heading 2" xfId="63"/>
    <cellStyle name="Heading 3" xfId="64"/>
    <cellStyle name="Heading 4" xfId="65"/>
    <cellStyle name="Hiperhivatkozás" xfId="66"/>
    <cellStyle name="Hivatkozott cella 2" xfId="67"/>
    <cellStyle name="Input" xfId="68"/>
    <cellStyle name="Jegyzet 2" xfId="69"/>
    <cellStyle name="Jó 2" xfId="70"/>
    <cellStyle name="Kimenet 2" xfId="71"/>
    <cellStyle name="Linked Cell" xfId="72"/>
    <cellStyle name="Magyarázó szöveg 2" xfId="73"/>
    <cellStyle name="Már látott hiperhivatkozás" xfId="74"/>
    <cellStyle name="Neutral" xfId="75"/>
    <cellStyle name="Normál" xfId="0" builtinId="0"/>
    <cellStyle name="Normál 2" xfId="76"/>
    <cellStyle name="Normál 3" xfId="77"/>
    <cellStyle name="Normál 3 2" xfId="78"/>
    <cellStyle name="Normál 4" xfId="79"/>
    <cellStyle name="Normál 5" xfId="80"/>
    <cellStyle name="Normál 6" xfId="81"/>
    <cellStyle name="Normál_EU projektek tábla" xfId="82"/>
    <cellStyle name="Normál_EU-s tábla kv-hez" xfId="83"/>
    <cellStyle name="Normál_EU-s tábla kv-hez_EU projektek tábla" xfId="84"/>
    <cellStyle name="Normál_Rendelet mellékletek 2008.jav." xfId="85"/>
    <cellStyle name="Normál_VAGYONK" xfId="86"/>
    <cellStyle name="Normál_VAGYONKIM" xfId="87"/>
    <cellStyle name="Note" xfId="88"/>
    <cellStyle name="Output" xfId="89"/>
    <cellStyle name="Összesen 2" xfId="90"/>
    <cellStyle name="Pénznem 2" xfId="91"/>
    <cellStyle name="Pénznem 3" xfId="92"/>
    <cellStyle name="Rossz 2" xfId="93"/>
    <cellStyle name="Semleges 2" xfId="94"/>
    <cellStyle name="Számítás 2" xfId="95"/>
    <cellStyle name="Százalék 2" xfId="96"/>
    <cellStyle name="Title" xfId="97"/>
    <cellStyle name="Total" xfId="98"/>
    <cellStyle name="Warning Text" xfId="99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C6C6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VEG~1/AppData/Local/Temp/K&#246;z&#246;s%20hivatal%20z&#225;rsz&#225;mad&#225;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érleg"/>
      <sheetName val="Feladatbontás"/>
      <sheetName val="Állami támogatások"/>
      <sheetName val="Bevétel"/>
      <sheetName val="Bevétel int"/>
      <sheetName val="Kiadás"/>
      <sheetName val="Kiadás int"/>
      <sheetName val="Felhalmozás"/>
      <sheetName val="EU beru"/>
      <sheetName val="pm"/>
      <sheetName val="pe.vált."/>
      <sheetName val="hitel"/>
      <sheetName val="Közvetett tám."/>
      <sheetName val="Vagyonmérleg"/>
      <sheetName val="Vagyonkimutatás"/>
      <sheetName val="13 A"/>
      <sheetName val="13 B"/>
      <sheetName val="13 C"/>
    </sheetNames>
    <sheetDataSet>
      <sheetData sheetId="0" refreshError="1"/>
      <sheetData sheetId="1" refreshError="1">
        <row r="16">
          <cell r="I16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</row>
        <row r="25">
          <cell r="H25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49">
          <cell r="I49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  <cell r="I55">
            <v>0</v>
          </cell>
        </row>
        <row r="58">
          <cell r="H58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84">
          <cell r="I84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  <cell r="I90">
            <v>0</v>
          </cell>
        </row>
        <row r="93">
          <cell r="H93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4" workbookViewId="0">
      <selection activeCell="H14" sqref="H14"/>
    </sheetView>
  </sheetViews>
  <sheetFormatPr defaultRowHeight="12.75"/>
  <cols>
    <col min="2" max="2" width="38.83203125" customWidth="1"/>
    <col min="3" max="3" width="17.5" customWidth="1"/>
    <col min="4" max="4" width="23.33203125" customWidth="1"/>
    <col min="5" max="5" width="20.1640625" customWidth="1"/>
    <col min="6" max="6" width="31" customWidth="1"/>
    <col min="7" max="7" width="19.1640625" customWidth="1"/>
    <col min="8" max="8" width="21.6640625" customWidth="1"/>
    <col min="9" max="9" width="21.33203125" customWidth="1"/>
  </cols>
  <sheetData>
    <row r="1" spans="1:9">
      <c r="H1" t="s">
        <v>0</v>
      </c>
    </row>
    <row r="2" spans="1:9" ht="15.75">
      <c r="A2" s="1"/>
      <c r="B2" s="252" t="s">
        <v>1</v>
      </c>
      <c r="C2" s="252"/>
      <c r="D2" s="252"/>
      <c r="E2" s="252"/>
      <c r="F2" s="252"/>
      <c r="G2" s="252"/>
      <c r="H2" s="252"/>
      <c r="I2" s="252"/>
    </row>
    <row r="3" spans="1:9" ht="15.75">
      <c r="A3" s="1"/>
      <c r="B3" s="252" t="s">
        <v>2</v>
      </c>
      <c r="C3" s="252"/>
      <c r="D3" s="252"/>
      <c r="E3" s="252"/>
      <c r="F3" s="252"/>
      <c r="G3" s="252"/>
      <c r="H3" s="252"/>
      <c r="I3" s="252"/>
    </row>
    <row r="4" spans="1:9" ht="15.75">
      <c r="A4" s="1"/>
      <c r="B4" s="2"/>
      <c r="C4" s="2"/>
      <c r="D4" s="2"/>
      <c r="E4" s="2"/>
      <c r="F4" s="2"/>
      <c r="G4" s="3"/>
      <c r="H4" s="3"/>
      <c r="I4" s="3"/>
    </row>
    <row r="5" spans="1:9">
      <c r="A5" s="1"/>
      <c r="B5" s="253"/>
      <c r="C5" s="253"/>
      <c r="D5" s="253"/>
      <c r="E5" s="253"/>
      <c r="F5" s="253"/>
      <c r="G5" s="1"/>
      <c r="H5" s="1"/>
      <c r="I5" s="4" t="s">
        <v>3</v>
      </c>
    </row>
    <row r="6" spans="1:9">
      <c r="A6" s="5"/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12.75" customHeight="1">
      <c r="A7" s="250" t="s">
        <v>12</v>
      </c>
      <c r="B7" s="251" t="s">
        <v>13</v>
      </c>
      <c r="C7" s="251" t="s">
        <v>14</v>
      </c>
      <c r="D7" s="251" t="s">
        <v>15</v>
      </c>
      <c r="E7" s="251" t="s">
        <v>16</v>
      </c>
      <c r="F7" s="251" t="s">
        <v>13</v>
      </c>
      <c r="G7" s="251" t="s">
        <v>14</v>
      </c>
      <c r="H7" s="251" t="s">
        <v>15</v>
      </c>
      <c r="I7" s="251" t="s">
        <v>16</v>
      </c>
    </row>
    <row r="8" spans="1:9">
      <c r="A8" s="250"/>
      <c r="B8" s="251"/>
      <c r="C8" s="251"/>
      <c r="D8" s="251"/>
      <c r="E8" s="251"/>
      <c r="F8" s="251"/>
      <c r="G8" s="251"/>
      <c r="H8" s="251"/>
      <c r="I8" s="251"/>
    </row>
    <row r="9" spans="1:9">
      <c r="A9" s="8">
        <v>1</v>
      </c>
      <c r="B9" s="9" t="s">
        <v>17</v>
      </c>
      <c r="C9" s="10"/>
      <c r="D9" s="10"/>
      <c r="E9" s="10"/>
      <c r="F9" s="9" t="s">
        <v>18</v>
      </c>
      <c r="G9" s="11"/>
      <c r="H9" s="11"/>
      <c r="I9" s="12"/>
    </row>
    <row r="10" spans="1:9">
      <c r="A10" s="8">
        <v>2</v>
      </c>
      <c r="B10" s="13" t="s">
        <v>19</v>
      </c>
      <c r="C10" s="10">
        <v>3800000</v>
      </c>
      <c r="D10" s="10">
        <v>3589570</v>
      </c>
      <c r="E10" s="10">
        <v>3589570</v>
      </c>
      <c r="F10" s="13" t="s">
        <v>20</v>
      </c>
      <c r="G10" s="10">
        <v>17321000</v>
      </c>
      <c r="H10" s="10">
        <v>17781000</v>
      </c>
      <c r="I10" s="10">
        <v>16762531</v>
      </c>
    </row>
    <row r="11" spans="1:9">
      <c r="A11" s="8">
        <v>3</v>
      </c>
      <c r="B11" s="13" t="s">
        <v>21</v>
      </c>
      <c r="C11" s="10">
        <v>16990000</v>
      </c>
      <c r="D11" s="10">
        <v>13367642</v>
      </c>
      <c r="E11" s="10">
        <v>13367642</v>
      </c>
      <c r="F11" s="13" t="s">
        <v>22</v>
      </c>
      <c r="G11" s="10">
        <v>3031175</v>
      </c>
      <c r="H11" s="10">
        <v>2923342</v>
      </c>
      <c r="I11" s="10">
        <v>2569607</v>
      </c>
    </row>
    <row r="12" spans="1:9">
      <c r="A12" s="8">
        <v>4</v>
      </c>
      <c r="B12" s="13" t="s">
        <v>23</v>
      </c>
      <c r="C12" s="10">
        <v>42107064</v>
      </c>
      <c r="D12" s="10">
        <v>43215433</v>
      </c>
      <c r="E12" s="10">
        <v>43215433</v>
      </c>
      <c r="F12" s="13" t="s">
        <v>24</v>
      </c>
      <c r="G12" s="10">
        <v>33700950</v>
      </c>
      <c r="H12" s="10">
        <v>44357165</v>
      </c>
      <c r="I12" s="10">
        <v>27098247</v>
      </c>
    </row>
    <row r="13" spans="1:9">
      <c r="A13" s="8">
        <v>5</v>
      </c>
      <c r="B13" s="13" t="s">
        <v>25</v>
      </c>
      <c r="C13" s="10">
        <v>0</v>
      </c>
      <c r="D13" s="10">
        <v>8231630</v>
      </c>
      <c r="E13" s="10">
        <v>8231630</v>
      </c>
      <c r="F13" s="13" t="s">
        <v>26</v>
      </c>
      <c r="G13" s="10">
        <v>3112000</v>
      </c>
      <c r="H13" s="10">
        <v>3112000</v>
      </c>
      <c r="I13" s="10">
        <v>2065500</v>
      </c>
    </row>
    <row r="14" spans="1:9">
      <c r="A14" s="8">
        <v>6</v>
      </c>
      <c r="B14" s="13" t="s">
        <v>27</v>
      </c>
      <c r="C14" s="10"/>
      <c r="D14" s="10"/>
      <c r="E14" s="10"/>
      <c r="F14" s="13" t="s">
        <v>28</v>
      </c>
      <c r="G14" s="10">
        <v>15040000</v>
      </c>
      <c r="H14" s="10">
        <f>+17399420-2359420</f>
        <v>15040000</v>
      </c>
      <c r="I14" s="10">
        <v>10107427</v>
      </c>
    </row>
    <row r="15" spans="1:9">
      <c r="A15" s="8">
        <v>7</v>
      </c>
      <c r="B15" s="13" t="s">
        <v>29</v>
      </c>
      <c r="C15" s="10">
        <v>0</v>
      </c>
      <c r="D15" s="10"/>
      <c r="E15" s="10"/>
      <c r="F15" s="14" t="s">
        <v>30</v>
      </c>
      <c r="G15" s="10"/>
      <c r="H15" s="10">
        <v>2359420</v>
      </c>
      <c r="I15" s="10">
        <v>0</v>
      </c>
    </row>
    <row r="16" spans="1:9">
      <c r="A16" s="8">
        <v>8</v>
      </c>
      <c r="B16" s="13" t="s">
        <v>31</v>
      </c>
      <c r="C16" s="10">
        <v>9521111</v>
      </c>
      <c r="D16" s="10">
        <v>34332176</v>
      </c>
      <c r="E16" s="10">
        <v>34332176</v>
      </c>
      <c r="F16" s="13" t="s">
        <v>32</v>
      </c>
      <c r="G16" s="10">
        <v>0</v>
      </c>
      <c r="H16" s="10"/>
      <c r="I16" s="10">
        <v>0</v>
      </c>
    </row>
    <row r="17" spans="1:9">
      <c r="A17" s="8">
        <v>9</v>
      </c>
      <c r="B17" s="15" t="s">
        <v>33</v>
      </c>
      <c r="C17" s="15">
        <f>SUM(C10:C16)</f>
        <v>72418175</v>
      </c>
      <c r="D17" s="15">
        <f>SUM(D10:D16)</f>
        <v>102736451</v>
      </c>
      <c r="E17" s="15">
        <f>SUM(E10:E16)</f>
        <v>102736451</v>
      </c>
      <c r="F17" s="16" t="s">
        <v>34</v>
      </c>
      <c r="G17" s="16">
        <f>SUM(G10:G16)</f>
        <v>72205125</v>
      </c>
      <c r="H17" s="16">
        <f>SUM(H10:H16)</f>
        <v>85572927</v>
      </c>
      <c r="I17" s="16">
        <f>SUM(I10:I16)</f>
        <v>58603312</v>
      </c>
    </row>
    <row r="18" spans="1:9">
      <c r="A18" s="8">
        <v>10</v>
      </c>
      <c r="B18" s="9" t="s">
        <v>35</v>
      </c>
      <c r="C18" s="10"/>
      <c r="D18" s="10"/>
      <c r="E18" s="10"/>
      <c r="F18" s="9" t="s">
        <v>36</v>
      </c>
      <c r="G18" s="10"/>
      <c r="H18" s="10"/>
      <c r="I18" s="10"/>
    </row>
    <row r="19" spans="1:9">
      <c r="A19" s="8">
        <v>11</v>
      </c>
      <c r="B19" s="13" t="s">
        <v>37</v>
      </c>
      <c r="C19" s="10">
        <v>18840000</v>
      </c>
      <c r="D19" s="10">
        <v>20224000</v>
      </c>
      <c r="E19" s="10">
        <v>20224000</v>
      </c>
      <c r="F19" s="13" t="s">
        <v>38</v>
      </c>
      <c r="G19" s="10">
        <v>635000</v>
      </c>
      <c r="H19" s="10">
        <v>55428365</v>
      </c>
      <c r="I19" s="10">
        <v>24067189</v>
      </c>
    </row>
    <row r="20" spans="1:9">
      <c r="A20" s="8">
        <v>12</v>
      </c>
      <c r="B20" s="13" t="s">
        <v>39</v>
      </c>
      <c r="C20" s="10"/>
      <c r="D20" s="10">
        <v>47677710</v>
      </c>
      <c r="E20" s="10">
        <v>47677710</v>
      </c>
      <c r="F20" s="17" t="s">
        <v>40</v>
      </c>
      <c r="G20" s="10">
        <v>0</v>
      </c>
      <c r="H20" s="10">
        <v>11887957</v>
      </c>
      <c r="I20" s="10">
        <v>11887957</v>
      </c>
    </row>
    <row r="21" spans="1:9">
      <c r="A21" s="8">
        <v>13</v>
      </c>
      <c r="B21" s="13" t="s">
        <v>41</v>
      </c>
      <c r="C21" s="10"/>
      <c r="D21" s="10"/>
      <c r="E21" s="10"/>
      <c r="F21" s="13" t="s">
        <v>42</v>
      </c>
      <c r="G21" s="10">
        <v>0</v>
      </c>
      <c r="H21" s="10">
        <v>0</v>
      </c>
      <c r="I21" s="10">
        <v>0</v>
      </c>
    </row>
    <row r="22" spans="1:9">
      <c r="A22" s="8">
        <v>14</v>
      </c>
      <c r="B22" s="13" t="s">
        <v>43</v>
      </c>
      <c r="C22" s="10"/>
      <c r="D22" s="10">
        <v>3000000</v>
      </c>
      <c r="E22" s="10">
        <v>3000000</v>
      </c>
      <c r="F22" s="13" t="s">
        <v>44</v>
      </c>
      <c r="G22" s="10">
        <v>0</v>
      </c>
      <c r="H22" s="10">
        <v>0</v>
      </c>
      <c r="I22" s="10">
        <v>0</v>
      </c>
    </row>
    <row r="23" spans="1:9">
      <c r="A23" s="8">
        <v>15</v>
      </c>
      <c r="B23" s="13"/>
      <c r="C23" s="10"/>
      <c r="D23" s="10"/>
      <c r="E23" s="10"/>
      <c r="F23" s="13" t="s">
        <v>45</v>
      </c>
      <c r="G23" s="10">
        <v>0</v>
      </c>
      <c r="H23" s="10">
        <v>0</v>
      </c>
      <c r="I23" s="10">
        <v>0</v>
      </c>
    </row>
    <row r="24" spans="1:9">
      <c r="A24" s="8">
        <v>16</v>
      </c>
      <c r="B24" s="18" t="s">
        <v>46</v>
      </c>
      <c r="C24" s="19">
        <f>SUM(C18:C23)</f>
        <v>18840000</v>
      </c>
      <c r="D24" s="19">
        <f>SUM(D19:D23)</f>
        <v>70901710</v>
      </c>
      <c r="E24" s="19">
        <f>SUM(E19:E23)</f>
        <v>70901710</v>
      </c>
      <c r="F24" s="18" t="s">
        <v>47</v>
      </c>
      <c r="G24" s="16">
        <f>SUM(G19:G23)</f>
        <v>635000</v>
      </c>
      <c r="H24" s="16">
        <f>SUM(H19:H23)</f>
        <v>67316322</v>
      </c>
      <c r="I24" s="16">
        <f>SUM(I19:I23)</f>
        <v>35955146</v>
      </c>
    </row>
    <row r="25" spans="1:9">
      <c r="A25" s="8">
        <v>17</v>
      </c>
      <c r="B25" s="20" t="s">
        <v>48</v>
      </c>
      <c r="C25" s="21">
        <v>0</v>
      </c>
      <c r="D25" s="21">
        <v>0</v>
      </c>
      <c r="E25" s="21">
        <v>0</v>
      </c>
      <c r="F25" s="20" t="s">
        <v>48</v>
      </c>
      <c r="G25" s="21">
        <v>0</v>
      </c>
      <c r="H25" s="21">
        <v>0</v>
      </c>
      <c r="I25" s="21">
        <v>0</v>
      </c>
    </row>
    <row r="26" spans="1:9">
      <c r="A26" s="8">
        <v>18</v>
      </c>
      <c r="B26" s="22"/>
      <c r="C26" s="10"/>
      <c r="D26" s="10"/>
      <c r="E26" s="10"/>
      <c r="F26" s="22"/>
      <c r="G26" s="10"/>
      <c r="H26" s="10"/>
      <c r="I26" s="10"/>
    </row>
    <row r="27" spans="1:9">
      <c r="A27" s="8">
        <v>19</v>
      </c>
      <c r="B27" s="23" t="s">
        <v>49</v>
      </c>
      <c r="C27" s="23">
        <f>+C28+C29+C30</f>
        <v>2300000</v>
      </c>
      <c r="D27" s="23">
        <f>+D28+D29+D30</f>
        <v>4380329</v>
      </c>
      <c r="E27" s="23">
        <f>+E28+E29+E30</f>
        <v>4380329</v>
      </c>
      <c r="F27" s="9" t="s">
        <v>50</v>
      </c>
      <c r="G27" s="21">
        <f>SUM(G28:G29)</f>
        <v>20718050</v>
      </c>
      <c r="H27" s="21">
        <f>SUM(H28:H29)</f>
        <v>25129241</v>
      </c>
      <c r="I27" s="21">
        <f>SUM(I28:I29)</f>
        <v>25129241</v>
      </c>
    </row>
    <row r="28" spans="1:9">
      <c r="A28" s="8">
        <v>20</v>
      </c>
      <c r="B28" s="24" t="s">
        <v>51</v>
      </c>
      <c r="C28" s="10">
        <v>2300000</v>
      </c>
      <c r="D28" s="10">
        <f>2363186+2017143</f>
        <v>4380329</v>
      </c>
      <c r="E28" s="14">
        <f>2363186+2017143</f>
        <v>4380329</v>
      </c>
      <c r="F28" s="24" t="s">
        <v>52</v>
      </c>
      <c r="G28" s="10">
        <v>20718050</v>
      </c>
      <c r="H28" s="10">
        <v>25129241</v>
      </c>
      <c r="I28" s="10">
        <v>25129241</v>
      </c>
    </row>
    <row r="29" spans="1:9">
      <c r="A29" s="8">
        <v>21</v>
      </c>
      <c r="B29" s="24" t="s">
        <v>53</v>
      </c>
      <c r="C29" s="10"/>
      <c r="D29" s="10"/>
      <c r="E29" s="14"/>
      <c r="F29" s="24" t="s">
        <v>54</v>
      </c>
      <c r="G29" s="10">
        <v>0</v>
      </c>
      <c r="H29" s="10">
        <v>0</v>
      </c>
      <c r="I29" s="10">
        <v>0</v>
      </c>
    </row>
    <row r="30" spans="1:9">
      <c r="A30" s="8">
        <v>22</v>
      </c>
      <c r="B30" s="25" t="s">
        <v>55</v>
      </c>
      <c r="C30" s="10"/>
      <c r="D30" s="10"/>
      <c r="E30" s="14"/>
      <c r="F30" s="24"/>
      <c r="G30" s="10"/>
      <c r="H30" s="10"/>
      <c r="I30" s="10"/>
    </row>
    <row r="31" spans="1:9">
      <c r="A31" s="26">
        <v>23</v>
      </c>
      <c r="B31" s="27" t="s">
        <v>56</v>
      </c>
      <c r="C31" s="28">
        <f>C17+C24+C27</f>
        <v>93558175</v>
      </c>
      <c r="D31" s="28">
        <f>D17+D24+D27</f>
        <v>178018490</v>
      </c>
      <c r="E31" s="28">
        <f>E17+E24+E27</f>
        <v>178018490</v>
      </c>
      <c r="F31" s="27" t="s">
        <v>57</v>
      </c>
      <c r="G31" s="28">
        <f>G17+G24+G27</f>
        <v>93558175</v>
      </c>
      <c r="H31" s="28">
        <f>H17+H24+H27</f>
        <v>178018490</v>
      </c>
      <c r="I31" s="28">
        <f>I17+I24+I27</f>
        <v>119687699</v>
      </c>
    </row>
  </sheetData>
  <sheetProtection selectLockedCells="1" selectUnlockedCells="1"/>
  <mergeCells count="12">
    <mergeCell ref="G7:G8"/>
    <mergeCell ref="H7:H8"/>
    <mergeCell ref="I7:I8"/>
    <mergeCell ref="B2:I2"/>
    <mergeCell ref="B3:I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51180555555555551" footer="0.51180555555555551"/>
  <pageSetup paperSize="9" scale="72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22" activeCellId="1" sqref="G32 C22"/>
    </sheetView>
  </sheetViews>
  <sheetFormatPr defaultRowHeight="12.75"/>
  <cols>
    <col min="1" max="1" width="71.1640625" style="161" customWidth="1"/>
    <col min="2" max="2" width="6.1640625" style="162" customWidth="1"/>
    <col min="3" max="3" width="18" style="163" customWidth="1"/>
    <col min="4" max="16384" width="9.33203125" style="163"/>
  </cols>
  <sheetData>
    <row r="1" spans="1:3">
      <c r="B1" s="162" t="s">
        <v>273</v>
      </c>
    </row>
    <row r="2" spans="1:3" ht="32.25" customHeight="1">
      <c r="A2" s="300" t="s">
        <v>274</v>
      </c>
      <c r="B2" s="300"/>
      <c r="C2" s="300"/>
    </row>
    <row r="3" spans="1:3" ht="15.75">
      <c r="A3" s="301"/>
      <c r="B3" s="301"/>
      <c r="C3" s="301"/>
    </row>
    <row r="5" spans="1:3">
      <c r="B5" s="302" t="s">
        <v>275</v>
      </c>
      <c r="C5" s="302"/>
    </row>
    <row r="6" spans="1:3" s="164" customFormat="1" ht="31.5" customHeight="1">
      <c r="A6" s="303" t="s">
        <v>276</v>
      </c>
      <c r="B6" s="295" t="s">
        <v>145</v>
      </c>
      <c r="C6" s="304" t="s">
        <v>277</v>
      </c>
    </row>
    <row r="7" spans="1:3" s="164" customFormat="1">
      <c r="A7" s="303"/>
      <c r="B7" s="295"/>
      <c r="C7" s="304"/>
    </row>
    <row r="8" spans="1:3" s="168" customFormat="1">
      <c r="A8" s="165" t="s">
        <v>4</v>
      </c>
      <c r="B8" s="166" t="s">
        <v>5</v>
      </c>
      <c r="C8" s="167" t="s">
        <v>6</v>
      </c>
    </row>
    <row r="9" spans="1:3" ht="15.75" customHeight="1">
      <c r="A9" s="147" t="s">
        <v>278</v>
      </c>
      <c r="B9" s="169" t="s">
        <v>150</v>
      </c>
      <c r="C9" s="170">
        <v>225632874</v>
      </c>
    </row>
    <row r="10" spans="1:3" ht="15.75" customHeight="1">
      <c r="A10" s="147" t="s">
        <v>279</v>
      </c>
      <c r="B10" s="148" t="s">
        <v>152</v>
      </c>
      <c r="C10" s="170">
        <v>738801</v>
      </c>
    </row>
    <row r="11" spans="1:3" ht="15.75" customHeight="1">
      <c r="A11" s="147" t="s">
        <v>280</v>
      </c>
      <c r="B11" s="148" t="s">
        <v>154</v>
      </c>
      <c r="C11" s="170">
        <v>10500020</v>
      </c>
    </row>
    <row r="12" spans="1:3" ht="15.75" customHeight="1">
      <c r="A12" s="147" t="s">
        <v>281</v>
      </c>
      <c r="B12" s="148" t="s">
        <v>156</v>
      </c>
      <c r="C12" s="171">
        <v>27053211</v>
      </c>
    </row>
    <row r="13" spans="1:3" ht="15.75" customHeight="1">
      <c r="A13" s="147" t="s">
        <v>282</v>
      </c>
      <c r="B13" s="148" t="s">
        <v>158</v>
      </c>
      <c r="C13" s="171"/>
    </row>
    <row r="14" spans="1:3" ht="15.75" customHeight="1">
      <c r="A14" s="147" t="s">
        <v>283</v>
      </c>
      <c r="B14" s="148" t="s">
        <v>160</v>
      </c>
      <c r="C14" s="171">
        <v>4375205</v>
      </c>
    </row>
    <row r="15" spans="1:3" ht="15.75" customHeight="1">
      <c r="A15" s="147" t="s">
        <v>284</v>
      </c>
      <c r="B15" s="148" t="s">
        <v>162</v>
      </c>
      <c r="C15" s="172">
        <f>+C9+C10+C11+C12+C13+C14</f>
        <v>268300111</v>
      </c>
    </row>
    <row r="16" spans="1:3" ht="15.75" customHeight="1">
      <c r="A16" s="147" t="s">
        <v>285</v>
      </c>
      <c r="B16" s="148" t="s">
        <v>164</v>
      </c>
      <c r="C16" s="173">
        <v>427079</v>
      </c>
    </row>
    <row r="17" spans="1:5" ht="15.75" customHeight="1">
      <c r="A17" s="147" t="s">
        <v>286</v>
      </c>
      <c r="B17" s="148" t="s">
        <v>166</v>
      </c>
      <c r="C17" s="171">
        <v>1548207</v>
      </c>
    </row>
    <row r="18" spans="1:5" ht="15.75" customHeight="1">
      <c r="A18" s="147" t="s">
        <v>287</v>
      </c>
      <c r="B18" s="148" t="s">
        <v>168</v>
      </c>
      <c r="C18" s="171">
        <v>7340663</v>
      </c>
    </row>
    <row r="19" spans="1:5" ht="15.75" customHeight="1">
      <c r="A19" s="147" t="s">
        <v>288</v>
      </c>
      <c r="B19" s="148" t="s">
        <v>170</v>
      </c>
      <c r="C19" s="172">
        <f>+C16+C17+C18</f>
        <v>9315949</v>
      </c>
    </row>
    <row r="20" spans="1:5" s="174" customFormat="1" ht="15.75" customHeight="1">
      <c r="A20" s="147" t="s">
        <v>289</v>
      </c>
      <c r="B20" s="148" t="s">
        <v>172</v>
      </c>
      <c r="C20" s="171"/>
    </row>
    <row r="21" spans="1:5" ht="15.75" customHeight="1">
      <c r="A21" s="147" t="s">
        <v>290</v>
      </c>
      <c r="B21" s="148" t="s">
        <v>174</v>
      </c>
      <c r="C21" s="171">
        <v>76562826</v>
      </c>
    </row>
    <row r="22" spans="1:5" ht="15.75" customHeight="1">
      <c r="A22" s="175" t="s">
        <v>291</v>
      </c>
      <c r="B22" s="159" t="s">
        <v>176</v>
      </c>
      <c r="C22" s="176">
        <f>+C15+C19+C20+C21</f>
        <v>354178886</v>
      </c>
    </row>
    <row r="23" spans="1:5" ht="15.75">
      <c r="A23" s="177"/>
      <c r="B23" s="178"/>
      <c r="C23" s="179"/>
      <c r="D23" s="179"/>
      <c r="E23" s="179"/>
    </row>
    <row r="24" spans="1:5" ht="15.75">
      <c r="A24" s="177"/>
      <c r="B24" s="178"/>
      <c r="C24" s="179"/>
      <c r="D24" s="179"/>
      <c r="E24" s="179"/>
    </row>
    <row r="25" spans="1:5" ht="15.75">
      <c r="A25" s="178"/>
      <c r="B25" s="178"/>
      <c r="C25" s="179"/>
      <c r="D25" s="179"/>
      <c r="E25" s="179"/>
    </row>
    <row r="26" spans="1:5" ht="15.75">
      <c r="A26" s="299"/>
      <c r="B26" s="299"/>
      <c r="C26" s="299"/>
      <c r="D26" s="180"/>
      <c r="E26" s="180"/>
    </row>
    <row r="27" spans="1:5" ht="15.75">
      <c r="A27" s="299"/>
      <c r="B27" s="299"/>
      <c r="C27" s="299"/>
      <c r="D27" s="180"/>
      <c r="E27" s="180"/>
    </row>
  </sheetData>
  <sheetProtection selectLockedCells="1" selectUnlockedCells="1"/>
  <mergeCells count="8">
    <mergeCell ref="A26:C26"/>
    <mergeCell ref="A27:C27"/>
    <mergeCell ref="A2:C2"/>
    <mergeCell ref="A3:C3"/>
    <mergeCell ref="B5:C5"/>
    <mergeCell ref="A6:A7"/>
    <mergeCell ref="B6:B7"/>
    <mergeCell ref="C6:C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workbookViewId="0">
      <selection activeCell="C15" activeCellId="1" sqref="G32 C15"/>
    </sheetView>
  </sheetViews>
  <sheetFormatPr defaultRowHeight="12.75"/>
  <cols>
    <col min="1" max="1" width="9.5" customWidth="1"/>
    <col min="2" max="2" width="37" customWidth="1"/>
    <col min="3" max="3" width="38.33203125" customWidth="1"/>
  </cols>
  <sheetData>
    <row r="1" spans="1:3">
      <c r="C1" t="s">
        <v>292</v>
      </c>
    </row>
    <row r="3" spans="1:3" ht="45" customHeight="1">
      <c r="A3" s="305" t="s">
        <v>293</v>
      </c>
      <c r="B3" s="305"/>
      <c r="C3" s="305"/>
    </row>
    <row r="4" spans="1:3" ht="15">
      <c r="A4" s="181"/>
      <c r="B4" s="181" t="s">
        <v>13</v>
      </c>
      <c r="C4" s="181" t="s">
        <v>294</v>
      </c>
    </row>
    <row r="5" spans="1:3" ht="15">
      <c r="A5" s="181">
        <v>1</v>
      </c>
      <c r="B5" s="181">
        <v>2</v>
      </c>
      <c r="C5" s="181">
        <v>3</v>
      </c>
    </row>
    <row r="6" spans="1:3" ht="25.5">
      <c r="A6" s="182" t="s">
        <v>295</v>
      </c>
      <c r="B6" s="183" t="s">
        <v>296</v>
      </c>
      <c r="C6" s="184">
        <v>139305985</v>
      </c>
    </row>
    <row r="7" spans="1:3" ht="25.5">
      <c r="A7" s="182" t="s">
        <v>297</v>
      </c>
      <c r="B7" s="183" t="s">
        <v>298</v>
      </c>
      <c r="C7" s="184">
        <v>94558458</v>
      </c>
    </row>
    <row r="8" spans="1:3" ht="25.5">
      <c r="A8" s="185" t="s">
        <v>299</v>
      </c>
      <c r="B8" s="186" t="s">
        <v>300</v>
      </c>
      <c r="C8" s="187">
        <f>+C6-C7</f>
        <v>44747527</v>
      </c>
    </row>
    <row r="9" spans="1:3" ht="25.5">
      <c r="A9" s="182" t="s">
        <v>301</v>
      </c>
      <c r="B9" s="183" t="s">
        <v>302</v>
      </c>
      <c r="C9" s="184">
        <v>38712505</v>
      </c>
    </row>
    <row r="10" spans="1:3" ht="25.5">
      <c r="A10" s="182" t="s">
        <v>303</v>
      </c>
      <c r="B10" s="183" t="s">
        <v>304</v>
      </c>
      <c r="C10" s="184">
        <v>25129241</v>
      </c>
    </row>
    <row r="11" spans="1:3" ht="38.25">
      <c r="A11" s="185" t="s">
        <v>305</v>
      </c>
      <c r="B11" s="186" t="s">
        <v>306</v>
      </c>
      <c r="C11" s="187">
        <f>+C9-C10</f>
        <v>13583264</v>
      </c>
    </row>
    <row r="12" spans="1:3" ht="25.5">
      <c r="A12" s="185" t="s">
        <v>307</v>
      </c>
      <c r="B12" s="186" t="s">
        <v>308</v>
      </c>
      <c r="C12" s="187">
        <f>+C11+C8</f>
        <v>58330791</v>
      </c>
    </row>
    <row r="13" spans="1:3">
      <c r="A13" s="185" t="s">
        <v>309</v>
      </c>
      <c r="B13" s="186" t="s">
        <v>310</v>
      </c>
      <c r="C13" s="187">
        <v>58330791</v>
      </c>
    </row>
    <row r="14" spans="1:3" ht="25.5">
      <c r="A14" s="185" t="s">
        <v>311</v>
      </c>
      <c r="B14" s="186" t="s">
        <v>312</v>
      </c>
      <c r="C14" s="187">
        <v>58330791</v>
      </c>
    </row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10" sqref="G10"/>
    </sheetView>
  </sheetViews>
  <sheetFormatPr defaultRowHeight="12.75"/>
  <cols>
    <col min="1" max="1" width="15.83203125" customWidth="1"/>
    <col min="2" max="2" width="74.6640625" bestFit="1" customWidth="1"/>
    <col min="3" max="3" width="18.6640625" customWidth="1"/>
    <col min="4" max="4" width="25.5" customWidth="1"/>
    <col min="5" max="5" width="32.83203125" customWidth="1"/>
  </cols>
  <sheetData>
    <row r="1" spans="1:5">
      <c r="A1" s="188"/>
      <c r="B1" s="189"/>
      <c r="C1" s="189"/>
      <c r="D1" s="189"/>
      <c r="E1" s="189" t="s">
        <v>313</v>
      </c>
    </row>
    <row r="2" spans="1:5" ht="12.75" customHeight="1">
      <c r="A2" s="306" t="s">
        <v>314</v>
      </c>
      <c r="B2" s="306"/>
      <c r="C2" s="306"/>
      <c r="D2" s="306"/>
      <c r="E2" s="306"/>
    </row>
    <row r="3" spans="1:5" ht="15.75">
      <c r="A3" s="190"/>
      <c r="B3" s="189"/>
      <c r="C3" s="189"/>
      <c r="D3" s="189"/>
      <c r="E3" s="189"/>
    </row>
    <row r="4" spans="1:5" ht="63">
      <c r="A4" s="191" t="s">
        <v>145</v>
      </c>
      <c r="B4" s="192" t="s">
        <v>315</v>
      </c>
      <c r="C4" s="192" t="s">
        <v>316</v>
      </c>
      <c r="D4" s="192" t="s">
        <v>317</v>
      </c>
      <c r="E4" s="193" t="s">
        <v>318</v>
      </c>
    </row>
    <row r="5" spans="1:5" ht="15.75">
      <c r="A5" s="194" t="s">
        <v>100</v>
      </c>
      <c r="B5" s="195" t="s">
        <v>319</v>
      </c>
      <c r="C5" s="196"/>
      <c r="D5" s="197">
        <v>960000</v>
      </c>
      <c r="E5" s="198">
        <v>960000</v>
      </c>
    </row>
    <row r="6" spans="1:5" ht="15.75">
      <c r="A6" s="199" t="s">
        <v>102</v>
      </c>
      <c r="B6" s="249" t="s">
        <v>350</v>
      </c>
      <c r="C6" s="201"/>
      <c r="D6" s="202">
        <v>3000000</v>
      </c>
      <c r="E6" s="203">
        <v>3000000</v>
      </c>
    </row>
    <row r="7" spans="1:5" ht="15.75">
      <c r="A7" s="199" t="s">
        <v>104</v>
      </c>
      <c r="B7" s="200"/>
      <c r="C7" s="201"/>
      <c r="D7" s="202"/>
      <c r="E7" s="203"/>
    </row>
    <row r="8" spans="1:5" ht="15.75">
      <c r="A8" s="199" t="s">
        <v>106</v>
      </c>
      <c r="B8" s="200"/>
      <c r="C8" s="201"/>
      <c r="D8" s="202"/>
      <c r="E8" s="203"/>
    </row>
    <row r="9" spans="1:5" ht="15.75">
      <c r="A9" s="199" t="s">
        <v>108</v>
      </c>
      <c r="B9" s="200"/>
      <c r="C9" s="201"/>
      <c r="D9" s="202"/>
      <c r="E9" s="203"/>
    </row>
    <row r="10" spans="1:5" ht="15.75">
      <c r="A10" s="199" t="s">
        <v>110</v>
      </c>
      <c r="B10" s="200"/>
      <c r="C10" s="201"/>
      <c r="D10" s="202"/>
      <c r="E10" s="203"/>
    </row>
    <row r="11" spans="1:5" ht="15.75">
      <c r="A11" s="199" t="s">
        <v>112</v>
      </c>
      <c r="B11" s="200"/>
      <c r="C11" s="201"/>
      <c r="D11" s="202"/>
      <c r="E11" s="203"/>
    </row>
    <row r="12" spans="1:5" ht="15.75">
      <c r="A12" s="199" t="s">
        <v>128</v>
      </c>
      <c r="B12" s="200"/>
      <c r="C12" s="201"/>
      <c r="D12" s="202"/>
      <c r="E12" s="203"/>
    </row>
    <row r="13" spans="1:5" ht="15.75">
      <c r="A13" s="199" t="s">
        <v>320</v>
      </c>
      <c r="B13" s="200"/>
      <c r="C13" s="201"/>
      <c r="D13" s="202"/>
      <c r="E13" s="203"/>
    </row>
    <row r="14" spans="1:5" ht="15.75">
      <c r="A14" s="199" t="s">
        <v>168</v>
      </c>
      <c r="B14" s="200"/>
      <c r="C14" s="201"/>
      <c r="D14" s="202"/>
      <c r="E14" s="203"/>
    </row>
    <row r="15" spans="1:5" ht="15.75">
      <c r="A15" s="199" t="s">
        <v>170</v>
      </c>
      <c r="B15" s="200"/>
      <c r="C15" s="201"/>
      <c r="D15" s="202"/>
      <c r="E15" s="203"/>
    </row>
    <row r="16" spans="1:5" ht="15.75">
      <c r="A16" s="199" t="s">
        <v>172</v>
      </c>
      <c r="B16" s="200"/>
      <c r="C16" s="201"/>
      <c r="D16" s="202"/>
      <c r="E16" s="203"/>
    </row>
    <row r="17" spans="1:5" ht="15.75">
      <c r="A17" s="199" t="s">
        <v>174</v>
      </c>
      <c r="B17" s="200"/>
      <c r="C17" s="201"/>
      <c r="D17" s="202"/>
      <c r="E17" s="203"/>
    </row>
    <row r="18" spans="1:5" ht="15.75">
      <c r="A18" s="199" t="s">
        <v>176</v>
      </c>
      <c r="B18" s="200"/>
      <c r="C18" s="201"/>
      <c r="D18" s="202"/>
      <c r="E18" s="203"/>
    </row>
    <row r="19" spans="1:5" ht="15.75">
      <c r="A19" s="199" t="s">
        <v>178</v>
      </c>
      <c r="B19" s="200"/>
      <c r="C19" s="201"/>
      <c r="D19" s="202"/>
      <c r="E19" s="203"/>
    </row>
    <row r="20" spans="1:5" ht="15.75">
      <c r="A20" s="199" t="s">
        <v>180</v>
      </c>
      <c r="B20" s="200"/>
      <c r="C20" s="201"/>
      <c r="D20" s="202"/>
      <c r="E20" s="203"/>
    </row>
    <row r="21" spans="1:5" ht="15.75">
      <c r="A21" s="204" t="s">
        <v>182</v>
      </c>
      <c r="B21" s="205"/>
      <c r="C21" s="206"/>
      <c r="D21" s="207"/>
      <c r="E21" s="208"/>
    </row>
    <row r="22" spans="1:5" ht="12.75" customHeight="1">
      <c r="A22" s="307" t="s">
        <v>321</v>
      </c>
      <c r="B22" s="307"/>
      <c r="C22" s="209"/>
      <c r="D22" s="210">
        <f>IF(SUM(D5:D21)=0,"",SUM(D5:D21))</f>
        <v>3960000</v>
      </c>
      <c r="E22" s="211">
        <f>IF(SUM(E5:E21)=0,"",SUM(E5:E21))</f>
        <v>3960000</v>
      </c>
    </row>
  </sheetData>
  <sheetProtection selectLockedCells="1" selectUnlockedCells="1"/>
  <mergeCells count="2">
    <mergeCell ref="A2:E2"/>
    <mergeCell ref="A22:B2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I30"/>
  <sheetViews>
    <sheetView workbookViewId="0">
      <selection activeCell="D30" sqref="D30"/>
    </sheetView>
  </sheetViews>
  <sheetFormatPr defaultRowHeight="12.75"/>
  <cols>
    <col min="1" max="1" width="8.33203125" customWidth="1"/>
    <col min="2" max="2" width="41" customWidth="1"/>
    <col min="3" max="3" width="15.83203125" customWidth="1"/>
    <col min="4" max="4" width="19" customWidth="1"/>
    <col min="5" max="5" width="17" customWidth="1"/>
    <col min="6" max="6" width="32.5" customWidth="1"/>
    <col min="7" max="7" width="15.83203125" customWidth="1"/>
    <col min="8" max="8" width="19" customWidth="1"/>
    <col min="9" max="9" width="15.1640625" customWidth="1"/>
  </cols>
  <sheetData>
    <row r="1" spans="1:9">
      <c r="A1" s="212"/>
      <c r="B1" s="213"/>
      <c r="C1" s="213"/>
      <c r="D1" s="213"/>
      <c r="E1" s="213"/>
      <c r="F1" s="213"/>
      <c r="G1" s="214"/>
      <c r="H1" s="214" t="s">
        <v>322</v>
      </c>
      <c r="I1" s="214"/>
    </row>
    <row r="2" spans="1:9" ht="15.75">
      <c r="A2" s="212"/>
      <c r="B2" s="252" t="s">
        <v>323</v>
      </c>
      <c r="C2" s="252"/>
      <c r="D2" s="252"/>
      <c r="E2" s="252"/>
      <c r="F2" s="252"/>
      <c r="G2" s="252"/>
      <c r="H2" s="252"/>
      <c r="I2" s="252"/>
    </row>
    <row r="3" spans="1:9" ht="15.75">
      <c r="A3" s="212"/>
      <c r="B3" s="252" t="s">
        <v>324</v>
      </c>
      <c r="C3" s="252"/>
      <c r="D3" s="252"/>
      <c r="E3" s="252"/>
      <c r="F3" s="252"/>
      <c r="G3" s="252"/>
      <c r="H3" s="252"/>
      <c r="I3" s="252"/>
    </row>
    <row r="4" spans="1:9" ht="15.75">
      <c r="A4" s="212"/>
      <c r="B4" s="2"/>
      <c r="C4" s="2"/>
      <c r="D4" s="2"/>
      <c r="E4" s="2"/>
      <c r="F4" s="2"/>
      <c r="G4" s="215"/>
      <c r="H4" s="215"/>
      <c r="I4" s="215"/>
    </row>
    <row r="5" spans="1:9">
      <c r="A5" s="212"/>
      <c r="B5" s="253"/>
      <c r="C5" s="253"/>
      <c r="D5" s="253"/>
      <c r="E5" s="253"/>
      <c r="F5" s="253"/>
      <c r="G5" s="216"/>
      <c r="H5" s="216"/>
      <c r="I5" s="217" t="s">
        <v>325</v>
      </c>
    </row>
    <row r="6" spans="1:9">
      <c r="A6" s="5"/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12.75" customHeight="1">
      <c r="A7" s="250" t="s">
        <v>12</v>
      </c>
      <c r="B7" s="251" t="s">
        <v>13</v>
      </c>
      <c r="C7" s="251" t="s">
        <v>14</v>
      </c>
      <c r="D7" s="251" t="s">
        <v>15</v>
      </c>
      <c r="E7" s="251" t="s">
        <v>16</v>
      </c>
      <c r="F7" s="251" t="s">
        <v>13</v>
      </c>
      <c r="G7" s="251" t="s">
        <v>14</v>
      </c>
      <c r="H7" s="251" t="s">
        <v>15</v>
      </c>
      <c r="I7" s="251" t="s">
        <v>16</v>
      </c>
    </row>
    <row r="8" spans="1:9">
      <c r="A8" s="250"/>
      <c r="B8" s="251"/>
      <c r="C8" s="251"/>
      <c r="D8" s="251"/>
      <c r="E8" s="251"/>
      <c r="F8" s="251"/>
      <c r="G8" s="251"/>
      <c r="H8" s="251"/>
      <c r="I8" s="251"/>
    </row>
    <row r="9" spans="1:9">
      <c r="A9" s="8">
        <v>1</v>
      </c>
      <c r="B9" s="9" t="s">
        <v>17</v>
      </c>
      <c r="C9" s="10"/>
      <c r="D9" s="10"/>
      <c r="E9" s="10"/>
      <c r="F9" s="9" t="s">
        <v>18</v>
      </c>
      <c r="G9" s="11"/>
      <c r="H9" s="11"/>
      <c r="I9" s="12"/>
    </row>
    <row r="10" spans="1:9">
      <c r="A10" s="8">
        <v>2</v>
      </c>
      <c r="B10" s="13" t="s">
        <v>19</v>
      </c>
      <c r="C10" s="10">
        <v>0</v>
      </c>
      <c r="D10" s="10">
        <v>9</v>
      </c>
      <c r="E10" s="10">
        <v>13</v>
      </c>
      <c r="F10" s="13" t="s">
        <v>20</v>
      </c>
      <c r="G10" s="10">
        <v>11143865</v>
      </c>
      <c r="H10" s="10">
        <v>11265604</v>
      </c>
      <c r="I10" s="10">
        <v>10958764</v>
      </c>
    </row>
    <row r="11" spans="1:9">
      <c r="A11" s="8">
        <v>3</v>
      </c>
      <c r="B11" s="13" t="s">
        <v>21</v>
      </c>
      <c r="C11" s="10">
        <v>0</v>
      </c>
      <c r="D11" s="10">
        <v>0</v>
      </c>
      <c r="E11" s="10">
        <v>0</v>
      </c>
      <c r="F11" s="13" t="s">
        <v>22</v>
      </c>
      <c r="G11" s="10">
        <v>2100176</v>
      </c>
      <c r="H11" s="10">
        <v>2100176</v>
      </c>
      <c r="I11" s="10">
        <v>1832298</v>
      </c>
    </row>
    <row r="12" spans="1:9">
      <c r="A12" s="8">
        <v>4</v>
      </c>
      <c r="B12" s="13" t="s">
        <v>326</v>
      </c>
      <c r="C12" s="10">
        <v>0</v>
      </c>
      <c r="D12" s="10">
        <v>0</v>
      </c>
      <c r="E12" s="10">
        <v>0</v>
      </c>
      <c r="F12" s="13" t="s">
        <v>24</v>
      </c>
      <c r="G12" s="10">
        <v>5574009</v>
      </c>
      <c r="H12" s="10">
        <v>7391160</v>
      </c>
      <c r="I12" s="10">
        <v>7162863</v>
      </c>
    </row>
    <row r="13" spans="1:9">
      <c r="A13" s="8">
        <v>5</v>
      </c>
      <c r="B13" s="13" t="s">
        <v>27</v>
      </c>
      <c r="C13" s="10">
        <v>0</v>
      </c>
      <c r="D13" s="10">
        <v>0</v>
      </c>
      <c r="E13" s="10">
        <v>0</v>
      </c>
      <c r="F13" s="13" t="s">
        <v>26</v>
      </c>
      <c r="G13" s="10">
        <v>0</v>
      </c>
      <c r="H13" s="10">
        <v>0</v>
      </c>
      <c r="I13" s="10">
        <v>0</v>
      </c>
    </row>
    <row r="14" spans="1:9">
      <c r="A14" s="8">
        <v>6</v>
      </c>
      <c r="B14" s="13" t="s">
        <v>29</v>
      </c>
      <c r="C14" s="10">
        <v>0</v>
      </c>
      <c r="D14" s="10">
        <v>0</v>
      </c>
      <c r="E14" s="10"/>
      <c r="F14" s="13" t="s">
        <v>28</v>
      </c>
      <c r="G14" s="10">
        <v>0</v>
      </c>
      <c r="H14" s="10">
        <v>0</v>
      </c>
      <c r="I14" s="10">
        <v>0</v>
      </c>
    </row>
    <row r="15" spans="1:9">
      <c r="A15" s="8">
        <v>7</v>
      </c>
      <c r="B15" s="13" t="s">
        <v>31</v>
      </c>
      <c r="C15" s="10">
        <v>0</v>
      </c>
      <c r="D15" s="10">
        <v>186301</v>
      </c>
      <c r="E15" s="10">
        <v>186301</v>
      </c>
      <c r="F15" s="14" t="s">
        <v>30</v>
      </c>
      <c r="G15" s="10">
        <v>0</v>
      </c>
      <c r="H15" s="10">
        <v>0</v>
      </c>
      <c r="I15" s="10">
        <v>0</v>
      </c>
    </row>
    <row r="16" spans="1:9">
      <c r="A16" s="8">
        <v>8</v>
      </c>
      <c r="B16" s="218"/>
      <c r="C16" s="10"/>
      <c r="D16" s="10"/>
      <c r="E16" s="10"/>
      <c r="F16" s="13" t="s">
        <v>32</v>
      </c>
      <c r="G16" s="10">
        <v>0</v>
      </c>
      <c r="H16" s="10">
        <v>0</v>
      </c>
      <c r="I16" s="10">
        <f>+[1]Feladatbontás!I16+[1]Feladatbontás!I49+[1]Feladatbontás!I84</f>
        <v>0</v>
      </c>
    </row>
    <row r="17" spans="1:9">
      <c r="A17" s="219">
        <v>9</v>
      </c>
      <c r="B17" s="15" t="s">
        <v>33</v>
      </c>
      <c r="C17" s="15">
        <f>SUM(C10:C16)</f>
        <v>0</v>
      </c>
      <c r="D17" s="15">
        <f>SUM(D10:D16)</f>
        <v>186310</v>
      </c>
      <c r="E17" s="15">
        <f>SUM(E10:E16)</f>
        <v>186314</v>
      </c>
      <c r="F17" s="16" t="s">
        <v>34</v>
      </c>
      <c r="G17" s="16">
        <f>SUM(G10:G16)</f>
        <v>18818050</v>
      </c>
      <c r="H17" s="16">
        <f>SUM(H10:H16)</f>
        <v>20756940</v>
      </c>
      <c r="I17" s="16">
        <f>SUM(I10:I16)</f>
        <v>19953925</v>
      </c>
    </row>
    <row r="18" spans="1:9">
      <c r="A18" s="8">
        <v>10</v>
      </c>
      <c r="B18" s="9" t="s">
        <v>35</v>
      </c>
      <c r="C18" s="10"/>
      <c r="D18" s="10"/>
      <c r="E18" s="10"/>
      <c r="F18" s="9" t="s">
        <v>36</v>
      </c>
      <c r="G18" s="10"/>
      <c r="H18" s="10"/>
      <c r="I18" s="10"/>
    </row>
    <row r="19" spans="1:9">
      <c r="A19" s="8">
        <v>11</v>
      </c>
      <c r="B19" s="13" t="s">
        <v>37</v>
      </c>
      <c r="C19" s="10">
        <v>0</v>
      </c>
      <c r="D19" s="10">
        <v>0</v>
      </c>
      <c r="E19" s="10">
        <v>0</v>
      </c>
      <c r="F19" s="13" t="s">
        <v>38</v>
      </c>
      <c r="G19" s="10">
        <v>0</v>
      </c>
      <c r="H19" s="10">
        <v>25370</v>
      </c>
      <c r="I19" s="10">
        <v>25370</v>
      </c>
    </row>
    <row r="20" spans="1:9">
      <c r="A20" s="8">
        <v>12</v>
      </c>
      <c r="B20" s="13" t="s">
        <v>39</v>
      </c>
      <c r="C20" s="10">
        <v>0</v>
      </c>
      <c r="D20" s="10">
        <v>0</v>
      </c>
      <c r="E20" s="10">
        <v>0</v>
      </c>
      <c r="F20" s="17" t="s">
        <v>40</v>
      </c>
      <c r="G20" s="10">
        <v>0</v>
      </c>
      <c r="H20" s="10"/>
      <c r="I20" s="10"/>
    </row>
    <row r="21" spans="1:9">
      <c r="A21" s="8">
        <v>13</v>
      </c>
      <c r="B21" s="13" t="s">
        <v>41</v>
      </c>
      <c r="C21" s="10">
        <v>0</v>
      </c>
      <c r="D21" s="10">
        <f>+[1]Feladatbontás!D21+[1]Feladatbontás!D54+[1]Feladatbontás!D89</f>
        <v>0</v>
      </c>
      <c r="E21" s="10">
        <f>+[1]Feladatbontás!E21+[1]Feladatbontás!E54+[1]Feladatbontás!E89</f>
        <v>0</v>
      </c>
      <c r="F21" s="13" t="s">
        <v>42</v>
      </c>
      <c r="G21" s="10">
        <v>0</v>
      </c>
      <c r="H21" s="10">
        <v>0</v>
      </c>
      <c r="I21" s="10">
        <v>0</v>
      </c>
    </row>
    <row r="22" spans="1:9">
      <c r="A22" s="8">
        <v>14</v>
      </c>
      <c r="B22" s="13" t="s">
        <v>43</v>
      </c>
      <c r="C22" s="10">
        <v>0</v>
      </c>
      <c r="D22" s="10">
        <f>+[1]Feladatbontás!D22+[1]Feladatbontás!D55+[1]Feladatbontás!D90</f>
        <v>0</v>
      </c>
      <c r="E22" s="10">
        <f>+[1]Feladatbontás!E22+[1]Feladatbontás!E55+[1]Feladatbontás!E90</f>
        <v>0</v>
      </c>
      <c r="F22" s="13" t="s">
        <v>44</v>
      </c>
      <c r="G22" s="10">
        <v>0</v>
      </c>
      <c r="H22" s="10"/>
      <c r="I22" s="10">
        <f>+[1]Feladatbontás!I22+[1]Feladatbontás!I55+[1]Feladatbontás!I90</f>
        <v>0</v>
      </c>
    </row>
    <row r="23" spans="1:9">
      <c r="A23" s="8">
        <v>15</v>
      </c>
      <c r="B23" s="13" t="s">
        <v>327</v>
      </c>
      <c r="C23" s="10">
        <v>0</v>
      </c>
      <c r="D23" s="10">
        <v>0</v>
      </c>
      <c r="E23" s="10">
        <v>0</v>
      </c>
      <c r="F23" s="13" t="s">
        <v>45</v>
      </c>
      <c r="G23" s="10">
        <v>0</v>
      </c>
      <c r="H23" s="10">
        <v>0</v>
      </c>
      <c r="I23" s="10">
        <v>0</v>
      </c>
    </row>
    <row r="24" spans="1:9">
      <c r="A24" s="8">
        <v>16</v>
      </c>
      <c r="B24" s="18" t="s">
        <v>46</v>
      </c>
      <c r="C24" s="19">
        <f>SUM(C18:C23)</f>
        <v>0</v>
      </c>
      <c r="D24" s="19">
        <f>SUM(D18:D23)</f>
        <v>0</v>
      </c>
      <c r="E24" s="19">
        <f>SUM(E18:E23)</f>
        <v>0</v>
      </c>
      <c r="F24" s="18" t="s">
        <v>47</v>
      </c>
      <c r="G24" s="16">
        <f>SUM(G18:G23)</f>
        <v>0</v>
      </c>
      <c r="H24" s="16">
        <f>SUM(H18:H23)</f>
        <v>25370</v>
      </c>
      <c r="I24" s="16">
        <f>SUM(I18:I23)</f>
        <v>25370</v>
      </c>
    </row>
    <row r="25" spans="1:9">
      <c r="A25" s="8">
        <v>17</v>
      </c>
      <c r="B25" s="20" t="s">
        <v>48</v>
      </c>
      <c r="C25" s="21"/>
      <c r="D25" s="21">
        <v>0</v>
      </c>
      <c r="E25" s="21">
        <v>0</v>
      </c>
      <c r="F25" s="20" t="s">
        <v>48</v>
      </c>
      <c r="G25" s="21"/>
      <c r="H25" s="21">
        <f>+[1]Feladatbontás!H25+[1]Feladatbontás!H58+[1]Feladatbontás!H93</f>
        <v>0</v>
      </c>
      <c r="I25" s="21">
        <v>0</v>
      </c>
    </row>
    <row r="26" spans="1:9">
      <c r="A26" s="8">
        <v>18</v>
      </c>
      <c r="B26" s="22"/>
      <c r="C26" s="10"/>
      <c r="D26" s="10"/>
      <c r="E26" s="10"/>
      <c r="F26" s="22"/>
      <c r="G26" s="10"/>
      <c r="H26" s="10"/>
      <c r="I26" s="10"/>
    </row>
    <row r="27" spans="1:9" ht="12" customHeight="1">
      <c r="A27" s="8">
        <v>19</v>
      </c>
      <c r="B27" s="23" t="s">
        <v>49</v>
      </c>
      <c r="C27" s="23">
        <f>+C28+C29</f>
        <v>18818050</v>
      </c>
      <c r="D27" s="23">
        <f>+D28+D29</f>
        <v>20596000</v>
      </c>
      <c r="E27" s="23">
        <f>+E28+E29</f>
        <v>20596000</v>
      </c>
      <c r="F27" s="9" t="s">
        <v>50</v>
      </c>
      <c r="G27" s="21">
        <f>+G28+G29</f>
        <v>0</v>
      </c>
      <c r="H27" s="21">
        <f>+H28+H29</f>
        <v>0</v>
      </c>
      <c r="I27" s="21">
        <f>+I28+I29</f>
        <v>0</v>
      </c>
    </row>
    <row r="28" spans="1:9">
      <c r="A28" s="8">
        <v>20</v>
      </c>
      <c r="B28" s="24" t="s">
        <v>51</v>
      </c>
      <c r="C28" s="14">
        <v>18818050</v>
      </c>
      <c r="D28" s="14">
        <v>20596000</v>
      </c>
      <c r="E28" s="14">
        <v>20596000</v>
      </c>
      <c r="F28" s="24" t="s">
        <v>52</v>
      </c>
      <c r="G28" s="10"/>
      <c r="H28" s="10">
        <f>+[1]Feladatbontás!H28+[1]Feladatbontás!H61+[1]Feladatbontás!H96</f>
        <v>0</v>
      </c>
      <c r="I28" s="10">
        <f>+[1]Feladatbontás!I28+[1]Feladatbontás!I61+[1]Feladatbontás!I96</f>
        <v>0</v>
      </c>
    </row>
    <row r="29" spans="1:9">
      <c r="A29" s="8">
        <v>21</v>
      </c>
      <c r="B29" s="24" t="s">
        <v>53</v>
      </c>
      <c r="C29" s="14">
        <v>0</v>
      </c>
      <c r="D29" s="14">
        <v>0</v>
      </c>
      <c r="E29" s="14">
        <v>0</v>
      </c>
      <c r="F29" s="24" t="s">
        <v>54</v>
      </c>
      <c r="G29" s="10"/>
      <c r="H29" s="10">
        <f>+[1]Feladatbontás!H29+[1]Feladatbontás!H62+[1]Feladatbontás!H97</f>
        <v>0</v>
      </c>
      <c r="I29" s="10">
        <f>+[1]Feladatbontás!I29+[1]Feladatbontás!I62+[1]Feladatbontás!I97</f>
        <v>0</v>
      </c>
    </row>
    <row r="30" spans="1:9">
      <c r="A30" s="26">
        <v>22</v>
      </c>
      <c r="B30" s="27" t="s">
        <v>56</v>
      </c>
      <c r="C30" s="28">
        <f>SUM(C17+C24+C27)</f>
        <v>18818050</v>
      </c>
      <c r="D30" s="28">
        <f>SUM(D17+D24+D27)</f>
        <v>20782310</v>
      </c>
      <c r="E30" s="28">
        <f>SUM(E17+E24+E27)</f>
        <v>20782314</v>
      </c>
      <c r="F30" s="27" t="s">
        <v>57</v>
      </c>
      <c r="G30" s="28">
        <f>SUM(G17+G24+G27)</f>
        <v>18818050</v>
      </c>
      <c r="H30" s="28">
        <f>SUM(H17+H24+H27)</f>
        <v>20782310</v>
      </c>
      <c r="I30" s="28">
        <f>SUM(I17+I24+I27)</f>
        <v>19979295</v>
      </c>
    </row>
  </sheetData>
  <sheetProtection selectLockedCells="1" selectUnlockedCells="1"/>
  <mergeCells count="12">
    <mergeCell ref="G7:G8"/>
    <mergeCell ref="H7:H8"/>
    <mergeCell ref="I7:I8"/>
    <mergeCell ref="B2:I2"/>
    <mergeCell ref="B3:I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0"/>
  </sheetPr>
  <dimension ref="A1:I84"/>
  <sheetViews>
    <sheetView workbookViewId="0">
      <selection activeCell="K21" activeCellId="1" sqref="G32 K21"/>
    </sheetView>
  </sheetViews>
  <sheetFormatPr defaultRowHeight="12.75"/>
  <cols>
    <col min="1" max="1" width="8.33203125" customWidth="1"/>
    <col min="2" max="2" width="36.5" customWidth="1"/>
    <col min="3" max="3" width="20.83203125" customWidth="1"/>
    <col min="4" max="5" width="20.33203125" customWidth="1"/>
    <col min="6" max="6" width="32.5" customWidth="1"/>
    <col min="7" max="7" width="15.6640625" customWidth="1"/>
    <col min="8" max="8" width="19.33203125" customWidth="1"/>
    <col min="9" max="9" width="15.5" customWidth="1"/>
  </cols>
  <sheetData>
    <row r="1" spans="1:9">
      <c r="H1" t="s">
        <v>328</v>
      </c>
    </row>
    <row r="2" spans="1:9" ht="15.75">
      <c r="A2" s="252" t="s">
        <v>323</v>
      </c>
      <c r="B2" s="252"/>
      <c r="C2" s="252"/>
      <c r="D2" s="252"/>
      <c r="E2" s="252"/>
      <c r="F2" s="252"/>
      <c r="G2" s="252"/>
      <c r="H2" s="252"/>
      <c r="I2" s="2"/>
    </row>
    <row r="3" spans="1:9" ht="15.75">
      <c r="A3" s="252" t="s">
        <v>329</v>
      </c>
      <c r="B3" s="252"/>
      <c r="C3" s="252"/>
      <c r="D3" s="252"/>
      <c r="E3" s="252"/>
      <c r="F3" s="252"/>
      <c r="G3" s="252"/>
      <c r="H3" s="252"/>
      <c r="I3" s="252"/>
    </row>
    <row r="4" spans="1:9" ht="15.75">
      <c r="A4" s="2"/>
      <c r="B4" s="2"/>
      <c r="C4" s="2"/>
      <c r="D4" s="2"/>
      <c r="E4" s="2"/>
      <c r="F4" s="2"/>
      <c r="G4" s="2"/>
      <c r="H4" s="2"/>
      <c r="I4" s="2"/>
    </row>
    <row r="5" spans="1:9">
      <c r="A5" s="212"/>
      <c r="B5" s="253"/>
      <c r="C5" s="253"/>
      <c r="D5" s="253"/>
      <c r="E5" s="253"/>
      <c r="F5" s="253"/>
      <c r="G5" s="216"/>
      <c r="H5" s="216"/>
      <c r="I5" s="217" t="s">
        <v>3</v>
      </c>
    </row>
    <row r="6" spans="1:9">
      <c r="A6" s="5"/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12.75" customHeight="1">
      <c r="A7" s="250" t="s">
        <v>12</v>
      </c>
      <c r="B7" s="251" t="s">
        <v>13</v>
      </c>
      <c r="C7" s="251" t="s">
        <v>14</v>
      </c>
      <c r="D7" s="251" t="s">
        <v>15</v>
      </c>
      <c r="E7" s="251" t="s">
        <v>16</v>
      </c>
      <c r="F7" s="251" t="s">
        <v>13</v>
      </c>
      <c r="G7" s="251" t="s">
        <v>14</v>
      </c>
      <c r="H7" s="251" t="s">
        <v>15</v>
      </c>
      <c r="I7" s="251" t="s">
        <v>16</v>
      </c>
    </row>
    <row r="8" spans="1:9">
      <c r="A8" s="250"/>
      <c r="B8" s="251"/>
      <c r="C8" s="251"/>
      <c r="D8" s="251"/>
      <c r="E8" s="251"/>
      <c r="F8" s="251"/>
      <c r="G8" s="251"/>
      <c r="H8" s="251"/>
      <c r="I8" s="251"/>
    </row>
    <row r="9" spans="1:9">
      <c r="A9" s="8">
        <v>1</v>
      </c>
      <c r="B9" s="9" t="s">
        <v>17</v>
      </c>
      <c r="C9" s="10"/>
      <c r="D9" s="10"/>
      <c r="E9" s="10"/>
      <c r="F9" s="9" t="s">
        <v>18</v>
      </c>
      <c r="G9" s="11"/>
      <c r="H9" s="11"/>
      <c r="I9" s="12"/>
    </row>
    <row r="10" spans="1:9">
      <c r="A10" s="8">
        <v>2</v>
      </c>
      <c r="B10" s="13" t="s">
        <v>19</v>
      </c>
      <c r="C10" s="10">
        <v>0</v>
      </c>
      <c r="D10" s="10">
        <v>9</v>
      </c>
      <c r="E10" s="10">
        <v>13</v>
      </c>
      <c r="F10" s="13" t="s">
        <v>20</v>
      </c>
      <c r="G10" s="10">
        <v>11143865</v>
      </c>
      <c r="H10" s="10">
        <v>11265604</v>
      </c>
      <c r="I10" s="10">
        <v>10958764</v>
      </c>
    </row>
    <row r="11" spans="1:9">
      <c r="A11" s="8">
        <v>3</v>
      </c>
      <c r="B11" s="13" t="s">
        <v>21</v>
      </c>
      <c r="C11" s="10">
        <v>0</v>
      </c>
      <c r="D11" s="10">
        <v>0</v>
      </c>
      <c r="E11" s="10">
        <v>0</v>
      </c>
      <c r="F11" s="13" t="s">
        <v>22</v>
      </c>
      <c r="G11" s="10">
        <v>2100176</v>
      </c>
      <c r="H11" s="10">
        <v>2100176</v>
      </c>
      <c r="I11" s="10">
        <v>1832298</v>
      </c>
    </row>
    <row r="12" spans="1:9">
      <c r="A12" s="8">
        <v>4</v>
      </c>
      <c r="B12" s="13" t="s">
        <v>326</v>
      </c>
      <c r="C12" s="10">
        <v>0</v>
      </c>
      <c r="D12" s="10">
        <v>0</v>
      </c>
      <c r="E12" s="10">
        <v>0</v>
      </c>
      <c r="F12" s="13" t="s">
        <v>24</v>
      </c>
      <c r="G12" s="10">
        <v>5574009</v>
      </c>
      <c r="H12" s="10">
        <v>7391160</v>
      </c>
      <c r="I12" s="10">
        <v>7162863</v>
      </c>
    </row>
    <row r="13" spans="1:9">
      <c r="A13" s="8">
        <v>5</v>
      </c>
      <c r="B13" s="13" t="s">
        <v>27</v>
      </c>
      <c r="C13" s="10">
        <v>0</v>
      </c>
      <c r="D13" s="10">
        <v>0</v>
      </c>
      <c r="E13" s="10">
        <v>0</v>
      </c>
      <c r="F13" s="13" t="s">
        <v>26</v>
      </c>
      <c r="G13" s="10">
        <v>0</v>
      </c>
      <c r="H13" s="10">
        <v>0</v>
      </c>
      <c r="I13" s="10">
        <v>0</v>
      </c>
    </row>
    <row r="14" spans="1:9">
      <c r="A14" s="8">
        <v>6</v>
      </c>
      <c r="B14" s="13" t="s">
        <v>29</v>
      </c>
      <c r="C14" s="10">
        <v>0</v>
      </c>
      <c r="D14" s="10">
        <v>0</v>
      </c>
      <c r="E14" s="10"/>
      <c r="F14" s="13" t="s">
        <v>28</v>
      </c>
      <c r="G14" s="10">
        <v>0</v>
      </c>
      <c r="H14" s="10">
        <v>0</v>
      </c>
      <c r="I14" s="10">
        <v>0</v>
      </c>
    </row>
    <row r="15" spans="1:9">
      <c r="A15" s="8">
        <v>7</v>
      </c>
      <c r="B15" s="13" t="s">
        <v>31</v>
      </c>
      <c r="C15" s="10">
        <v>0</v>
      </c>
      <c r="D15" s="10">
        <v>186301</v>
      </c>
      <c r="E15" s="10">
        <v>186301</v>
      </c>
      <c r="F15" s="14" t="s">
        <v>30</v>
      </c>
      <c r="G15" s="10">
        <v>0</v>
      </c>
      <c r="H15" s="10">
        <v>0</v>
      </c>
      <c r="I15" s="10">
        <v>0</v>
      </c>
    </row>
    <row r="16" spans="1:9">
      <c r="A16" s="8">
        <v>8</v>
      </c>
      <c r="B16" s="218"/>
      <c r="C16" s="10"/>
      <c r="D16" s="10"/>
      <c r="E16" s="10"/>
      <c r="F16" s="13" t="s">
        <v>32</v>
      </c>
      <c r="G16" s="10">
        <v>0</v>
      </c>
      <c r="H16" s="10">
        <v>0</v>
      </c>
      <c r="I16" s="10">
        <f>+[1]Feladatbontás!I16+[1]Feladatbontás!I49+[1]Feladatbontás!I84</f>
        <v>0</v>
      </c>
    </row>
    <row r="17" spans="1:9">
      <c r="A17" s="219">
        <v>9</v>
      </c>
      <c r="B17" s="15" t="s">
        <v>33</v>
      </c>
      <c r="C17" s="15">
        <f>SUM(C10:C16)</f>
        <v>0</v>
      </c>
      <c r="D17" s="15">
        <f>SUM(D10:D16)</f>
        <v>186310</v>
      </c>
      <c r="E17" s="15">
        <f>SUM(E10:E16)</f>
        <v>186314</v>
      </c>
      <c r="F17" s="16" t="s">
        <v>34</v>
      </c>
      <c r="G17" s="16">
        <f>SUM(G10:G16)</f>
        <v>18818050</v>
      </c>
      <c r="H17" s="16">
        <f>SUM(H10:H16)</f>
        <v>20756940</v>
      </c>
      <c r="I17" s="16">
        <f>SUM(I10:I16)</f>
        <v>19953925</v>
      </c>
    </row>
    <row r="18" spans="1:9">
      <c r="A18" s="8">
        <v>10</v>
      </c>
      <c r="B18" s="9" t="s">
        <v>35</v>
      </c>
      <c r="C18" s="10"/>
      <c r="D18" s="10"/>
      <c r="E18" s="10"/>
      <c r="F18" s="9" t="s">
        <v>36</v>
      </c>
      <c r="G18" s="10"/>
      <c r="H18" s="10"/>
      <c r="I18" s="10"/>
    </row>
    <row r="19" spans="1:9">
      <c r="A19" s="8">
        <v>11</v>
      </c>
      <c r="B19" s="13" t="s">
        <v>37</v>
      </c>
      <c r="C19" s="10">
        <v>0</v>
      </c>
      <c r="D19" s="10">
        <v>0</v>
      </c>
      <c r="E19" s="10">
        <v>0</v>
      </c>
      <c r="F19" s="13" t="s">
        <v>38</v>
      </c>
      <c r="G19" s="10">
        <v>0</v>
      </c>
      <c r="H19" s="10">
        <v>25370</v>
      </c>
      <c r="I19" s="10">
        <v>25370</v>
      </c>
    </row>
    <row r="20" spans="1:9">
      <c r="A20" s="8">
        <v>12</v>
      </c>
      <c r="B20" s="13" t="s">
        <v>39</v>
      </c>
      <c r="C20" s="10">
        <v>0</v>
      </c>
      <c r="D20" s="10">
        <v>0</v>
      </c>
      <c r="E20" s="10">
        <v>0</v>
      </c>
      <c r="F20" s="17" t="s">
        <v>40</v>
      </c>
      <c r="G20" s="10">
        <v>0</v>
      </c>
      <c r="H20" s="10"/>
      <c r="I20" s="10"/>
    </row>
    <row r="21" spans="1:9">
      <c r="A21" s="8">
        <v>13</v>
      </c>
      <c r="B21" s="13" t="s">
        <v>41</v>
      </c>
      <c r="C21" s="10">
        <v>0</v>
      </c>
      <c r="D21" s="10">
        <f>+[1]Feladatbontás!D21+[1]Feladatbontás!D54+[1]Feladatbontás!D89</f>
        <v>0</v>
      </c>
      <c r="E21" s="10">
        <f>+[1]Feladatbontás!E21+[1]Feladatbontás!E54+[1]Feladatbontás!E89</f>
        <v>0</v>
      </c>
      <c r="F21" s="13" t="s">
        <v>42</v>
      </c>
      <c r="G21" s="10">
        <v>0</v>
      </c>
      <c r="H21" s="10">
        <v>0</v>
      </c>
      <c r="I21" s="10">
        <v>0</v>
      </c>
    </row>
    <row r="22" spans="1:9">
      <c r="A22" s="8">
        <v>14</v>
      </c>
      <c r="B22" s="13" t="s">
        <v>43</v>
      </c>
      <c r="C22" s="10">
        <v>0</v>
      </c>
      <c r="D22" s="10">
        <f>+[1]Feladatbontás!D22+[1]Feladatbontás!D55+[1]Feladatbontás!D90</f>
        <v>0</v>
      </c>
      <c r="E22" s="10">
        <f>+[1]Feladatbontás!E22+[1]Feladatbontás!E55+[1]Feladatbontás!E90</f>
        <v>0</v>
      </c>
      <c r="F22" s="13" t="s">
        <v>44</v>
      </c>
      <c r="G22" s="10">
        <v>0</v>
      </c>
      <c r="H22" s="10"/>
      <c r="I22" s="10">
        <f>+[1]Feladatbontás!I22+[1]Feladatbontás!I55+[1]Feladatbontás!I90</f>
        <v>0</v>
      </c>
    </row>
    <row r="23" spans="1:9">
      <c r="A23" s="8">
        <v>15</v>
      </c>
      <c r="B23" s="13" t="s">
        <v>327</v>
      </c>
      <c r="C23" s="10">
        <v>0</v>
      </c>
      <c r="D23" s="10">
        <v>0</v>
      </c>
      <c r="E23" s="10">
        <v>0</v>
      </c>
      <c r="F23" s="13" t="s">
        <v>45</v>
      </c>
      <c r="G23" s="10">
        <v>0</v>
      </c>
      <c r="H23" s="10">
        <v>0</v>
      </c>
      <c r="I23" s="10">
        <v>0</v>
      </c>
    </row>
    <row r="24" spans="1:9">
      <c r="A24" s="8">
        <v>16</v>
      </c>
      <c r="B24" s="18" t="s">
        <v>46</v>
      </c>
      <c r="C24" s="19">
        <f>SUM(C18:C23)</f>
        <v>0</v>
      </c>
      <c r="D24" s="19">
        <f>SUM(D18:D23)</f>
        <v>0</v>
      </c>
      <c r="E24" s="19">
        <f>SUM(E18:E23)</f>
        <v>0</v>
      </c>
      <c r="F24" s="18" t="s">
        <v>47</v>
      </c>
      <c r="G24" s="16">
        <f>SUM(G18:G23)</f>
        <v>0</v>
      </c>
      <c r="H24" s="16">
        <f>SUM(H18:H23)</f>
        <v>25370</v>
      </c>
      <c r="I24" s="16">
        <f>SUM(I18:I23)</f>
        <v>25370</v>
      </c>
    </row>
    <row r="25" spans="1:9">
      <c r="A25" s="8">
        <v>17</v>
      </c>
      <c r="B25" s="20" t="s">
        <v>48</v>
      </c>
      <c r="C25" s="21"/>
      <c r="D25" s="21">
        <v>0</v>
      </c>
      <c r="E25" s="21">
        <v>0</v>
      </c>
      <c r="F25" s="20" t="s">
        <v>48</v>
      </c>
      <c r="G25" s="21"/>
      <c r="H25" s="21">
        <f>+[1]Feladatbontás!H25+[1]Feladatbontás!H58+[1]Feladatbontás!H93</f>
        <v>0</v>
      </c>
      <c r="I25" s="21">
        <v>0</v>
      </c>
    </row>
    <row r="26" spans="1:9">
      <c r="A26" s="8">
        <v>18</v>
      </c>
      <c r="B26" s="22"/>
      <c r="C26" s="10"/>
      <c r="D26" s="10"/>
      <c r="E26" s="10"/>
      <c r="F26" s="22"/>
      <c r="G26" s="10"/>
      <c r="H26" s="10"/>
      <c r="I26" s="10"/>
    </row>
    <row r="27" spans="1:9">
      <c r="A27" s="8">
        <v>19</v>
      </c>
      <c r="B27" s="23" t="s">
        <v>49</v>
      </c>
      <c r="C27" s="23">
        <f>+C28+C29</f>
        <v>18818050</v>
      </c>
      <c r="D27" s="23">
        <f>+D28+D29</f>
        <v>20596000</v>
      </c>
      <c r="E27" s="23">
        <f>+E28+E29</f>
        <v>20596000</v>
      </c>
      <c r="F27" s="9" t="s">
        <v>50</v>
      </c>
      <c r="G27" s="21">
        <f>+G28+G29</f>
        <v>0</v>
      </c>
      <c r="H27" s="21">
        <f>+H28+H29</f>
        <v>0</v>
      </c>
      <c r="I27" s="21">
        <f>+I28+I29</f>
        <v>0</v>
      </c>
    </row>
    <row r="28" spans="1:9">
      <c r="A28" s="8">
        <v>20</v>
      </c>
      <c r="B28" s="24" t="s">
        <v>51</v>
      </c>
      <c r="C28" s="14">
        <v>18818050</v>
      </c>
      <c r="D28" s="14">
        <v>20596000</v>
      </c>
      <c r="E28" s="14">
        <v>20596000</v>
      </c>
      <c r="F28" s="24" t="s">
        <v>52</v>
      </c>
      <c r="G28" s="10"/>
      <c r="H28" s="10">
        <f>+[1]Feladatbontás!H28+[1]Feladatbontás!H61+[1]Feladatbontás!H96</f>
        <v>0</v>
      </c>
      <c r="I28" s="10">
        <f>+[1]Feladatbontás!I28+[1]Feladatbontás!I61+[1]Feladatbontás!I96</f>
        <v>0</v>
      </c>
    </row>
    <row r="29" spans="1:9">
      <c r="A29" s="8">
        <v>21</v>
      </c>
      <c r="B29" s="24" t="s">
        <v>53</v>
      </c>
      <c r="C29" s="14">
        <v>0</v>
      </c>
      <c r="D29" s="14">
        <v>0</v>
      </c>
      <c r="E29" s="14">
        <v>0</v>
      </c>
      <c r="F29" s="24" t="s">
        <v>54</v>
      </c>
      <c r="G29" s="10"/>
      <c r="H29" s="10">
        <f>+[1]Feladatbontás!H29+[1]Feladatbontás!H62+[1]Feladatbontás!H97</f>
        <v>0</v>
      </c>
      <c r="I29" s="10">
        <f>+[1]Feladatbontás!I29+[1]Feladatbontás!I62+[1]Feladatbontás!I97</f>
        <v>0</v>
      </c>
    </row>
    <row r="30" spans="1:9">
      <c r="A30" s="26">
        <v>22</v>
      </c>
      <c r="B30" s="27" t="s">
        <v>56</v>
      </c>
      <c r="C30" s="28">
        <f>SUM(C17+C24+C27)</f>
        <v>18818050</v>
      </c>
      <c r="D30" s="28">
        <f>SUM(D17+D24+D27)</f>
        <v>20782310</v>
      </c>
      <c r="E30" s="28">
        <f>SUM(E17+E24+E27)</f>
        <v>20782314</v>
      </c>
      <c r="F30" s="27" t="s">
        <v>57</v>
      </c>
      <c r="G30" s="28">
        <f>SUM(G17+G24+G27)</f>
        <v>18818050</v>
      </c>
      <c r="H30" s="28">
        <f>SUM(H17+H24+H27)</f>
        <v>20782310</v>
      </c>
      <c r="I30" s="28">
        <f>SUM(I17+I24+I27)</f>
        <v>19979295</v>
      </c>
    </row>
    <row r="31" spans="1:9">
      <c r="A31" s="220"/>
      <c r="B31" s="221"/>
      <c r="C31" s="221"/>
      <c r="D31" s="221"/>
      <c r="E31" s="221"/>
      <c r="F31" s="221"/>
      <c r="G31" s="216"/>
      <c r="H31" s="216"/>
      <c r="I31" s="216"/>
    </row>
    <row r="32" spans="1:9">
      <c r="A32" s="220"/>
      <c r="B32" s="221"/>
      <c r="C32" s="221"/>
      <c r="D32" s="221"/>
      <c r="E32" s="221"/>
      <c r="F32" s="221"/>
      <c r="G32" s="216"/>
      <c r="H32" s="216"/>
      <c r="I32" s="216"/>
    </row>
    <row r="33" spans="1:9">
      <c r="A33" s="220"/>
      <c r="B33" s="221"/>
      <c r="C33" s="221"/>
      <c r="D33" s="221"/>
      <c r="E33" s="221"/>
      <c r="F33" s="221"/>
      <c r="G33" s="216"/>
      <c r="H33" s="216"/>
      <c r="I33" s="216"/>
    </row>
    <row r="34" spans="1:9">
      <c r="A34" s="220"/>
      <c r="B34" s="221"/>
      <c r="C34" s="221"/>
      <c r="D34" s="221"/>
      <c r="E34" s="221"/>
      <c r="F34" s="221"/>
      <c r="G34" s="216"/>
      <c r="H34" s="216"/>
      <c r="I34" s="216"/>
    </row>
    <row r="35" spans="1:9">
      <c r="A35" s="220"/>
      <c r="B35" s="221"/>
      <c r="C35" s="221"/>
      <c r="D35" s="221"/>
      <c r="E35" s="221"/>
      <c r="F35" s="221"/>
      <c r="G35" s="216"/>
      <c r="H35" s="216"/>
      <c r="I35" s="216"/>
    </row>
    <row r="36" spans="1:9">
      <c r="A36" s="220"/>
      <c r="B36" s="221"/>
      <c r="C36" s="221"/>
      <c r="D36" s="221"/>
      <c r="E36" s="221"/>
      <c r="F36" s="221"/>
      <c r="G36" s="216"/>
      <c r="H36" s="216"/>
      <c r="I36" s="216"/>
    </row>
    <row r="37" spans="1:9">
      <c r="A37" s="220"/>
      <c r="B37" s="221"/>
      <c r="C37" s="221"/>
      <c r="D37" s="221"/>
      <c r="E37" s="221"/>
      <c r="F37" s="221"/>
      <c r="G37" s="216"/>
      <c r="H37" s="216"/>
      <c r="I37" s="216"/>
    </row>
    <row r="38" spans="1:9">
      <c r="A38" s="212"/>
      <c r="B38" s="216"/>
      <c r="C38" s="216"/>
      <c r="D38" s="216"/>
      <c r="E38" s="216"/>
      <c r="F38" s="216"/>
      <c r="G38" s="216"/>
      <c r="H38" s="216"/>
      <c r="I38" s="216"/>
    </row>
    <row r="39" spans="1:9">
      <c r="A39" s="212"/>
      <c r="B39" s="213"/>
      <c r="C39" s="216"/>
      <c r="D39" s="216"/>
      <c r="E39" s="216"/>
      <c r="F39" s="216"/>
      <c r="G39" s="216"/>
      <c r="H39" s="216"/>
      <c r="I39" s="216"/>
    </row>
    <row r="40" spans="1:9">
      <c r="A40" s="212"/>
      <c r="B40" s="213"/>
      <c r="C40" s="216"/>
      <c r="D40" s="216"/>
      <c r="E40" s="216"/>
      <c r="F40" s="216"/>
      <c r="G40" s="216"/>
      <c r="H40" s="216"/>
      <c r="I40" s="216"/>
    </row>
    <row r="41" spans="1:9" ht="15.75">
      <c r="A41" s="252" t="s">
        <v>330</v>
      </c>
      <c r="B41" s="252"/>
      <c r="C41" s="252"/>
      <c r="D41" s="252"/>
      <c r="E41" s="252"/>
      <c r="F41" s="252"/>
      <c r="G41" s="252"/>
      <c r="H41" s="252"/>
      <c r="I41" s="252"/>
    </row>
    <row r="42" spans="1:9" ht="15.75">
      <c r="A42" s="252" t="s">
        <v>329</v>
      </c>
      <c r="B42" s="252"/>
      <c r="C42" s="252"/>
      <c r="D42" s="252"/>
      <c r="E42" s="252"/>
      <c r="F42" s="252"/>
      <c r="G42" s="252"/>
      <c r="H42" s="252"/>
      <c r="I42" s="252"/>
    </row>
    <row r="43" spans="1:9" ht="15.75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12"/>
      <c r="B44" s="216"/>
      <c r="C44" s="216"/>
      <c r="D44" s="216"/>
      <c r="E44" s="216"/>
      <c r="F44" s="216"/>
      <c r="G44" s="216"/>
      <c r="H44" s="216"/>
      <c r="I44" s="217" t="s">
        <v>3</v>
      </c>
    </row>
    <row r="45" spans="1:9">
      <c r="A45" s="5"/>
      <c r="B45" s="6" t="s">
        <v>4</v>
      </c>
      <c r="C45" s="6" t="s">
        <v>5</v>
      </c>
      <c r="D45" s="6" t="s">
        <v>6</v>
      </c>
      <c r="E45" s="6" t="s">
        <v>7</v>
      </c>
      <c r="F45" s="7" t="s">
        <v>8</v>
      </c>
      <c r="G45" s="7" t="s">
        <v>9</v>
      </c>
      <c r="H45" s="7" t="s">
        <v>10</v>
      </c>
      <c r="I45" s="7" t="s">
        <v>11</v>
      </c>
    </row>
    <row r="46" spans="1:9" ht="12.75" customHeight="1">
      <c r="A46" s="250" t="s">
        <v>12</v>
      </c>
      <c r="B46" s="251" t="s">
        <v>13</v>
      </c>
      <c r="C46" s="251" t="s">
        <v>14</v>
      </c>
      <c r="D46" s="251" t="s">
        <v>15</v>
      </c>
      <c r="E46" s="251" t="s">
        <v>77</v>
      </c>
      <c r="F46" s="251" t="s">
        <v>13</v>
      </c>
      <c r="G46" s="251" t="s">
        <v>14</v>
      </c>
      <c r="H46" s="251" t="s">
        <v>15</v>
      </c>
      <c r="I46" s="251" t="s">
        <v>77</v>
      </c>
    </row>
    <row r="47" spans="1:9">
      <c r="A47" s="250"/>
      <c r="B47" s="251"/>
      <c r="C47" s="251"/>
      <c r="D47" s="251"/>
      <c r="E47" s="251"/>
      <c r="F47" s="251"/>
      <c r="G47" s="251"/>
      <c r="H47" s="251"/>
      <c r="I47" s="251"/>
    </row>
    <row r="48" spans="1:9">
      <c r="A48" s="8">
        <v>1</v>
      </c>
      <c r="B48" s="9" t="s">
        <v>17</v>
      </c>
      <c r="C48" s="10"/>
      <c r="D48" s="10"/>
      <c r="E48" s="10"/>
      <c r="F48" s="9" t="s">
        <v>18</v>
      </c>
      <c r="G48" s="12"/>
      <c r="H48" s="12"/>
      <c r="I48" s="12"/>
    </row>
    <row r="49" spans="1:9">
      <c r="A49" s="8">
        <v>2</v>
      </c>
      <c r="B49" s="13" t="s">
        <v>19</v>
      </c>
      <c r="C49" s="10">
        <v>0</v>
      </c>
      <c r="D49" s="10">
        <v>0</v>
      </c>
      <c r="E49" s="10"/>
      <c r="F49" s="13" t="s">
        <v>20</v>
      </c>
      <c r="G49" s="10">
        <v>0</v>
      </c>
      <c r="H49" s="10">
        <v>0</v>
      </c>
      <c r="I49" s="10"/>
    </row>
    <row r="50" spans="1:9">
      <c r="A50" s="8">
        <v>3</v>
      </c>
      <c r="B50" s="13" t="s">
        <v>21</v>
      </c>
      <c r="C50" s="10"/>
      <c r="D50" s="10"/>
      <c r="E50" s="10"/>
      <c r="F50" s="13" t="s">
        <v>22</v>
      </c>
      <c r="G50" s="10">
        <v>0</v>
      </c>
      <c r="H50" s="10">
        <v>0</v>
      </c>
      <c r="I50" s="10"/>
    </row>
    <row r="51" spans="1:9">
      <c r="A51" s="8">
        <v>4</v>
      </c>
      <c r="B51" s="13" t="s">
        <v>326</v>
      </c>
      <c r="C51" s="10">
        <v>0</v>
      </c>
      <c r="D51" s="10">
        <v>0</v>
      </c>
      <c r="E51" s="10"/>
      <c r="F51" s="13" t="s">
        <v>24</v>
      </c>
      <c r="G51" s="10">
        <v>0</v>
      </c>
      <c r="H51" s="10">
        <v>0</v>
      </c>
      <c r="I51" s="10"/>
    </row>
    <row r="52" spans="1:9">
      <c r="A52" s="8">
        <v>5</v>
      </c>
      <c r="B52" s="13" t="s">
        <v>27</v>
      </c>
      <c r="C52" s="10">
        <v>0</v>
      </c>
      <c r="D52" s="10">
        <v>0</v>
      </c>
      <c r="E52" s="10"/>
      <c r="F52" s="13" t="s">
        <v>26</v>
      </c>
      <c r="G52" s="10">
        <v>0</v>
      </c>
      <c r="H52" s="10">
        <v>0</v>
      </c>
      <c r="I52" s="10"/>
    </row>
    <row r="53" spans="1:9">
      <c r="A53" s="8">
        <v>6</v>
      </c>
      <c r="B53" s="13" t="s">
        <v>29</v>
      </c>
      <c r="C53" s="10">
        <v>0</v>
      </c>
      <c r="D53" s="10">
        <v>0</v>
      </c>
      <c r="E53" s="10"/>
      <c r="F53" s="13" t="s">
        <v>28</v>
      </c>
      <c r="G53" s="10"/>
      <c r="H53" s="10"/>
      <c r="I53" s="10"/>
    </row>
    <row r="54" spans="1:9">
      <c r="A54" s="8">
        <v>7</v>
      </c>
      <c r="B54" s="13" t="s">
        <v>31</v>
      </c>
      <c r="C54" s="10">
        <v>0</v>
      </c>
      <c r="D54" s="10">
        <v>0</v>
      </c>
      <c r="E54" s="10"/>
      <c r="F54" s="14" t="s">
        <v>30</v>
      </c>
      <c r="G54" s="10">
        <v>0</v>
      </c>
      <c r="H54" s="10">
        <v>0</v>
      </c>
      <c r="I54" s="10"/>
    </row>
    <row r="55" spans="1:9">
      <c r="A55" s="8">
        <v>8</v>
      </c>
      <c r="B55" s="218"/>
      <c r="C55" s="10"/>
      <c r="D55" s="10"/>
      <c r="E55" s="10"/>
      <c r="F55" s="13" t="s">
        <v>32</v>
      </c>
      <c r="G55" s="10"/>
      <c r="H55" s="10"/>
      <c r="I55" s="10"/>
    </row>
    <row r="56" spans="1:9">
      <c r="A56" s="219">
        <v>9</v>
      </c>
      <c r="B56" s="15" t="s">
        <v>33</v>
      </c>
      <c r="C56" s="15"/>
      <c r="D56" s="15"/>
      <c r="E56" s="15"/>
      <c r="F56" s="16" t="s">
        <v>34</v>
      </c>
      <c r="G56" s="16">
        <f>SUM(G49:G55)</f>
        <v>0</v>
      </c>
      <c r="H56" s="16"/>
      <c r="I56" s="16">
        <f>SUM(I49:I55)</f>
        <v>0</v>
      </c>
    </row>
    <row r="57" spans="1:9">
      <c r="A57" s="8">
        <v>10</v>
      </c>
      <c r="B57" s="9" t="s">
        <v>35</v>
      </c>
      <c r="C57" s="10"/>
      <c r="D57" s="10"/>
      <c r="E57" s="10"/>
      <c r="F57" s="9" t="s">
        <v>36</v>
      </c>
      <c r="G57" s="10"/>
      <c r="H57" s="10"/>
      <c r="I57" s="10"/>
    </row>
    <row r="58" spans="1:9">
      <c r="A58" s="8">
        <v>11</v>
      </c>
      <c r="B58" s="13" t="s">
        <v>37</v>
      </c>
      <c r="C58" s="10">
        <v>0</v>
      </c>
      <c r="D58" s="10">
        <v>0</v>
      </c>
      <c r="E58" s="10">
        <v>0</v>
      </c>
      <c r="F58" s="13" t="s">
        <v>38</v>
      </c>
      <c r="G58" s="10">
        <v>0</v>
      </c>
      <c r="H58" s="10">
        <v>0</v>
      </c>
      <c r="I58" s="10">
        <v>0</v>
      </c>
    </row>
    <row r="59" spans="1:9">
      <c r="A59" s="8">
        <v>12</v>
      </c>
      <c r="B59" s="13" t="s">
        <v>39</v>
      </c>
      <c r="C59" s="10">
        <v>0</v>
      </c>
      <c r="D59" s="10">
        <v>0</v>
      </c>
      <c r="E59" s="10">
        <v>0</v>
      </c>
      <c r="F59" s="17" t="s">
        <v>40</v>
      </c>
      <c r="G59" s="10">
        <v>0</v>
      </c>
      <c r="H59" s="10">
        <v>0</v>
      </c>
      <c r="I59" s="10">
        <v>0</v>
      </c>
    </row>
    <row r="60" spans="1:9">
      <c r="A60" s="8">
        <v>13</v>
      </c>
      <c r="B60" s="13" t="s">
        <v>41</v>
      </c>
      <c r="C60" s="10">
        <v>0</v>
      </c>
      <c r="D60" s="10">
        <v>0</v>
      </c>
      <c r="E60" s="10">
        <v>0</v>
      </c>
      <c r="F60" s="13" t="s">
        <v>42</v>
      </c>
      <c r="G60" s="10">
        <v>0</v>
      </c>
      <c r="H60" s="10">
        <v>0</v>
      </c>
      <c r="I60" s="10">
        <v>0</v>
      </c>
    </row>
    <row r="61" spans="1:9">
      <c r="A61" s="8">
        <v>14</v>
      </c>
      <c r="B61" s="13" t="s">
        <v>43</v>
      </c>
      <c r="C61" s="10">
        <v>0</v>
      </c>
      <c r="D61" s="10">
        <v>0</v>
      </c>
      <c r="E61" s="10">
        <v>0</v>
      </c>
      <c r="F61" s="13" t="s">
        <v>44</v>
      </c>
      <c r="G61" s="10">
        <v>0</v>
      </c>
      <c r="H61" s="10">
        <v>0</v>
      </c>
      <c r="I61" s="10">
        <v>0</v>
      </c>
    </row>
    <row r="62" spans="1:9">
      <c r="A62" s="8">
        <v>15</v>
      </c>
      <c r="B62" s="13" t="s">
        <v>327</v>
      </c>
      <c r="C62" s="10">
        <v>0</v>
      </c>
      <c r="D62" s="10">
        <v>0</v>
      </c>
      <c r="E62" s="10">
        <v>0</v>
      </c>
      <c r="F62" s="13" t="s">
        <v>45</v>
      </c>
      <c r="G62" s="10">
        <v>0</v>
      </c>
      <c r="H62" s="10">
        <v>0</v>
      </c>
      <c r="I62" s="10">
        <v>0</v>
      </c>
    </row>
    <row r="63" spans="1:9">
      <c r="A63" s="8">
        <v>16</v>
      </c>
      <c r="B63" s="18" t="s">
        <v>46</v>
      </c>
      <c r="C63" s="19">
        <f>SUM(C58:C62)</f>
        <v>0</v>
      </c>
      <c r="D63" s="19">
        <v>0</v>
      </c>
      <c r="E63" s="19">
        <f>SUM(E58:E62)</f>
        <v>0</v>
      </c>
      <c r="F63" s="18" t="s">
        <v>47</v>
      </c>
      <c r="G63" s="16">
        <f>SUM(G58:G62)</f>
        <v>0</v>
      </c>
      <c r="H63" s="16">
        <v>0</v>
      </c>
      <c r="I63" s="16">
        <f>SUM(I58:I62)</f>
        <v>0</v>
      </c>
    </row>
    <row r="64" spans="1:9">
      <c r="A64" s="8">
        <v>17</v>
      </c>
      <c r="B64" s="20" t="s">
        <v>48</v>
      </c>
      <c r="C64" s="21">
        <v>0</v>
      </c>
      <c r="D64" s="21">
        <v>0</v>
      </c>
      <c r="E64" s="21">
        <v>0</v>
      </c>
      <c r="F64" s="20" t="s">
        <v>48</v>
      </c>
      <c r="G64" s="21">
        <v>0</v>
      </c>
      <c r="H64" s="21">
        <v>0</v>
      </c>
      <c r="I64" s="21">
        <v>0</v>
      </c>
    </row>
    <row r="65" spans="1:9">
      <c r="A65" s="8">
        <v>18</v>
      </c>
      <c r="B65" s="22"/>
      <c r="C65" s="10"/>
      <c r="D65" s="10"/>
      <c r="E65" s="10"/>
      <c r="F65" s="22"/>
      <c r="G65" s="10"/>
      <c r="H65" s="10"/>
      <c r="I65" s="10"/>
    </row>
    <row r="66" spans="1:9">
      <c r="A66" s="8">
        <v>19</v>
      </c>
      <c r="B66" s="23" t="s">
        <v>49</v>
      </c>
      <c r="C66" s="23">
        <f>SUM(C67:C68)</f>
        <v>0</v>
      </c>
      <c r="D66" s="23">
        <v>0</v>
      </c>
      <c r="E66" s="23">
        <f>SUM(E67:E68)</f>
        <v>0</v>
      </c>
      <c r="F66" s="9" t="s">
        <v>50</v>
      </c>
      <c r="G66" s="21">
        <f>+G67+G68</f>
        <v>0</v>
      </c>
      <c r="H66" s="21">
        <v>0</v>
      </c>
      <c r="I66" s="21">
        <f>+I67+I68</f>
        <v>0</v>
      </c>
    </row>
    <row r="67" spans="1:9">
      <c r="A67" s="8">
        <v>20</v>
      </c>
      <c r="B67" s="24" t="s">
        <v>51</v>
      </c>
      <c r="C67" s="14">
        <v>0</v>
      </c>
      <c r="D67" s="14">
        <v>0</v>
      </c>
      <c r="E67" s="14">
        <v>0</v>
      </c>
      <c r="F67" s="24" t="s">
        <v>52</v>
      </c>
      <c r="G67" s="10">
        <v>0</v>
      </c>
      <c r="H67" s="10">
        <v>0</v>
      </c>
      <c r="I67" s="10">
        <v>0</v>
      </c>
    </row>
    <row r="68" spans="1:9">
      <c r="A68" s="8">
        <v>21</v>
      </c>
      <c r="B68" s="24" t="s">
        <v>53</v>
      </c>
      <c r="C68" s="14">
        <v>0</v>
      </c>
      <c r="D68" s="14">
        <v>0</v>
      </c>
      <c r="E68" s="14">
        <v>0</v>
      </c>
      <c r="F68" s="24" t="s">
        <v>54</v>
      </c>
      <c r="G68" s="10">
        <v>0</v>
      </c>
      <c r="H68" s="10">
        <v>0</v>
      </c>
      <c r="I68" s="10">
        <v>0</v>
      </c>
    </row>
    <row r="69" spans="1:9">
      <c r="A69" s="26">
        <v>22</v>
      </c>
      <c r="B69" s="27" t="s">
        <v>56</v>
      </c>
      <c r="C69" s="28">
        <f>+C66+C63+C56</f>
        <v>0</v>
      </c>
      <c r="D69" s="28"/>
      <c r="E69" s="28">
        <f>+E66+E63+E56</f>
        <v>0</v>
      </c>
      <c r="F69" s="27" t="s">
        <v>57</v>
      </c>
      <c r="G69" s="28">
        <f>+G56+G63+G66</f>
        <v>0</v>
      </c>
      <c r="H69" s="28">
        <f>+H56+H63+H66</f>
        <v>0</v>
      </c>
      <c r="I69" s="28">
        <f>+I56+I63+I66</f>
        <v>0</v>
      </c>
    </row>
    <row r="70" spans="1:9">
      <c r="A70" s="212"/>
      <c r="B70" s="216"/>
      <c r="C70" s="216"/>
      <c r="D70" s="216"/>
      <c r="E70" s="216"/>
      <c r="F70" s="216"/>
      <c r="G70" s="216"/>
      <c r="H70" s="216"/>
      <c r="I70" s="216"/>
    </row>
    <row r="71" spans="1:9">
      <c r="A71" s="212"/>
      <c r="B71" s="216"/>
      <c r="C71" s="216"/>
      <c r="D71" s="216"/>
      <c r="E71" s="216"/>
      <c r="F71" s="216"/>
      <c r="G71" s="216"/>
      <c r="H71" s="216"/>
      <c r="I71" s="216"/>
    </row>
    <row r="72" spans="1:9">
      <c r="A72" s="212"/>
      <c r="B72" s="216"/>
      <c r="C72" s="216"/>
      <c r="D72" s="216"/>
      <c r="E72" s="216"/>
      <c r="F72" s="216"/>
      <c r="G72" s="216"/>
      <c r="H72" s="216"/>
      <c r="I72" s="216"/>
    </row>
    <row r="73" spans="1:9">
      <c r="A73" s="212"/>
      <c r="B73" s="216"/>
      <c r="C73" s="216"/>
      <c r="D73" s="216"/>
      <c r="E73" s="216"/>
      <c r="F73" s="216"/>
      <c r="G73" s="216"/>
      <c r="H73" s="216"/>
      <c r="I73" s="216"/>
    </row>
    <row r="74" spans="1:9">
      <c r="A74" s="212"/>
      <c r="B74" s="216"/>
      <c r="C74" s="216"/>
      <c r="D74" s="216"/>
      <c r="E74" s="216"/>
      <c r="F74" s="216"/>
      <c r="G74" s="216"/>
      <c r="H74" s="216"/>
      <c r="I74" s="216"/>
    </row>
    <row r="75" spans="1:9">
      <c r="A75" s="212"/>
      <c r="B75" s="216"/>
      <c r="C75" s="216"/>
      <c r="D75" s="216"/>
      <c r="E75" s="216"/>
      <c r="F75" s="216"/>
      <c r="G75" s="216"/>
      <c r="H75" s="216"/>
      <c r="I75" s="216"/>
    </row>
    <row r="84" ht="12.75" customHeight="1"/>
  </sheetData>
  <sheetProtection selectLockedCells="1" selectUnlockedCells="1"/>
  <mergeCells count="23">
    <mergeCell ref="A2:H2"/>
    <mergeCell ref="A3:I3"/>
    <mergeCell ref="B5:F5"/>
    <mergeCell ref="A7:A8"/>
    <mergeCell ref="B7:B8"/>
    <mergeCell ref="C7:C8"/>
    <mergeCell ref="D7:D8"/>
    <mergeCell ref="H46:H47"/>
    <mergeCell ref="I46:I47"/>
    <mergeCell ref="H7:H8"/>
    <mergeCell ref="I7:I8"/>
    <mergeCell ref="A41:I41"/>
    <mergeCell ref="A42:I42"/>
    <mergeCell ref="A46:A47"/>
    <mergeCell ref="E46:E47"/>
    <mergeCell ref="F46:F47"/>
    <mergeCell ref="G46:G47"/>
    <mergeCell ref="B46:B47"/>
    <mergeCell ref="C46:C47"/>
    <mergeCell ref="D46:D47"/>
    <mergeCell ref="E7:E8"/>
    <mergeCell ref="F7:F8"/>
    <mergeCell ref="G7:G8"/>
  </mergeCells>
  <pageMargins left="0.31527777777777777" right="0.3152777777777777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0"/>
  </sheetPr>
  <dimension ref="A1:C26"/>
  <sheetViews>
    <sheetView workbookViewId="0">
      <selection activeCell="I17" sqref="I17"/>
    </sheetView>
  </sheetViews>
  <sheetFormatPr defaultRowHeight="12.75"/>
  <cols>
    <col min="1" max="1" width="27.1640625" customWidth="1"/>
    <col min="2" max="2" width="19.1640625" customWidth="1"/>
    <col min="3" max="3" width="30" customWidth="1"/>
  </cols>
  <sheetData>
    <row r="1" spans="1:3">
      <c r="C1" t="s">
        <v>352</v>
      </c>
    </row>
    <row r="4" spans="1:3" ht="12.75" customHeight="1">
      <c r="A4" s="308" t="s">
        <v>331</v>
      </c>
      <c r="B4" s="308"/>
      <c r="C4" s="308"/>
    </row>
    <row r="5" spans="1:3" ht="48.75" customHeight="1">
      <c r="A5" s="34"/>
      <c r="B5" s="41"/>
      <c r="C5" s="35" t="s">
        <v>332</v>
      </c>
    </row>
    <row r="6" spans="1:3" ht="24">
      <c r="A6" s="36" t="s">
        <v>66</v>
      </c>
      <c r="B6" s="37" t="s">
        <v>333</v>
      </c>
      <c r="C6" s="37" t="s">
        <v>16</v>
      </c>
    </row>
    <row r="7" spans="1:3">
      <c r="A7" s="222" t="s">
        <v>4</v>
      </c>
      <c r="B7" s="40" t="s">
        <v>8</v>
      </c>
      <c r="C7" s="40" t="s">
        <v>9</v>
      </c>
    </row>
    <row r="8" spans="1:3" ht="15" customHeight="1">
      <c r="A8" s="223" t="s">
        <v>351</v>
      </c>
      <c r="B8" s="224">
        <v>25370</v>
      </c>
      <c r="C8" s="224">
        <v>25370</v>
      </c>
    </row>
    <row r="9" spans="1:3">
      <c r="A9" s="223"/>
      <c r="B9" s="224"/>
      <c r="C9" s="224"/>
    </row>
    <row r="10" spans="1:3">
      <c r="A10" s="223"/>
      <c r="B10" s="224"/>
      <c r="C10" s="224"/>
    </row>
    <row r="11" spans="1:3">
      <c r="A11" s="225"/>
      <c r="B11" s="224"/>
      <c r="C11" s="224"/>
    </row>
    <row r="12" spans="1:3">
      <c r="A12" s="223"/>
      <c r="B12" s="224"/>
      <c r="C12" s="224"/>
    </row>
    <row r="13" spans="1:3" ht="18" customHeight="1">
      <c r="A13" s="225"/>
      <c r="B13" s="224"/>
      <c r="C13" s="224"/>
    </row>
    <row r="14" spans="1:3">
      <c r="A14" s="223"/>
      <c r="B14" s="224"/>
      <c r="C14" s="224"/>
    </row>
    <row r="15" spans="1:3">
      <c r="A15" s="223"/>
      <c r="B15" s="224"/>
      <c r="C15" s="224"/>
    </row>
    <row r="16" spans="1:3">
      <c r="A16" s="223"/>
      <c r="B16" s="224"/>
      <c r="C16" s="224"/>
    </row>
    <row r="17" spans="1:3">
      <c r="A17" s="223"/>
      <c r="B17" s="224"/>
      <c r="C17" s="224"/>
    </row>
    <row r="18" spans="1:3">
      <c r="A18" s="223"/>
      <c r="B18" s="224"/>
      <c r="C18" s="224"/>
    </row>
    <row r="19" spans="1:3">
      <c r="A19" s="223"/>
      <c r="B19" s="224"/>
      <c r="C19" s="224"/>
    </row>
    <row r="20" spans="1:3">
      <c r="A20" s="223"/>
      <c r="B20" s="224"/>
      <c r="C20" s="224"/>
    </row>
    <row r="21" spans="1:3">
      <c r="A21" s="223"/>
      <c r="B21" s="224"/>
      <c r="C21" s="224"/>
    </row>
    <row r="22" spans="1:3">
      <c r="A22" s="223"/>
      <c r="B22" s="224"/>
      <c r="C22" s="224"/>
    </row>
    <row r="23" spans="1:3">
      <c r="A23" s="223"/>
      <c r="B23" s="224"/>
      <c r="C23" s="224"/>
    </row>
    <row r="24" spans="1:3">
      <c r="A24" s="223"/>
      <c r="B24" s="224"/>
      <c r="C24" s="224"/>
    </row>
    <row r="25" spans="1:3">
      <c r="A25" s="226"/>
      <c r="B25" s="227"/>
      <c r="C25" s="227"/>
    </row>
    <row r="26" spans="1:3">
      <c r="A26" s="56" t="s">
        <v>69</v>
      </c>
      <c r="B26" s="228">
        <f>+B11+B10+B9+B8</f>
        <v>25370</v>
      </c>
      <c r="C26" s="228">
        <f>+C11+C10+C9+C8</f>
        <v>25370</v>
      </c>
    </row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O7" sqref="O7"/>
    </sheetView>
  </sheetViews>
  <sheetFormatPr defaultRowHeight="12.75"/>
  <cols>
    <col min="1" max="1" width="6.5" customWidth="1"/>
    <col min="2" max="2" width="65.5" customWidth="1"/>
    <col min="3" max="3" width="17.6640625" customWidth="1"/>
  </cols>
  <sheetData>
    <row r="1" spans="1:3" ht="14.25">
      <c r="A1" s="309" t="s">
        <v>353</v>
      </c>
      <c r="B1" s="309"/>
      <c r="C1" s="309"/>
    </row>
    <row r="2" spans="1:3" ht="17.25">
      <c r="A2" s="310" t="s">
        <v>334</v>
      </c>
      <c r="B2" s="310"/>
      <c r="C2" s="310"/>
    </row>
    <row r="3" spans="1:3" ht="17.25">
      <c r="A3" s="310" t="s">
        <v>335</v>
      </c>
      <c r="B3" s="310"/>
      <c r="C3" s="310"/>
    </row>
    <row r="4" spans="1:3" ht="15">
      <c r="A4" s="311" t="s">
        <v>336</v>
      </c>
      <c r="B4" s="311"/>
      <c r="C4" s="311"/>
    </row>
    <row r="5" spans="1:3" ht="45.75" customHeight="1">
      <c r="A5" s="229"/>
      <c r="B5" s="230" t="s">
        <v>4</v>
      </c>
      <c r="C5" s="231" t="s">
        <v>5</v>
      </c>
    </row>
    <row r="6" spans="1:3" ht="30">
      <c r="A6" s="232" t="s">
        <v>12</v>
      </c>
      <c r="B6" s="233" t="s">
        <v>13</v>
      </c>
      <c r="C6" s="234" t="s">
        <v>337</v>
      </c>
    </row>
    <row r="7" spans="1:3" ht="15">
      <c r="A7" s="235">
        <v>1</v>
      </c>
      <c r="B7" s="236" t="s">
        <v>338</v>
      </c>
      <c r="C7" s="237">
        <f>SUM(C9:C10)</f>
        <v>186301</v>
      </c>
    </row>
    <row r="8" spans="1:3" ht="14.25" customHeight="1">
      <c r="A8" s="238">
        <v>2</v>
      </c>
      <c r="B8" s="239" t="s">
        <v>339</v>
      </c>
      <c r="C8" s="240"/>
    </row>
    <row r="9" spans="1:3" ht="24" customHeight="1">
      <c r="A9" s="238">
        <v>3</v>
      </c>
      <c r="B9" s="241" t="s">
        <v>340</v>
      </c>
      <c r="C9" s="240">
        <v>186301</v>
      </c>
    </row>
    <row r="10" spans="1:3" ht="36" customHeight="1">
      <c r="A10" s="238">
        <v>4</v>
      </c>
      <c r="B10" s="241" t="s">
        <v>341</v>
      </c>
      <c r="C10" s="240">
        <v>0</v>
      </c>
    </row>
    <row r="11" spans="1:3" ht="15">
      <c r="A11" s="235">
        <v>7</v>
      </c>
      <c r="B11" s="242" t="s">
        <v>342</v>
      </c>
      <c r="C11" s="237">
        <f>SUM(C13:C14)</f>
        <v>803019</v>
      </c>
    </row>
    <row r="12" spans="1:3" ht="15.75" customHeight="1">
      <c r="A12" s="238">
        <v>8</v>
      </c>
      <c r="B12" s="239" t="s">
        <v>339</v>
      </c>
      <c r="C12" s="240"/>
    </row>
    <row r="13" spans="1:3" ht="33" customHeight="1">
      <c r="A13" s="238">
        <v>9</v>
      </c>
      <c r="B13" s="243" t="s">
        <v>340</v>
      </c>
      <c r="C13" s="240">
        <v>803019</v>
      </c>
    </row>
    <row r="14" spans="1:3" ht="32.25" customHeight="1">
      <c r="A14" s="238">
        <v>10</v>
      </c>
      <c r="B14" s="243" t="s">
        <v>341</v>
      </c>
      <c r="C14" s="240">
        <v>0</v>
      </c>
    </row>
  </sheetData>
  <sheetProtection selectLockedCells="1" selectUnlockedCells="1"/>
  <mergeCells count="4">
    <mergeCell ref="A1:C1"/>
    <mergeCell ref="A2:C2"/>
    <mergeCell ref="A3:C3"/>
    <mergeCell ref="A4:C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P12" sqref="P12"/>
    </sheetView>
  </sheetViews>
  <sheetFormatPr defaultRowHeight="12.75"/>
  <cols>
    <col min="1" max="1" width="3.5" customWidth="1"/>
    <col min="2" max="2" width="32.1640625" customWidth="1"/>
    <col min="3" max="3" width="36.6640625" customWidth="1"/>
  </cols>
  <sheetData>
    <row r="2" spans="1:3">
      <c r="C2" t="s">
        <v>354</v>
      </c>
    </row>
    <row r="5" spans="1:3">
      <c r="B5" s="60"/>
      <c r="C5" s="60"/>
    </row>
    <row r="6" spans="1:3" ht="15.75">
      <c r="B6" s="244" t="s">
        <v>343</v>
      </c>
      <c r="C6" s="60"/>
    </row>
    <row r="7" spans="1:3">
      <c r="B7" s="60"/>
      <c r="C7" s="60"/>
    </row>
    <row r="8" spans="1:3" ht="15">
      <c r="A8" s="245"/>
      <c r="B8" s="246" t="s">
        <v>13</v>
      </c>
      <c r="C8" s="246" t="s">
        <v>294</v>
      </c>
    </row>
    <row r="9" spans="1:3" ht="25.5">
      <c r="A9" s="247" t="s">
        <v>295</v>
      </c>
      <c r="B9" s="183" t="s">
        <v>296</v>
      </c>
      <c r="C9" s="184">
        <v>13</v>
      </c>
    </row>
    <row r="10" spans="1:3" ht="25.5">
      <c r="A10" s="247" t="s">
        <v>297</v>
      </c>
      <c r="B10" s="183" t="s">
        <v>298</v>
      </c>
      <c r="C10" s="184">
        <v>19979295</v>
      </c>
    </row>
    <row r="11" spans="1:3" ht="38.25">
      <c r="A11" s="248" t="s">
        <v>299</v>
      </c>
      <c r="B11" s="186" t="s">
        <v>300</v>
      </c>
      <c r="C11" s="187">
        <f>+C9-C10</f>
        <v>-19979282</v>
      </c>
    </row>
    <row r="12" spans="1:3" ht="25.5">
      <c r="A12" s="247" t="s">
        <v>301</v>
      </c>
      <c r="B12" s="183" t="s">
        <v>302</v>
      </c>
      <c r="C12" s="184">
        <v>20782301</v>
      </c>
    </row>
    <row r="13" spans="1:3" ht="38.25">
      <c r="A13" s="248" t="s">
        <v>305</v>
      </c>
      <c r="B13" s="186" t="s">
        <v>306</v>
      </c>
      <c r="C13" s="187">
        <f>+C12</f>
        <v>20782301</v>
      </c>
    </row>
    <row r="14" spans="1:3" ht="25.5">
      <c r="A14" s="248" t="s">
        <v>307</v>
      </c>
      <c r="B14" s="186" t="s">
        <v>308</v>
      </c>
      <c r="C14" s="187">
        <f>+C13+C11</f>
        <v>803019</v>
      </c>
    </row>
    <row r="15" spans="1:3" ht="25.5">
      <c r="A15" s="248" t="s">
        <v>309</v>
      </c>
      <c r="B15" s="186" t="s">
        <v>310</v>
      </c>
      <c r="C15" s="187">
        <v>803019</v>
      </c>
    </row>
    <row r="16" spans="1:3" ht="25.5">
      <c r="A16" s="248" t="s">
        <v>311</v>
      </c>
      <c r="B16" s="186" t="s">
        <v>312</v>
      </c>
      <c r="C16" s="187">
        <v>803019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O14" sqref="O14"/>
    </sheetView>
  </sheetViews>
  <sheetFormatPr defaultRowHeight="12.75"/>
  <cols>
    <col min="2" max="2" width="38.83203125" customWidth="1"/>
    <col min="3" max="3" width="19.33203125" customWidth="1"/>
    <col min="4" max="4" width="18.1640625" customWidth="1"/>
    <col min="5" max="5" width="16.33203125" customWidth="1"/>
    <col min="6" max="6" width="31" customWidth="1"/>
    <col min="7" max="7" width="20.5" customWidth="1"/>
    <col min="8" max="8" width="18.1640625" customWidth="1"/>
    <col min="9" max="9" width="16" customWidth="1"/>
  </cols>
  <sheetData>
    <row r="1" spans="1:9">
      <c r="H1" t="s">
        <v>355</v>
      </c>
    </row>
    <row r="2" spans="1:9" ht="15.75">
      <c r="A2" s="1"/>
      <c r="B2" s="252" t="s">
        <v>1</v>
      </c>
      <c r="C2" s="252"/>
      <c r="D2" s="252"/>
      <c r="E2" s="252"/>
      <c r="F2" s="252"/>
      <c r="G2" s="252"/>
      <c r="H2" s="252"/>
      <c r="I2" s="252"/>
    </row>
    <row r="3" spans="1:9" ht="15.75">
      <c r="A3" s="1"/>
      <c r="B3" s="252" t="s">
        <v>356</v>
      </c>
      <c r="C3" s="252"/>
      <c r="D3" s="252"/>
      <c r="E3" s="252"/>
      <c r="F3" s="252"/>
      <c r="G3" s="252"/>
      <c r="H3" s="252"/>
      <c r="I3" s="252"/>
    </row>
    <row r="4" spans="1:9" ht="15.75">
      <c r="A4" s="1"/>
      <c r="B4" s="2"/>
      <c r="C4" s="2"/>
      <c r="D4" s="2"/>
      <c r="E4" s="2"/>
      <c r="F4" s="2"/>
      <c r="G4" s="3"/>
      <c r="H4" s="3"/>
      <c r="I4" s="3"/>
    </row>
    <row r="5" spans="1:9">
      <c r="A5" s="1"/>
      <c r="B5" s="253"/>
      <c r="C5" s="253"/>
      <c r="D5" s="253"/>
      <c r="E5" s="253"/>
      <c r="F5" s="253"/>
      <c r="G5" s="1"/>
      <c r="H5" s="1"/>
      <c r="I5" s="4" t="s">
        <v>3</v>
      </c>
    </row>
    <row r="6" spans="1:9">
      <c r="A6" s="5"/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12.75" customHeight="1">
      <c r="A7" s="250" t="s">
        <v>12</v>
      </c>
      <c r="B7" s="251" t="s">
        <v>13</v>
      </c>
      <c r="C7" s="251" t="s">
        <v>14</v>
      </c>
      <c r="D7" s="251" t="s">
        <v>15</v>
      </c>
      <c r="E7" s="251" t="s">
        <v>77</v>
      </c>
      <c r="F7" s="251" t="s">
        <v>13</v>
      </c>
      <c r="G7" s="251" t="s">
        <v>14</v>
      </c>
      <c r="H7" s="251" t="s">
        <v>15</v>
      </c>
      <c r="I7" s="251" t="s">
        <v>77</v>
      </c>
    </row>
    <row r="8" spans="1:9">
      <c r="A8" s="250"/>
      <c r="B8" s="251"/>
      <c r="C8" s="251"/>
      <c r="D8" s="251"/>
      <c r="E8" s="251"/>
      <c r="F8" s="251"/>
      <c r="G8" s="251"/>
      <c r="H8" s="251"/>
      <c r="I8" s="251"/>
    </row>
    <row r="9" spans="1:9">
      <c r="A9" s="8">
        <v>1</v>
      </c>
      <c r="B9" s="9" t="s">
        <v>17</v>
      </c>
      <c r="C9" s="10"/>
      <c r="D9" s="10"/>
      <c r="E9" s="10"/>
      <c r="F9" s="9" t="s">
        <v>18</v>
      </c>
      <c r="G9" s="11"/>
      <c r="H9" s="11"/>
      <c r="I9" s="12"/>
    </row>
    <row r="10" spans="1:9">
      <c r="A10" s="8">
        <v>2</v>
      </c>
      <c r="B10" s="13" t="s">
        <v>19</v>
      </c>
      <c r="C10" s="10">
        <f>+Mérleg!C10+'Mérleg Óvoda'!C10</f>
        <v>3800000</v>
      </c>
      <c r="D10" s="10">
        <f>+Mérleg!D10+'Mérleg Óvoda'!D10</f>
        <v>3589579</v>
      </c>
      <c r="E10" s="10">
        <f>+Mérleg!E10+'Mérleg Óvoda'!E10</f>
        <v>3589583</v>
      </c>
      <c r="F10" s="13" t="s">
        <v>20</v>
      </c>
      <c r="G10" s="10">
        <f>+Mérleg!G10+'Mérleg Óvoda'!G10</f>
        <v>28464865</v>
      </c>
      <c r="H10" s="10">
        <f>+Mérleg!H10+'Mérleg Óvoda'!H10</f>
        <v>29046604</v>
      </c>
      <c r="I10" s="10">
        <f>+Mérleg!I10+'Mérleg Óvoda'!I10</f>
        <v>27721295</v>
      </c>
    </row>
    <row r="11" spans="1:9">
      <c r="A11" s="8">
        <v>3</v>
      </c>
      <c r="B11" s="13" t="s">
        <v>21</v>
      </c>
      <c r="C11" s="10">
        <f>+Mérleg!C11+'Mérleg Óvoda'!C11</f>
        <v>16990000</v>
      </c>
      <c r="D11" s="10">
        <f>+Mérleg!D11+'Mérleg Óvoda'!D11</f>
        <v>13367642</v>
      </c>
      <c r="E11" s="10">
        <f>+Mérleg!E11+'Mérleg Óvoda'!E11</f>
        <v>13367642</v>
      </c>
      <c r="F11" s="13" t="s">
        <v>22</v>
      </c>
      <c r="G11" s="10">
        <f>+Mérleg!G11+'Mérleg Óvoda'!G11</f>
        <v>5131351</v>
      </c>
      <c r="H11" s="10">
        <f>+Mérleg!H11+'Mérleg Óvoda'!H11</f>
        <v>5023518</v>
      </c>
      <c r="I11" s="10">
        <f>+Mérleg!I11+'Mérleg Óvoda'!I11</f>
        <v>4401905</v>
      </c>
    </row>
    <row r="12" spans="1:9">
      <c r="A12" s="8">
        <v>4</v>
      </c>
      <c r="B12" s="13" t="s">
        <v>326</v>
      </c>
      <c r="C12" s="10">
        <f>+Mérleg!C12+'Mérleg Óvoda'!C12</f>
        <v>42107064</v>
      </c>
      <c r="D12" s="10">
        <f>+Mérleg!D12+'Mérleg Óvoda'!D12</f>
        <v>43215433</v>
      </c>
      <c r="E12" s="10">
        <f>+Mérleg!E12+'Mérleg Óvoda'!E12</f>
        <v>43215433</v>
      </c>
      <c r="F12" s="13" t="s">
        <v>24</v>
      </c>
      <c r="G12" s="10">
        <f>+Mérleg!G12+'Mérleg Óvoda'!G12</f>
        <v>39274959</v>
      </c>
      <c r="H12" s="10">
        <f>+Mérleg!H12+'Mérleg Óvoda'!H12</f>
        <v>51748325</v>
      </c>
      <c r="I12" s="10">
        <f>+Mérleg!I12+'Mérleg Óvoda'!I12</f>
        <v>34261110</v>
      </c>
    </row>
    <row r="13" spans="1:9">
      <c r="A13" s="8">
        <v>5</v>
      </c>
      <c r="B13" s="13" t="s">
        <v>344</v>
      </c>
      <c r="C13" s="10">
        <f>+Mérleg!C13+'Mérleg Óvoda'!C13</f>
        <v>0</v>
      </c>
      <c r="D13" s="10">
        <f>+Mérleg!D13+'Mérleg Óvoda'!D13</f>
        <v>8231630</v>
      </c>
      <c r="E13" s="10">
        <f>+Mérleg!E13+'Mérleg Óvoda'!E13</f>
        <v>8231630</v>
      </c>
      <c r="F13" s="13" t="s">
        <v>26</v>
      </c>
      <c r="G13" s="10">
        <f>+Mérleg!G13+'Mérleg Óvoda'!G13</f>
        <v>3112000</v>
      </c>
      <c r="H13" s="10">
        <f>+Mérleg!H13+'Mérleg Óvoda'!H13</f>
        <v>3112000</v>
      </c>
      <c r="I13" s="10">
        <f>+Mérleg!I13+'Mérleg Óvoda'!I13</f>
        <v>2065500</v>
      </c>
    </row>
    <row r="14" spans="1:9">
      <c r="A14" s="8">
        <v>6</v>
      </c>
      <c r="B14" s="13" t="s">
        <v>27</v>
      </c>
      <c r="C14" s="10">
        <f>+Mérleg!C14+'Mérleg Óvoda'!C14</f>
        <v>0</v>
      </c>
      <c r="D14" s="10">
        <f>+Mérleg!D14+'Mérleg Óvoda'!D14</f>
        <v>0</v>
      </c>
      <c r="E14" s="10">
        <f>+Mérleg!E14+'Mérleg Óvoda'!E14</f>
        <v>0</v>
      </c>
      <c r="F14" s="13" t="s">
        <v>28</v>
      </c>
      <c r="G14" s="10">
        <f>+Mérleg!G14+'Mérleg Óvoda'!G14</f>
        <v>15040000</v>
      </c>
      <c r="H14" s="10">
        <f>+Mérleg!H14+'Mérleg Óvoda'!H14</f>
        <v>15040000</v>
      </c>
      <c r="I14" s="10">
        <f>+Mérleg!I14+'Mérleg Óvoda'!I14</f>
        <v>10107427</v>
      </c>
    </row>
    <row r="15" spans="1:9">
      <c r="A15" s="8">
        <v>7</v>
      </c>
      <c r="B15" s="13" t="s">
        <v>29</v>
      </c>
      <c r="C15" s="10">
        <f>+Mérleg!C15+'Mérleg Óvoda'!C15</f>
        <v>0</v>
      </c>
      <c r="D15" s="10">
        <f>+Mérleg!D15+'Mérleg Óvoda'!D15</f>
        <v>186301</v>
      </c>
      <c r="E15" s="10">
        <f>+Mérleg!E15+'Mérleg Óvoda'!E15</f>
        <v>186301</v>
      </c>
      <c r="F15" s="14" t="s">
        <v>30</v>
      </c>
      <c r="G15" s="10">
        <f>+Mérleg!G15+'Mérleg Óvoda'!G15</f>
        <v>0</v>
      </c>
      <c r="H15" s="10">
        <f>+Mérleg!H15+'Mérleg Óvoda'!H15</f>
        <v>2359420</v>
      </c>
      <c r="I15" s="10">
        <f>+Mérleg!I15+'Mérleg Óvoda'!I15</f>
        <v>0</v>
      </c>
    </row>
    <row r="16" spans="1:9">
      <c r="A16" s="8">
        <v>8</v>
      </c>
      <c r="B16" s="13" t="s">
        <v>31</v>
      </c>
      <c r="C16" s="10">
        <f>+Mérleg!C16+'Mérleg Óvoda'!C16</f>
        <v>9521111</v>
      </c>
      <c r="D16" s="10">
        <f>+Mérleg!D16+'Mérleg Óvoda'!D16</f>
        <v>34332176</v>
      </c>
      <c r="E16" s="10">
        <f>+Mérleg!E16+'Mérleg Óvoda'!E16</f>
        <v>34332176</v>
      </c>
      <c r="F16" s="13" t="s">
        <v>32</v>
      </c>
      <c r="G16" s="10">
        <f>+Mérleg!G16+'Mérleg Óvoda'!G16</f>
        <v>0</v>
      </c>
      <c r="H16" s="10">
        <f>+Mérleg!H16+'Mérleg Óvoda'!H16</f>
        <v>0</v>
      </c>
      <c r="I16" s="10">
        <f>+Mérleg!I16+'Mérleg Óvoda'!I16</f>
        <v>0</v>
      </c>
    </row>
    <row r="17" spans="1:9">
      <c r="A17" s="219">
        <v>9</v>
      </c>
      <c r="B17" s="15" t="s">
        <v>33</v>
      </c>
      <c r="C17" s="21">
        <f>+Mérleg!C17+'Mérleg Óvoda'!C17</f>
        <v>72418175</v>
      </c>
      <c r="D17" s="21">
        <f>+Mérleg!D17+'Mérleg Óvoda'!D17</f>
        <v>102922761</v>
      </c>
      <c r="E17" s="21">
        <f>+Mérleg!E17+'Mérleg Óvoda'!E17</f>
        <v>102922765</v>
      </c>
      <c r="F17" s="16" t="s">
        <v>34</v>
      </c>
      <c r="G17" s="21">
        <f>+Mérleg!G17+'Mérleg Óvoda'!G17</f>
        <v>91023175</v>
      </c>
      <c r="H17" s="21">
        <f>+Mérleg!H17+'Mérleg Óvoda'!H17</f>
        <v>106329867</v>
      </c>
      <c r="I17" s="21">
        <f>+Mérleg!I17+'Mérleg Óvoda'!I17</f>
        <v>78557237</v>
      </c>
    </row>
    <row r="18" spans="1:9">
      <c r="A18" s="8">
        <v>10</v>
      </c>
      <c r="B18" s="9" t="s">
        <v>35</v>
      </c>
      <c r="C18" s="10">
        <f>+Mérleg!C18+'Mérleg Óvoda'!C18</f>
        <v>0</v>
      </c>
      <c r="D18" s="10">
        <f>+Mérleg!D18+'Mérleg Óvoda'!D18</f>
        <v>0</v>
      </c>
      <c r="E18" s="10">
        <f>+Mérleg!E18+'Mérleg Óvoda'!E18</f>
        <v>0</v>
      </c>
      <c r="F18" s="9" t="s">
        <v>36</v>
      </c>
      <c r="G18" s="10">
        <f>+Mérleg!G18+'Mérleg Óvoda'!G18</f>
        <v>0</v>
      </c>
      <c r="H18" s="10">
        <f>+Mérleg!H18+'Mérleg Óvoda'!H18</f>
        <v>0</v>
      </c>
      <c r="I18" s="10">
        <f>+Mérleg!I18+'Mérleg Óvoda'!I18</f>
        <v>0</v>
      </c>
    </row>
    <row r="19" spans="1:9">
      <c r="A19" s="8">
        <v>11</v>
      </c>
      <c r="B19" s="13" t="s">
        <v>37</v>
      </c>
      <c r="C19" s="10">
        <f>+Mérleg!C19+'Mérleg Óvoda'!C19</f>
        <v>18840000</v>
      </c>
      <c r="D19" s="10">
        <f>+Mérleg!D19+'Mérleg Óvoda'!D19</f>
        <v>20224000</v>
      </c>
      <c r="E19" s="10">
        <f>+Mérleg!E19+'Mérleg Óvoda'!E19</f>
        <v>20224000</v>
      </c>
      <c r="F19" s="13" t="s">
        <v>38</v>
      </c>
      <c r="G19" s="10">
        <f>+Mérleg!G19+'Mérleg Óvoda'!G19</f>
        <v>635000</v>
      </c>
      <c r="H19" s="10">
        <f>+Mérleg!H19+'Mérleg Óvoda'!H19</f>
        <v>55453735</v>
      </c>
      <c r="I19" s="10">
        <f>+Mérleg!I19+'Mérleg Óvoda'!I19</f>
        <v>24092559</v>
      </c>
    </row>
    <row r="20" spans="1:9">
      <c r="A20" s="8">
        <v>12</v>
      </c>
      <c r="B20" s="13" t="s">
        <v>39</v>
      </c>
      <c r="C20" s="10">
        <f>+Mérleg!C20+'Mérleg Óvoda'!C20</f>
        <v>0</v>
      </c>
      <c r="D20" s="10">
        <f>+Mérleg!D20+'Mérleg Óvoda'!D20</f>
        <v>47677710</v>
      </c>
      <c r="E20" s="10">
        <f>+Mérleg!E20+'Mérleg Óvoda'!E20</f>
        <v>47677710</v>
      </c>
      <c r="F20" s="17" t="s">
        <v>40</v>
      </c>
      <c r="G20" s="10">
        <f>+Mérleg!G20+'Mérleg Óvoda'!G20</f>
        <v>0</v>
      </c>
      <c r="H20" s="10">
        <f>+Mérleg!H20+'Mérleg Óvoda'!H20</f>
        <v>11887957</v>
      </c>
      <c r="I20" s="10">
        <f>+Mérleg!I20+'Mérleg Óvoda'!I20</f>
        <v>11887957</v>
      </c>
    </row>
    <row r="21" spans="1:9">
      <c r="A21" s="8">
        <v>13</v>
      </c>
      <c r="B21" s="13" t="s">
        <v>41</v>
      </c>
      <c r="C21" s="10">
        <f>+Mérleg!C21+'Mérleg Óvoda'!C21</f>
        <v>0</v>
      </c>
      <c r="D21" s="10">
        <f>+Mérleg!D21+'Mérleg Óvoda'!D21</f>
        <v>0</v>
      </c>
      <c r="E21" s="10">
        <f>+Mérleg!E21+'Mérleg Óvoda'!E21</f>
        <v>0</v>
      </c>
      <c r="F21" s="13" t="s">
        <v>42</v>
      </c>
      <c r="G21" s="10">
        <f>+Mérleg!G21+'Mérleg Óvoda'!G21</f>
        <v>0</v>
      </c>
      <c r="H21" s="10">
        <f>+Mérleg!H21+'Mérleg Óvoda'!H21</f>
        <v>0</v>
      </c>
      <c r="I21" s="10">
        <f>+Mérleg!I21+'Mérleg Óvoda'!I21</f>
        <v>0</v>
      </c>
    </row>
    <row r="22" spans="1:9">
      <c r="A22" s="8">
        <v>14</v>
      </c>
      <c r="B22" s="13" t="s">
        <v>43</v>
      </c>
      <c r="C22" s="10">
        <f>+Mérleg!C22+'Mérleg Óvoda'!C22</f>
        <v>0</v>
      </c>
      <c r="D22" s="10">
        <f>+Mérleg!D22+'Mérleg Óvoda'!D22</f>
        <v>3000000</v>
      </c>
      <c r="E22" s="10">
        <f>+Mérleg!E22+'Mérleg Óvoda'!E22</f>
        <v>3000000</v>
      </c>
      <c r="F22" s="13" t="s">
        <v>44</v>
      </c>
      <c r="G22" s="10">
        <f>+Mérleg!G22+'Mérleg Óvoda'!G22</f>
        <v>0</v>
      </c>
      <c r="H22" s="10">
        <f>+Mérleg!H22+'Mérleg Óvoda'!H22</f>
        <v>0</v>
      </c>
      <c r="I22" s="10">
        <f>+Mérleg!I22+'Mérleg Óvoda'!I22</f>
        <v>0</v>
      </c>
    </row>
    <row r="23" spans="1:9">
      <c r="A23" s="8">
        <v>15</v>
      </c>
      <c r="B23" s="13" t="s">
        <v>327</v>
      </c>
      <c r="C23" s="10">
        <f>+Mérleg!C23+'Mérleg Óvoda'!C23</f>
        <v>0</v>
      </c>
      <c r="D23" s="10">
        <f>+Mérleg!D23+'Mérleg Óvoda'!D23</f>
        <v>0</v>
      </c>
      <c r="E23" s="10">
        <f>+Mérleg!E23+'Mérleg Óvoda'!E23</f>
        <v>0</v>
      </c>
      <c r="F23" s="13" t="s">
        <v>45</v>
      </c>
      <c r="G23" s="10">
        <f>+Mérleg!G23+'Mérleg Óvoda'!G23</f>
        <v>0</v>
      </c>
      <c r="H23" s="10">
        <f>+Mérleg!H23+'Mérleg Óvoda'!H23</f>
        <v>0</v>
      </c>
      <c r="I23" s="10">
        <f>+Mérleg!I23+'Mérleg Óvoda'!I23</f>
        <v>0</v>
      </c>
    </row>
    <row r="24" spans="1:9">
      <c r="A24" s="8">
        <v>16</v>
      </c>
      <c r="B24" s="18" t="s">
        <v>46</v>
      </c>
      <c r="C24" s="21">
        <f>+Mérleg!C24+'Mérleg Óvoda'!C24</f>
        <v>18840000</v>
      </c>
      <c r="D24" s="21">
        <f>+Mérleg!D24+'Mérleg Óvoda'!D24</f>
        <v>70901710</v>
      </c>
      <c r="E24" s="21">
        <f>+Mérleg!E24+'Mérleg Óvoda'!E24</f>
        <v>70901710</v>
      </c>
      <c r="F24" s="18" t="s">
        <v>47</v>
      </c>
      <c r="G24" s="21">
        <f>+Mérleg!G24+'Mérleg Óvoda'!G24</f>
        <v>635000</v>
      </c>
      <c r="H24" s="21">
        <f>+Mérleg!H24+'Mérleg Óvoda'!H24</f>
        <v>67341692</v>
      </c>
      <c r="I24" s="21">
        <f>+Mérleg!I24+'Mérleg Óvoda'!I24</f>
        <v>35980516</v>
      </c>
    </row>
    <row r="25" spans="1:9">
      <c r="A25" s="8">
        <v>17</v>
      </c>
      <c r="B25" s="20" t="s">
        <v>48</v>
      </c>
      <c r="C25" s="10">
        <f>+Mérleg!C25+'Mérleg Óvoda'!C25</f>
        <v>0</v>
      </c>
      <c r="D25" s="10">
        <f>+Mérleg!D25+'Mérleg Óvoda'!D25</f>
        <v>0</v>
      </c>
      <c r="E25" s="10">
        <f>+Mérleg!E25+'Mérleg Óvoda'!E25</f>
        <v>0</v>
      </c>
      <c r="F25" s="20" t="s">
        <v>48</v>
      </c>
      <c r="G25" s="10">
        <f>+Mérleg!G25+'Mérleg Óvoda'!G25</f>
        <v>0</v>
      </c>
      <c r="H25" s="10">
        <f>+Mérleg!H25+'Mérleg Óvoda'!H25</f>
        <v>0</v>
      </c>
      <c r="I25" s="10">
        <f>+Mérleg!I25+'Mérleg Óvoda'!I25</f>
        <v>0</v>
      </c>
    </row>
    <row r="26" spans="1:9">
      <c r="A26" s="8">
        <v>18</v>
      </c>
      <c r="B26" s="22"/>
      <c r="C26" s="10">
        <f>+Mérleg!C26+'Mérleg Óvoda'!C26</f>
        <v>0</v>
      </c>
      <c r="D26" s="10">
        <f>+Mérleg!D26+'Mérleg Óvoda'!D26</f>
        <v>0</v>
      </c>
      <c r="E26" s="10">
        <f>+Mérleg!E26+'Mérleg Óvoda'!E26</f>
        <v>0</v>
      </c>
      <c r="F26" s="22"/>
      <c r="G26" s="10">
        <f>+Mérleg!G26+'Mérleg Óvoda'!G26</f>
        <v>0</v>
      </c>
      <c r="H26" s="10">
        <f>+Mérleg!H26+'Mérleg Óvoda'!H26</f>
        <v>0</v>
      </c>
      <c r="I26" s="10">
        <f>+Mérleg!I26+'Mérleg Óvoda'!I26</f>
        <v>0</v>
      </c>
    </row>
    <row r="27" spans="1:9">
      <c r="A27" s="8">
        <v>19</v>
      </c>
      <c r="B27" s="23" t="s">
        <v>49</v>
      </c>
      <c r="C27" s="21">
        <f>+Mérleg!C27+'Mérleg Óvoda'!C27</f>
        <v>21118050</v>
      </c>
      <c r="D27" s="21">
        <f>+Mérleg!D27+'Mérleg Óvoda'!D27</f>
        <v>24976329</v>
      </c>
      <c r="E27" s="21">
        <f>+Mérleg!E27+'Mérleg Óvoda'!E27</f>
        <v>24976329</v>
      </c>
      <c r="F27" s="9" t="s">
        <v>50</v>
      </c>
      <c r="G27" s="21">
        <f>+Mérleg!G27+'Mérleg Óvoda'!G27</f>
        <v>20718050</v>
      </c>
      <c r="H27" s="21">
        <f>+Mérleg!H27+'Mérleg Óvoda'!H27</f>
        <v>25129241</v>
      </c>
      <c r="I27" s="21">
        <f>+Mérleg!I27+'Mérleg Óvoda'!I27</f>
        <v>25129241</v>
      </c>
    </row>
    <row r="28" spans="1:9">
      <c r="A28" s="8">
        <v>20</v>
      </c>
      <c r="B28" s="24" t="s">
        <v>51</v>
      </c>
      <c r="C28" s="10">
        <f>+Mérleg!C28+'Mérleg Óvoda'!C28</f>
        <v>21118050</v>
      </c>
      <c r="D28" s="10">
        <f>+Mérleg!D28+'Mérleg Óvoda'!D28</f>
        <v>24976329</v>
      </c>
      <c r="E28" s="10">
        <f>+Mérleg!E28+'Mérleg Óvoda'!E28</f>
        <v>24976329</v>
      </c>
      <c r="F28" s="24" t="s">
        <v>52</v>
      </c>
      <c r="G28" s="10">
        <f>+Mérleg!G28+'Mérleg Óvoda'!G28</f>
        <v>20718050</v>
      </c>
      <c r="H28" s="10">
        <f>+Mérleg!H28+'Mérleg Óvoda'!H28</f>
        <v>25129241</v>
      </c>
      <c r="I28" s="10">
        <f>+Mérleg!I28+'Mérleg Óvoda'!I28</f>
        <v>25129241</v>
      </c>
    </row>
    <row r="29" spans="1:9">
      <c r="A29" s="8">
        <v>21</v>
      </c>
      <c r="B29" s="24" t="s">
        <v>53</v>
      </c>
      <c r="C29" s="10">
        <f>+Mérleg!C29+'Mérleg Óvoda'!C29</f>
        <v>0</v>
      </c>
      <c r="D29" s="10">
        <f>+Mérleg!D29+'Mérleg Óvoda'!D29</f>
        <v>0</v>
      </c>
      <c r="E29" s="10">
        <f>+Mérleg!E29+'Mérleg Óvoda'!E29</f>
        <v>0</v>
      </c>
      <c r="F29" s="24" t="s">
        <v>54</v>
      </c>
      <c r="G29" s="10">
        <f>+Mérleg!G29+'Mérleg Óvoda'!G29</f>
        <v>0</v>
      </c>
      <c r="H29" s="10">
        <f>+Mérleg!H29+'Mérleg Óvoda'!H29</f>
        <v>0</v>
      </c>
      <c r="I29" s="10">
        <f>+Mérleg!I29+'Mérleg Óvoda'!I29</f>
        <v>0</v>
      </c>
    </row>
    <row r="30" spans="1:9">
      <c r="A30" s="26">
        <v>22</v>
      </c>
      <c r="B30" s="27" t="s">
        <v>56</v>
      </c>
      <c r="C30" s="28">
        <f>C17+C24+C27</f>
        <v>112376225</v>
      </c>
      <c r="D30" s="28">
        <f>D17+D24+D27</f>
        <v>198800800</v>
      </c>
      <c r="E30" s="28">
        <f>E17+E24+E27</f>
        <v>198800804</v>
      </c>
      <c r="F30" s="27" t="s">
        <v>57</v>
      </c>
      <c r="G30" s="28">
        <f>G17+G24+G27</f>
        <v>112376225</v>
      </c>
      <c r="H30" s="28">
        <f>H17+H24+H27</f>
        <v>198800800</v>
      </c>
      <c r="I30" s="28">
        <f>I17+I24+I27</f>
        <v>139666994</v>
      </c>
    </row>
  </sheetData>
  <sheetProtection selectLockedCells="1" selectUnlockedCells="1"/>
  <mergeCells count="12">
    <mergeCell ref="G7:G8"/>
    <mergeCell ref="H7:H8"/>
    <mergeCell ref="I7:I8"/>
    <mergeCell ref="B2:I2"/>
    <mergeCell ref="B3:I3"/>
    <mergeCell ref="B5:F5"/>
    <mergeCell ref="A7:A8"/>
    <mergeCell ref="B7:B8"/>
    <mergeCell ref="C7:C8"/>
    <mergeCell ref="D7:D8"/>
    <mergeCell ref="E7:E8"/>
    <mergeCell ref="F7:F8"/>
  </mergeCells>
  <pageMargins left="0.7" right="0.7" top="0.75" bottom="0.75" header="0.51180555555555551" footer="0.51180555555555551"/>
  <pageSetup paperSize="9" scale="7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workbookViewId="0">
      <selection activeCell="K17" activeCellId="1" sqref="G32 K17"/>
    </sheetView>
  </sheetViews>
  <sheetFormatPr defaultRowHeight="12.75"/>
  <cols>
    <col min="1" max="1" width="8.33203125" customWidth="1"/>
    <col min="2" max="2" width="42.1640625" customWidth="1"/>
    <col min="3" max="3" width="18.5" customWidth="1"/>
    <col min="4" max="4" width="21.1640625" customWidth="1"/>
    <col min="5" max="5" width="17.5" customWidth="1"/>
    <col min="6" max="6" width="29.83203125" customWidth="1"/>
    <col min="7" max="7" width="20.83203125" customWidth="1"/>
    <col min="8" max="8" width="20.1640625" customWidth="1"/>
    <col min="9" max="9" width="16" customWidth="1"/>
  </cols>
  <sheetData>
    <row r="1" spans="1:9">
      <c r="H1" t="s">
        <v>58</v>
      </c>
    </row>
    <row r="2" spans="1:9" ht="15.75">
      <c r="A2" s="252" t="s">
        <v>59</v>
      </c>
      <c r="B2" s="252"/>
      <c r="C2" s="252"/>
      <c r="D2" s="252"/>
      <c r="E2" s="252"/>
      <c r="F2" s="252"/>
      <c r="G2" s="252"/>
      <c r="H2" s="252"/>
      <c r="I2" s="252"/>
    </row>
    <row r="3" spans="1:9" ht="15.75">
      <c r="A3" s="252" t="s">
        <v>60</v>
      </c>
      <c r="B3" s="252"/>
      <c r="C3" s="252"/>
      <c r="D3" s="252"/>
      <c r="E3" s="252"/>
      <c r="F3" s="252"/>
      <c r="G3" s="252"/>
      <c r="H3" s="252"/>
      <c r="I3" s="252"/>
    </row>
    <row r="4" spans="1:9" ht="15.75">
      <c r="A4" s="2"/>
      <c r="B4" s="2"/>
      <c r="C4" s="2"/>
      <c r="D4" s="2"/>
      <c r="E4" s="2"/>
      <c r="F4" s="2"/>
      <c r="G4" s="2"/>
      <c r="H4" s="2"/>
      <c r="I4" s="2"/>
    </row>
    <row r="5" spans="1:9">
      <c r="A5" s="1"/>
      <c r="B5" s="253"/>
      <c r="C5" s="253"/>
      <c r="D5" s="253"/>
      <c r="E5" s="253"/>
      <c r="F5" s="253"/>
      <c r="G5" s="1"/>
      <c r="H5" s="1"/>
      <c r="I5" s="4" t="s">
        <v>3</v>
      </c>
    </row>
    <row r="6" spans="1:9">
      <c r="A6" s="5"/>
      <c r="B6" s="6" t="s">
        <v>4</v>
      </c>
      <c r="C6" s="6" t="s">
        <v>5</v>
      </c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ht="12.75" customHeight="1">
      <c r="A7" s="250" t="s">
        <v>12</v>
      </c>
      <c r="B7" s="251" t="s">
        <v>13</v>
      </c>
      <c r="C7" s="251" t="s">
        <v>14</v>
      </c>
      <c r="D7" s="251" t="s">
        <v>15</v>
      </c>
      <c r="E7" s="251" t="s">
        <v>16</v>
      </c>
      <c r="F7" s="251" t="s">
        <v>13</v>
      </c>
      <c r="G7" s="251" t="s">
        <v>14</v>
      </c>
      <c r="H7" s="251" t="s">
        <v>15</v>
      </c>
      <c r="I7" s="251" t="s">
        <v>16</v>
      </c>
    </row>
    <row r="8" spans="1:9">
      <c r="A8" s="250"/>
      <c r="B8" s="251"/>
      <c r="C8" s="251"/>
      <c r="D8" s="251"/>
      <c r="E8" s="251"/>
      <c r="F8" s="251"/>
      <c r="G8" s="251"/>
      <c r="H8" s="251"/>
      <c r="I8" s="251"/>
    </row>
    <row r="9" spans="1:9">
      <c r="A9" s="8">
        <v>1</v>
      </c>
      <c r="B9" s="9" t="s">
        <v>17</v>
      </c>
      <c r="C9" s="10"/>
      <c r="D9" s="10"/>
      <c r="E9" s="10"/>
      <c r="F9" s="9" t="s">
        <v>18</v>
      </c>
      <c r="G9" s="11"/>
      <c r="H9" s="11"/>
      <c r="I9" s="12"/>
    </row>
    <row r="10" spans="1:9">
      <c r="A10" s="8">
        <v>2</v>
      </c>
      <c r="B10" s="13" t="s">
        <v>19</v>
      </c>
      <c r="C10" s="10">
        <v>3800000</v>
      </c>
      <c r="D10" s="10">
        <v>3589570</v>
      </c>
      <c r="E10" s="10">
        <v>3589570</v>
      </c>
      <c r="F10" s="13" t="s">
        <v>20</v>
      </c>
      <c r="G10" s="10">
        <v>17321000</v>
      </c>
      <c r="H10" s="10">
        <v>17781000</v>
      </c>
      <c r="I10" s="10">
        <v>16762531</v>
      </c>
    </row>
    <row r="11" spans="1:9">
      <c r="A11" s="8">
        <v>3</v>
      </c>
      <c r="B11" s="13" t="s">
        <v>21</v>
      </c>
      <c r="C11" s="10">
        <v>16990000</v>
      </c>
      <c r="D11" s="10">
        <v>13367642</v>
      </c>
      <c r="E11" s="10">
        <v>13367642</v>
      </c>
      <c r="F11" s="13" t="s">
        <v>22</v>
      </c>
      <c r="G11" s="10">
        <v>3031175</v>
      </c>
      <c r="H11" s="10">
        <v>2923342</v>
      </c>
      <c r="I11" s="10">
        <v>2569607</v>
      </c>
    </row>
    <row r="12" spans="1:9">
      <c r="A12" s="8">
        <v>4</v>
      </c>
      <c r="B12" s="13" t="s">
        <v>23</v>
      </c>
      <c r="C12" s="10">
        <v>42107064</v>
      </c>
      <c r="D12" s="10">
        <v>43215433</v>
      </c>
      <c r="E12" s="10">
        <v>43215433</v>
      </c>
      <c r="F12" s="13" t="s">
        <v>24</v>
      </c>
      <c r="G12" s="10">
        <v>33700950</v>
      </c>
      <c r="H12" s="10">
        <v>44357165</v>
      </c>
      <c r="I12" s="10">
        <v>27098247</v>
      </c>
    </row>
    <row r="13" spans="1:9">
      <c r="A13" s="8">
        <v>5</v>
      </c>
      <c r="B13" s="13" t="s">
        <v>25</v>
      </c>
      <c r="C13" s="10">
        <v>0</v>
      </c>
      <c r="D13" s="10">
        <v>8231630</v>
      </c>
      <c r="E13" s="10">
        <v>8231630</v>
      </c>
      <c r="F13" s="13" t="s">
        <v>26</v>
      </c>
      <c r="G13" s="10">
        <v>3112000</v>
      </c>
      <c r="H13" s="10">
        <v>3112000</v>
      </c>
      <c r="I13" s="10">
        <v>2065500</v>
      </c>
    </row>
    <row r="14" spans="1:9">
      <c r="A14" s="8">
        <v>6</v>
      </c>
      <c r="B14" s="13" t="s">
        <v>27</v>
      </c>
      <c r="C14" s="10"/>
      <c r="D14" s="10"/>
      <c r="E14" s="10"/>
      <c r="F14" s="13" t="s">
        <v>28</v>
      </c>
      <c r="G14" s="10">
        <v>15040000</v>
      </c>
      <c r="H14" s="10">
        <f>+17399420-2359420</f>
        <v>15040000</v>
      </c>
      <c r="I14" s="10">
        <v>10107427</v>
      </c>
    </row>
    <row r="15" spans="1:9">
      <c r="A15" s="8">
        <v>7</v>
      </c>
      <c r="B15" s="13" t="s">
        <v>29</v>
      </c>
      <c r="C15" s="10">
        <v>0</v>
      </c>
      <c r="D15" s="10"/>
      <c r="E15" s="10"/>
      <c r="F15" s="14" t="s">
        <v>30</v>
      </c>
      <c r="G15" s="10"/>
      <c r="H15" s="10">
        <v>2359420</v>
      </c>
      <c r="I15" s="10">
        <v>0</v>
      </c>
    </row>
    <row r="16" spans="1:9">
      <c r="A16" s="8">
        <v>8</v>
      </c>
      <c r="B16" s="13" t="s">
        <v>31</v>
      </c>
      <c r="C16" s="10">
        <v>9521111</v>
      </c>
      <c r="D16" s="10">
        <v>34332176</v>
      </c>
      <c r="E16" s="10">
        <v>34332176</v>
      </c>
      <c r="F16" s="13" t="s">
        <v>32</v>
      </c>
      <c r="G16" s="10">
        <v>0</v>
      </c>
      <c r="H16" s="10"/>
      <c r="I16" s="10">
        <v>0</v>
      </c>
    </row>
    <row r="17" spans="1:9">
      <c r="A17" s="8">
        <v>9</v>
      </c>
      <c r="B17" s="15" t="s">
        <v>33</v>
      </c>
      <c r="C17" s="15">
        <f>SUM(C10:C16)</f>
        <v>72418175</v>
      </c>
      <c r="D17" s="15">
        <f>SUM(D10:D16)</f>
        <v>102736451</v>
      </c>
      <c r="E17" s="15">
        <f>SUM(E10:E16)</f>
        <v>102736451</v>
      </c>
      <c r="F17" s="16" t="s">
        <v>34</v>
      </c>
      <c r="G17" s="16">
        <f>SUM(G10:G16)</f>
        <v>72205125</v>
      </c>
      <c r="H17" s="16">
        <f>SUM(H10:H16)</f>
        <v>85572927</v>
      </c>
      <c r="I17" s="16">
        <f>SUM(I10:I16)</f>
        <v>58603312</v>
      </c>
    </row>
    <row r="18" spans="1:9">
      <c r="A18" s="8">
        <v>10</v>
      </c>
      <c r="B18" s="9" t="s">
        <v>35</v>
      </c>
      <c r="C18" s="10"/>
      <c r="D18" s="10"/>
      <c r="E18" s="10"/>
      <c r="F18" s="9" t="s">
        <v>36</v>
      </c>
      <c r="G18" s="10"/>
      <c r="H18" s="10"/>
      <c r="I18" s="10"/>
    </row>
    <row r="19" spans="1:9">
      <c r="A19" s="8">
        <v>11</v>
      </c>
      <c r="B19" s="13" t="s">
        <v>37</v>
      </c>
      <c r="C19" s="10">
        <v>18840000</v>
      </c>
      <c r="D19" s="10">
        <v>20224000</v>
      </c>
      <c r="E19" s="10">
        <v>20224000</v>
      </c>
      <c r="F19" s="13" t="s">
        <v>38</v>
      </c>
      <c r="G19" s="10">
        <v>635000</v>
      </c>
      <c r="H19" s="10">
        <v>55428365</v>
      </c>
      <c r="I19" s="10">
        <v>24067189</v>
      </c>
    </row>
    <row r="20" spans="1:9">
      <c r="A20" s="8">
        <v>12</v>
      </c>
      <c r="B20" s="13" t="s">
        <v>39</v>
      </c>
      <c r="C20" s="10"/>
      <c r="D20" s="10">
        <v>47677710</v>
      </c>
      <c r="E20" s="10">
        <v>47677710</v>
      </c>
      <c r="F20" s="17" t="s">
        <v>40</v>
      </c>
      <c r="G20" s="10">
        <v>0</v>
      </c>
      <c r="H20" s="10">
        <v>11887957</v>
      </c>
      <c r="I20" s="10">
        <v>11887957</v>
      </c>
    </row>
    <row r="21" spans="1:9">
      <c r="A21" s="8">
        <v>13</v>
      </c>
      <c r="B21" s="13" t="s">
        <v>41</v>
      </c>
      <c r="C21" s="10"/>
      <c r="D21" s="10"/>
      <c r="E21" s="10"/>
      <c r="F21" s="13" t="s">
        <v>42</v>
      </c>
      <c r="G21" s="10">
        <v>0</v>
      </c>
      <c r="H21" s="10">
        <v>0</v>
      </c>
      <c r="I21" s="10">
        <v>0</v>
      </c>
    </row>
    <row r="22" spans="1:9">
      <c r="A22" s="8">
        <v>14</v>
      </c>
      <c r="B22" s="13" t="s">
        <v>43</v>
      </c>
      <c r="C22" s="10"/>
      <c r="D22" s="10">
        <v>3000000</v>
      </c>
      <c r="E22" s="10">
        <v>3000000</v>
      </c>
      <c r="F22" s="13" t="s">
        <v>44</v>
      </c>
      <c r="G22" s="10">
        <v>0</v>
      </c>
      <c r="H22" s="10">
        <v>0</v>
      </c>
      <c r="I22" s="10">
        <v>0</v>
      </c>
    </row>
    <row r="23" spans="1:9">
      <c r="A23" s="8">
        <v>15</v>
      </c>
      <c r="B23" s="13"/>
      <c r="C23" s="10"/>
      <c r="D23" s="10"/>
      <c r="E23" s="10"/>
      <c r="F23" s="13" t="s">
        <v>45</v>
      </c>
      <c r="G23" s="10">
        <v>0</v>
      </c>
      <c r="H23" s="10">
        <v>0</v>
      </c>
      <c r="I23" s="10">
        <v>0</v>
      </c>
    </row>
    <row r="24" spans="1:9">
      <c r="A24" s="8">
        <v>16</v>
      </c>
      <c r="B24" s="18" t="s">
        <v>46</v>
      </c>
      <c r="C24" s="19">
        <f>SUM(C18:C23)</f>
        <v>18840000</v>
      </c>
      <c r="D24" s="19">
        <f>SUM(D19:D23)</f>
        <v>70901710</v>
      </c>
      <c r="E24" s="19">
        <f>SUM(E19:E23)</f>
        <v>70901710</v>
      </c>
      <c r="F24" s="18" t="s">
        <v>47</v>
      </c>
      <c r="G24" s="16">
        <f>SUM(G19:G23)</f>
        <v>635000</v>
      </c>
      <c r="H24" s="16">
        <f>SUM(H19:H23)</f>
        <v>67316322</v>
      </c>
      <c r="I24" s="16">
        <f>SUM(I19:I23)</f>
        <v>35955146</v>
      </c>
    </row>
    <row r="25" spans="1:9">
      <c r="A25" s="8">
        <v>17</v>
      </c>
      <c r="B25" s="20" t="s">
        <v>48</v>
      </c>
      <c r="C25" s="21">
        <v>0</v>
      </c>
      <c r="D25" s="21">
        <v>0</v>
      </c>
      <c r="E25" s="21">
        <v>0</v>
      </c>
      <c r="F25" s="20" t="s">
        <v>48</v>
      </c>
      <c r="G25" s="21">
        <v>0</v>
      </c>
      <c r="H25" s="21">
        <v>0</v>
      </c>
      <c r="I25" s="21">
        <v>0</v>
      </c>
    </row>
    <row r="26" spans="1:9">
      <c r="A26" s="8">
        <v>18</v>
      </c>
      <c r="B26" s="22"/>
      <c r="C26" s="10"/>
      <c r="D26" s="10"/>
      <c r="E26" s="10"/>
      <c r="F26" s="22"/>
      <c r="G26" s="10"/>
      <c r="H26" s="10"/>
      <c r="I26" s="10"/>
    </row>
    <row r="27" spans="1:9">
      <c r="A27" s="8">
        <v>19</v>
      </c>
      <c r="B27" s="23" t="s">
        <v>49</v>
      </c>
      <c r="C27" s="23">
        <f>+C28+C29+C30</f>
        <v>2300000</v>
      </c>
      <c r="D27" s="23">
        <f>+D28+D29+D30</f>
        <v>4380329</v>
      </c>
      <c r="E27" s="23">
        <f>+E28+E29+E30</f>
        <v>4380329</v>
      </c>
      <c r="F27" s="9" t="s">
        <v>50</v>
      </c>
      <c r="G27" s="21">
        <f>SUM(G28:G29)</f>
        <v>20718050</v>
      </c>
      <c r="H27" s="21">
        <f>SUM(H28:H29)</f>
        <v>25129241</v>
      </c>
      <c r="I27" s="21">
        <f>SUM(I28:I29)</f>
        <v>25129241</v>
      </c>
    </row>
    <row r="28" spans="1:9">
      <c r="A28" s="8">
        <v>20</v>
      </c>
      <c r="B28" s="24" t="s">
        <v>51</v>
      </c>
      <c r="C28" s="10">
        <v>2300000</v>
      </c>
      <c r="D28" s="10">
        <f>2363186+2017143</f>
        <v>4380329</v>
      </c>
      <c r="E28" s="14">
        <f>2363186+2017143</f>
        <v>4380329</v>
      </c>
      <c r="F28" s="24" t="s">
        <v>52</v>
      </c>
      <c r="G28" s="10">
        <v>20718050</v>
      </c>
      <c r="H28" s="10">
        <v>25129241</v>
      </c>
      <c r="I28" s="10">
        <v>25129241</v>
      </c>
    </row>
    <row r="29" spans="1:9">
      <c r="A29" s="8">
        <v>21</v>
      </c>
      <c r="B29" s="24" t="s">
        <v>53</v>
      </c>
      <c r="C29" s="10"/>
      <c r="D29" s="10"/>
      <c r="E29" s="14"/>
      <c r="F29" s="24" t="s">
        <v>54</v>
      </c>
      <c r="G29" s="10">
        <v>0</v>
      </c>
      <c r="H29" s="10">
        <v>0</v>
      </c>
      <c r="I29" s="10">
        <v>0</v>
      </c>
    </row>
    <row r="30" spans="1:9">
      <c r="A30" s="8">
        <v>22</v>
      </c>
      <c r="B30" s="25" t="s">
        <v>55</v>
      </c>
      <c r="C30" s="10"/>
      <c r="D30" s="10"/>
      <c r="E30" s="14"/>
      <c r="F30" s="24"/>
      <c r="G30" s="10"/>
      <c r="H30" s="10"/>
      <c r="I30" s="10"/>
    </row>
    <row r="31" spans="1:9">
      <c r="A31" s="26">
        <v>23</v>
      </c>
      <c r="B31" s="27" t="s">
        <v>56</v>
      </c>
      <c r="C31" s="28">
        <f>C17+C24+C27</f>
        <v>93558175</v>
      </c>
      <c r="D31" s="28">
        <f>D17+D24+D27</f>
        <v>178018490</v>
      </c>
      <c r="E31" s="28">
        <f>E17+E24+E27</f>
        <v>178018490</v>
      </c>
      <c r="F31" s="27" t="s">
        <v>57</v>
      </c>
      <c r="G31" s="28">
        <f>G17+G24+G27</f>
        <v>93558175</v>
      </c>
      <c r="H31" s="28">
        <f>H17+H24+H27</f>
        <v>178018490</v>
      </c>
      <c r="I31" s="28">
        <f>I17+I24+I27</f>
        <v>119687699</v>
      </c>
    </row>
    <row r="33" spans="1:9">
      <c r="A33" s="1"/>
      <c r="B33" s="29"/>
      <c r="C33" s="1"/>
      <c r="D33" s="1"/>
      <c r="E33" s="1"/>
      <c r="F33" s="1"/>
      <c r="G33" s="1"/>
      <c r="H33" s="1"/>
      <c r="I33" s="1"/>
    </row>
    <row r="34" spans="1:9">
      <c r="A34" s="1"/>
      <c r="B34" s="29"/>
      <c r="C34" s="1"/>
      <c r="D34" s="1"/>
      <c r="E34" s="1"/>
      <c r="F34" s="1"/>
      <c r="G34" s="1"/>
      <c r="H34" s="1"/>
      <c r="I34" s="1"/>
    </row>
    <row r="35" spans="1:9" ht="15.75">
      <c r="A35" s="252" t="s">
        <v>61</v>
      </c>
      <c r="B35" s="252"/>
      <c r="C35" s="252"/>
      <c r="D35" s="252"/>
      <c r="E35" s="252"/>
      <c r="F35" s="252"/>
      <c r="G35" s="252"/>
      <c r="H35" s="252"/>
      <c r="I35" s="252"/>
    </row>
    <row r="36" spans="1:9" ht="15.75">
      <c r="A36" s="252" t="s">
        <v>60</v>
      </c>
      <c r="B36" s="252"/>
      <c r="C36" s="252"/>
      <c r="D36" s="252"/>
      <c r="E36" s="252"/>
      <c r="F36" s="252"/>
      <c r="G36" s="252"/>
      <c r="H36" s="252"/>
      <c r="I36" s="25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1"/>
      <c r="B38" s="1"/>
      <c r="C38" s="1"/>
      <c r="D38" s="1"/>
      <c r="E38" s="1"/>
      <c r="F38" s="1"/>
      <c r="G38" s="1"/>
      <c r="H38" s="1"/>
      <c r="I38" s="4" t="s">
        <v>3</v>
      </c>
    </row>
    <row r="39" spans="1:9">
      <c r="A39" s="5"/>
      <c r="B39" s="6" t="s">
        <v>4</v>
      </c>
      <c r="C39" s="6" t="s">
        <v>5</v>
      </c>
      <c r="D39" s="6" t="s">
        <v>6</v>
      </c>
      <c r="E39" s="6" t="s">
        <v>7</v>
      </c>
      <c r="F39" s="7" t="s">
        <v>8</v>
      </c>
      <c r="G39" s="7" t="s">
        <v>9</v>
      </c>
      <c r="H39" s="7" t="s">
        <v>10</v>
      </c>
      <c r="I39" s="7" t="s">
        <v>11</v>
      </c>
    </row>
    <row r="40" spans="1:9" ht="12.75" customHeight="1">
      <c r="A40" s="250" t="s">
        <v>12</v>
      </c>
      <c r="B40" s="251" t="s">
        <v>13</v>
      </c>
      <c r="C40" s="251" t="s">
        <v>14</v>
      </c>
      <c r="D40" s="251" t="s">
        <v>15</v>
      </c>
      <c r="E40" s="251" t="s">
        <v>16</v>
      </c>
      <c r="F40" s="251" t="s">
        <v>13</v>
      </c>
      <c r="G40" s="251" t="s">
        <v>14</v>
      </c>
      <c r="H40" s="251" t="s">
        <v>15</v>
      </c>
      <c r="I40" s="251" t="s">
        <v>16</v>
      </c>
    </row>
    <row r="41" spans="1:9">
      <c r="A41" s="250"/>
      <c r="B41" s="251"/>
      <c r="C41" s="251"/>
      <c r="D41" s="251"/>
      <c r="E41" s="251"/>
      <c r="F41" s="251"/>
      <c r="G41" s="251"/>
      <c r="H41" s="251"/>
      <c r="I41" s="251"/>
    </row>
    <row r="42" spans="1:9">
      <c r="A42" s="8">
        <v>1</v>
      </c>
      <c r="B42" s="9" t="s">
        <v>17</v>
      </c>
      <c r="C42" s="10"/>
      <c r="D42" s="10"/>
      <c r="E42" s="10"/>
      <c r="F42" s="9" t="s">
        <v>18</v>
      </c>
      <c r="G42" s="11"/>
      <c r="H42" s="11"/>
      <c r="I42" s="12"/>
    </row>
    <row r="43" spans="1:9">
      <c r="A43" s="8">
        <v>2</v>
      </c>
      <c r="B43" s="13" t="s">
        <v>19</v>
      </c>
      <c r="C43" s="10"/>
      <c r="D43" s="10"/>
      <c r="E43" s="10"/>
      <c r="F43" s="13" t="s">
        <v>20</v>
      </c>
      <c r="G43" s="10"/>
      <c r="H43" s="10"/>
      <c r="I43" s="10"/>
    </row>
    <row r="44" spans="1:9">
      <c r="A44" s="8">
        <v>3</v>
      </c>
      <c r="B44" s="13" t="s">
        <v>21</v>
      </c>
      <c r="C44" s="10"/>
      <c r="D44" s="10"/>
      <c r="E44" s="10"/>
      <c r="F44" s="13" t="s">
        <v>22</v>
      </c>
      <c r="G44" s="10"/>
      <c r="H44" s="10"/>
      <c r="I44" s="10"/>
    </row>
    <row r="45" spans="1:9">
      <c r="A45" s="8">
        <v>4</v>
      </c>
      <c r="B45" s="13" t="s">
        <v>23</v>
      </c>
      <c r="C45" s="10"/>
      <c r="D45" s="10"/>
      <c r="E45" s="10"/>
      <c r="F45" s="13" t="s">
        <v>24</v>
      </c>
      <c r="G45" s="10"/>
      <c r="H45" s="10"/>
      <c r="I45" s="10"/>
    </row>
    <row r="46" spans="1:9">
      <c r="A46" s="8">
        <v>5</v>
      </c>
      <c r="B46" s="13" t="s">
        <v>25</v>
      </c>
      <c r="C46" s="10"/>
      <c r="D46" s="10"/>
      <c r="E46" s="10"/>
      <c r="F46" s="13" t="s">
        <v>26</v>
      </c>
      <c r="G46" s="10"/>
      <c r="H46" s="10"/>
      <c r="I46" s="10"/>
    </row>
    <row r="47" spans="1:9">
      <c r="A47" s="8">
        <v>6</v>
      </c>
      <c r="B47" s="13" t="s">
        <v>27</v>
      </c>
      <c r="C47" s="10"/>
      <c r="D47" s="10"/>
      <c r="E47" s="10"/>
      <c r="F47" s="13" t="s">
        <v>28</v>
      </c>
      <c r="G47" s="10"/>
      <c r="H47" s="10"/>
      <c r="I47" s="10"/>
    </row>
    <row r="48" spans="1:9">
      <c r="A48" s="8">
        <v>7</v>
      </c>
      <c r="B48" s="13" t="s">
        <v>29</v>
      </c>
      <c r="C48" s="10"/>
      <c r="D48" s="10"/>
      <c r="E48" s="10"/>
      <c r="F48" s="14" t="s">
        <v>30</v>
      </c>
      <c r="G48" s="10">
        <v>0</v>
      </c>
      <c r="H48" s="10">
        <v>0</v>
      </c>
      <c r="I48" s="10">
        <v>0</v>
      </c>
    </row>
    <row r="49" spans="1:9">
      <c r="A49" s="8">
        <v>8</v>
      </c>
      <c r="B49" s="13" t="s">
        <v>31</v>
      </c>
      <c r="C49" s="10"/>
      <c r="D49" s="10">
        <v>0</v>
      </c>
      <c r="E49" s="10">
        <v>0</v>
      </c>
      <c r="F49" s="13" t="s">
        <v>32</v>
      </c>
      <c r="G49" s="10">
        <v>0</v>
      </c>
      <c r="H49" s="10">
        <v>0</v>
      </c>
      <c r="I49" s="10">
        <v>0</v>
      </c>
    </row>
    <row r="50" spans="1:9">
      <c r="A50" s="8">
        <v>9</v>
      </c>
      <c r="B50" s="15" t="s">
        <v>33</v>
      </c>
      <c r="C50" s="15">
        <f>SUM(C43:C49)</f>
        <v>0</v>
      </c>
      <c r="D50" s="15">
        <f>SUM(D43:D49)</f>
        <v>0</v>
      </c>
      <c r="E50" s="15">
        <f>SUM(E43:E49)</f>
        <v>0</v>
      </c>
      <c r="F50" s="16" t="s">
        <v>34</v>
      </c>
      <c r="G50" s="16">
        <f>SUM(G43:G49)</f>
        <v>0</v>
      </c>
      <c r="H50" s="16">
        <f>SUM(H43:H49)</f>
        <v>0</v>
      </c>
      <c r="I50" s="16">
        <f>SUM(I43:I49)</f>
        <v>0</v>
      </c>
    </row>
    <row r="51" spans="1:9">
      <c r="A51" s="8">
        <v>10</v>
      </c>
      <c r="B51" s="9" t="s">
        <v>35</v>
      </c>
      <c r="C51" s="10"/>
      <c r="D51" s="10"/>
      <c r="E51" s="10"/>
      <c r="F51" s="9" t="s">
        <v>36</v>
      </c>
      <c r="G51" s="10"/>
      <c r="H51" s="10"/>
      <c r="I51" s="10"/>
    </row>
    <row r="52" spans="1:9">
      <c r="A52" s="8">
        <v>11</v>
      </c>
      <c r="B52" s="13" t="s">
        <v>37</v>
      </c>
      <c r="C52" s="10"/>
      <c r="D52" s="10"/>
      <c r="E52" s="10"/>
      <c r="F52" s="13" t="s">
        <v>38</v>
      </c>
      <c r="G52" s="10"/>
      <c r="H52" s="10"/>
      <c r="I52" s="10"/>
    </row>
    <row r="53" spans="1:9">
      <c r="A53" s="8">
        <v>12</v>
      </c>
      <c r="B53" s="13" t="s">
        <v>39</v>
      </c>
      <c r="C53" s="10"/>
      <c r="D53" s="10"/>
      <c r="E53" s="10"/>
      <c r="F53" s="17" t="s">
        <v>40</v>
      </c>
      <c r="G53" s="10"/>
      <c r="H53" s="10"/>
      <c r="I53" s="10"/>
    </row>
    <row r="54" spans="1:9">
      <c r="A54" s="8">
        <v>13</v>
      </c>
      <c r="B54" s="13" t="s">
        <v>41</v>
      </c>
      <c r="C54" s="10"/>
      <c r="D54" s="10"/>
      <c r="E54" s="10"/>
      <c r="F54" s="13" t="s">
        <v>42</v>
      </c>
      <c r="G54" s="10">
        <v>0</v>
      </c>
      <c r="H54" s="10">
        <v>0</v>
      </c>
      <c r="I54" s="10">
        <v>0</v>
      </c>
    </row>
    <row r="55" spans="1:9">
      <c r="A55" s="8">
        <v>14</v>
      </c>
      <c r="B55" s="13" t="s">
        <v>43</v>
      </c>
      <c r="C55" s="10"/>
      <c r="D55" s="10"/>
      <c r="E55" s="10"/>
      <c r="F55" s="13" t="s">
        <v>44</v>
      </c>
      <c r="G55" s="10">
        <v>0</v>
      </c>
      <c r="H55" s="10">
        <v>0</v>
      </c>
      <c r="I55" s="10">
        <v>0</v>
      </c>
    </row>
    <row r="56" spans="1:9">
      <c r="A56" s="8">
        <v>15</v>
      </c>
      <c r="B56" s="13"/>
      <c r="C56" s="10"/>
      <c r="D56" s="10"/>
      <c r="E56" s="10"/>
      <c r="F56" s="13" t="s">
        <v>45</v>
      </c>
      <c r="G56" s="10">
        <v>0</v>
      </c>
      <c r="H56" s="10">
        <v>0</v>
      </c>
      <c r="I56" s="10">
        <v>0</v>
      </c>
    </row>
    <row r="57" spans="1:9">
      <c r="A57" s="8">
        <v>16</v>
      </c>
      <c r="B57" s="18" t="s">
        <v>46</v>
      </c>
      <c r="C57" s="19">
        <f>SUM(C51:C56)</f>
        <v>0</v>
      </c>
      <c r="D57" s="19">
        <f>SUM(D52:D56)</f>
        <v>0</v>
      </c>
      <c r="E57" s="19">
        <f>SUM(E52:E56)</f>
        <v>0</v>
      </c>
      <c r="F57" s="18" t="s">
        <v>47</v>
      </c>
      <c r="G57" s="16">
        <f>SUM(G52:G56)</f>
        <v>0</v>
      </c>
      <c r="H57" s="16">
        <f>SUM(H52:H56)</f>
        <v>0</v>
      </c>
      <c r="I57" s="16">
        <f>SUM(I52:I56)</f>
        <v>0</v>
      </c>
    </row>
    <row r="58" spans="1:9">
      <c r="A58" s="8">
        <v>17</v>
      </c>
      <c r="B58" s="20" t="s">
        <v>48</v>
      </c>
      <c r="C58" s="21">
        <v>0</v>
      </c>
      <c r="D58" s="21">
        <v>0</v>
      </c>
      <c r="E58" s="21">
        <v>0</v>
      </c>
      <c r="F58" s="20" t="s">
        <v>48</v>
      </c>
      <c r="G58" s="21">
        <v>0</v>
      </c>
      <c r="H58" s="21">
        <v>0</v>
      </c>
      <c r="I58" s="21">
        <v>0</v>
      </c>
    </row>
    <row r="59" spans="1:9">
      <c r="A59" s="8">
        <v>18</v>
      </c>
      <c r="B59" s="22"/>
      <c r="C59" s="10"/>
      <c r="D59" s="10"/>
      <c r="E59" s="10"/>
      <c r="F59" s="22"/>
      <c r="G59" s="10"/>
      <c r="H59" s="10"/>
      <c r="I59" s="10"/>
    </row>
    <row r="60" spans="1:9">
      <c r="A60" s="8">
        <v>19</v>
      </c>
      <c r="B60" s="23" t="s">
        <v>49</v>
      </c>
      <c r="C60" s="30">
        <f>+C61+C62+C63</f>
        <v>0</v>
      </c>
      <c r="D60" s="23">
        <f>+D61+D62+D63</f>
        <v>0</v>
      </c>
      <c r="E60" s="23">
        <f>+E61+E62+E63</f>
        <v>0</v>
      </c>
      <c r="F60" s="9" t="s">
        <v>50</v>
      </c>
      <c r="G60" s="21">
        <f>SUM(G61:G62)</f>
        <v>0</v>
      </c>
      <c r="H60" s="21">
        <f>SUM(H61:H62)</f>
        <v>0</v>
      </c>
      <c r="I60" s="21">
        <f>SUM(I61:I62)</f>
        <v>0</v>
      </c>
    </row>
    <row r="61" spans="1:9">
      <c r="A61" s="8">
        <v>20</v>
      </c>
      <c r="B61" s="24" t="s">
        <v>51</v>
      </c>
      <c r="C61" s="14"/>
      <c r="D61" s="14"/>
      <c r="E61" s="14"/>
      <c r="F61" s="25" t="s">
        <v>52</v>
      </c>
      <c r="G61" s="10"/>
      <c r="H61" s="10"/>
      <c r="I61" s="10"/>
    </row>
    <row r="62" spans="1:9">
      <c r="A62" s="8">
        <v>21</v>
      </c>
      <c r="B62" s="24" t="s">
        <v>53</v>
      </c>
      <c r="C62" s="14"/>
      <c r="D62" s="14"/>
      <c r="E62" s="14"/>
      <c r="F62" s="24" t="s">
        <v>54</v>
      </c>
      <c r="G62" s="10">
        <v>0</v>
      </c>
      <c r="H62" s="10">
        <v>0</v>
      </c>
      <c r="I62" s="10">
        <v>0</v>
      </c>
    </row>
    <row r="63" spans="1:9">
      <c r="A63" s="8">
        <v>22</v>
      </c>
      <c r="B63" s="25" t="s">
        <v>55</v>
      </c>
      <c r="C63" s="10"/>
      <c r="D63" s="10"/>
      <c r="E63" s="14"/>
      <c r="F63" s="24"/>
      <c r="G63" s="10"/>
      <c r="H63" s="10"/>
      <c r="I63" s="10"/>
    </row>
    <row r="64" spans="1:9">
      <c r="A64" s="26">
        <v>23</v>
      </c>
      <c r="B64" s="27" t="s">
        <v>56</v>
      </c>
      <c r="C64" s="28">
        <f>C50+C57+C60</f>
        <v>0</v>
      </c>
      <c r="D64" s="28">
        <f>D50+D57+D60</f>
        <v>0</v>
      </c>
      <c r="E64" s="28">
        <f>E50+E57+E60</f>
        <v>0</v>
      </c>
      <c r="F64" s="27" t="s">
        <v>57</v>
      </c>
      <c r="G64" s="28">
        <f>G50+G57+G60</f>
        <v>0</v>
      </c>
      <c r="H64" s="28">
        <f>H50+H57+H60</f>
        <v>0</v>
      </c>
      <c r="I64" s="28">
        <f>I50+I57+I60</f>
        <v>0</v>
      </c>
    </row>
    <row r="68" spans="1:9">
      <c r="A68" s="1"/>
      <c r="B68" s="29"/>
      <c r="C68" s="1"/>
      <c r="D68" s="1"/>
      <c r="E68" s="1"/>
      <c r="F68" s="1"/>
      <c r="G68" s="1"/>
      <c r="H68" s="1"/>
      <c r="I68" s="1"/>
    </row>
    <row r="70" spans="1:9" ht="15.75">
      <c r="A70" s="252" t="s">
        <v>62</v>
      </c>
      <c r="B70" s="252"/>
      <c r="C70" s="252"/>
      <c r="D70" s="252"/>
      <c r="E70" s="252"/>
      <c r="F70" s="252"/>
      <c r="G70" s="252"/>
      <c r="H70" s="252"/>
      <c r="I70" s="252"/>
    </row>
    <row r="71" spans="1:9" ht="15.75">
      <c r="A71" s="252" t="s">
        <v>63</v>
      </c>
      <c r="B71" s="252"/>
      <c r="C71" s="252"/>
      <c r="D71" s="252"/>
      <c r="E71" s="252"/>
      <c r="F71" s="252"/>
      <c r="G71" s="252"/>
      <c r="H71" s="252"/>
      <c r="I71" s="252"/>
    </row>
    <row r="72" spans="1:9" ht="15.75">
      <c r="A72" s="31"/>
      <c r="B72" s="31"/>
      <c r="C72" s="31"/>
      <c r="D72" s="31"/>
      <c r="E72" s="31"/>
      <c r="F72" s="31"/>
      <c r="G72" s="31"/>
      <c r="H72" s="31"/>
      <c r="I72" s="31"/>
    </row>
    <row r="73" spans="1:9">
      <c r="A73" s="1"/>
      <c r="B73" s="1"/>
      <c r="C73" s="1"/>
      <c r="D73" s="1"/>
      <c r="E73" s="1"/>
      <c r="F73" s="1"/>
      <c r="G73" s="1"/>
      <c r="H73" s="1"/>
      <c r="I73" s="4" t="s">
        <v>64</v>
      </c>
    </row>
    <row r="74" spans="1:9">
      <c r="A74" s="5"/>
      <c r="B74" s="6" t="s">
        <v>4</v>
      </c>
      <c r="C74" s="6" t="s">
        <v>5</v>
      </c>
      <c r="D74" s="6" t="s">
        <v>6</v>
      </c>
      <c r="E74" s="6" t="s">
        <v>7</v>
      </c>
      <c r="F74" s="7" t="s">
        <v>8</v>
      </c>
      <c r="G74" s="7" t="s">
        <v>9</v>
      </c>
      <c r="H74" s="7" t="s">
        <v>10</v>
      </c>
      <c r="I74" s="7" t="s">
        <v>11</v>
      </c>
    </row>
    <row r="75" spans="1:9" ht="12.75" customHeight="1">
      <c r="A75" s="250" t="s">
        <v>12</v>
      </c>
      <c r="B75" s="251" t="s">
        <v>13</v>
      </c>
      <c r="C75" s="251" t="s">
        <v>14</v>
      </c>
      <c r="D75" s="251" t="s">
        <v>15</v>
      </c>
      <c r="E75" s="251" t="s">
        <v>16</v>
      </c>
      <c r="F75" s="251" t="s">
        <v>13</v>
      </c>
      <c r="G75" s="251" t="s">
        <v>14</v>
      </c>
      <c r="H75" s="251" t="s">
        <v>15</v>
      </c>
      <c r="I75" s="251" t="s">
        <v>16</v>
      </c>
    </row>
    <row r="76" spans="1:9">
      <c r="A76" s="250"/>
      <c r="B76" s="251"/>
      <c r="C76" s="251"/>
      <c r="D76" s="251"/>
      <c r="E76" s="251"/>
      <c r="F76" s="251"/>
      <c r="G76" s="251"/>
      <c r="H76" s="251"/>
      <c r="I76" s="251"/>
    </row>
    <row r="77" spans="1:9">
      <c r="A77" s="8">
        <v>1</v>
      </c>
      <c r="B77" s="9" t="s">
        <v>17</v>
      </c>
      <c r="C77" s="10"/>
      <c r="D77" s="10"/>
      <c r="E77" s="10"/>
      <c r="F77" s="9" t="s">
        <v>18</v>
      </c>
      <c r="G77" s="11"/>
      <c r="H77" s="11"/>
      <c r="I77" s="12"/>
    </row>
    <row r="78" spans="1:9">
      <c r="A78" s="8">
        <v>2</v>
      </c>
      <c r="B78" s="13" t="s">
        <v>19</v>
      </c>
      <c r="C78" s="10"/>
      <c r="D78" s="10"/>
      <c r="E78" s="10"/>
      <c r="F78" s="13" t="s">
        <v>20</v>
      </c>
      <c r="G78" s="10"/>
      <c r="H78" s="10"/>
      <c r="I78" s="10"/>
    </row>
    <row r="79" spans="1:9">
      <c r="A79" s="8">
        <v>3</v>
      </c>
      <c r="B79" s="13" t="s">
        <v>21</v>
      </c>
      <c r="C79" s="10"/>
      <c r="D79" s="10"/>
      <c r="E79" s="10"/>
      <c r="F79" s="13" t="s">
        <v>22</v>
      </c>
      <c r="G79" s="10"/>
      <c r="H79" s="10"/>
      <c r="I79" s="10"/>
    </row>
    <row r="80" spans="1:9">
      <c r="A80" s="8">
        <v>4</v>
      </c>
      <c r="B80" s="13" t="s">
        <v>23</v>
      </c>
      <c r="C80" s="10"/>
      <c r="D80" s="10"/>
      <c r="E80" s="10"/>
      <c r="F80" s="13" t="s">
        <v>24</v>
      </c>
      <c r="G80" s="10"/>
      <c r="H80" s="10"/>
      <c r="I80" s="10"/>
    </row>
    <row r="81" spans="1:9">
      <c r="A81" s="8">
        <v>5</v>
      </c>
      <c r="B81" s="13" t="s">
        <v>25</v>
      </c>
      <c r="C81" s="10"/>
      <c r="D81" s="10"/>
      <c r="E81" s="10"/>
      <c r="F81" s="13" t="s">
        <v>26</v>
      </c>
      <c r="G81" s="10"/>
      <c r="H81" s="10"/>
      <c r="I81" s="10"/>
    </row>
    <row r="82" spans="1:9">
      <c r="A82" s="8">
        <v>6</v>
      </c>
      <c r="B82" s="13" t="s">
        <v>27</v>
      </c>
      <c r="C82" s="10"/>
      <c r="D82" s="10"/>
      <c r="E82" s="10"/>
      <c r="F82" s="13" t="s">
        <v>28</v>
      </c>
      <c r="G82" s="10"/>
      <c r="H82" s="10"/>
      <c r="I82" s="10"/>
    </row>
    <row r="83" spans="1:9">
      <c r="A83" s="8">
        <v>7</v>
      </c>
      <c r="B83" s="13" t="s">
        <v>29</v>
      </c>
      <c r="C83" s="10"/>
      <c r="D83" s="10"/>
      <c r="E83" s="10"/>
      <c r="F83" s="14" t="s">
        <v>30</v>
      </c>
      <c r="G83" s="10"/>
      <c r="H83" s="10"/>
      <c r="I83" s="10"/>
    </row>
    <row r="84" spans="1:9">
      <c r="A84" s="8">
        <v>8</v>
      </c>
      <c r="B84" s="13" t="s">
        <v>31</v>
      </c>
      <c r="C84" s="10"/>
      <c r="D84" s="10"/>
      <c r="E84" s="10"/>
      <c r="F84" s="13" t="s">
        <v>32</v>
      </c>
      <c r="G84" s="10"/>
      <c r="H84" s="10"/>
      <c r="I84" s="10"/>
    </row>
    <row r="85" spans="1:9">
      <c r="A85" s="8">
        <v>9</v>
      </c>
      <c r="B85" s="15" t="s">
        <v>33</v>
      </c>
      <c r="C85" s="15">
        <f>SUM(C78:C84)</f>
        <v>0</v>
      </c>
      <c r="D85" s="15">
        <f>SUM(D78:D84)</f>
        <v>0</v>
      </c>
      <c r="E85" s="15">
        <f>SUM(E78:E84)</f>
        <v>0</v>
      </c>
      <c r="F85" s="16" t="s">
        <v>34</v>
      </c>
      <c r="G85" s="16">
        <f>SUM(G78:G84)</f>
        <v>0</v>
      </c>
      <c r="H85" s="16">
        <f>SUM(H78:H84)</f>
        <v>0</v>
      </c>
      <c r="I85" s="16">
        <f>SUM(I78:I84)</f>
        <v>0</v>
      </c>
    </row>
    <row r="86" spans="1:9">
      <c r="A86" s="8">
        <v>10</v>
      </c>
      <c r="B86" s="9" t="s">
        <v>35</v>
      </c>
      <c r="C86" s="10"/>
      <c r="D86" s="10"/>
      <c r="E86" s="10"/>
      <c r="F86" s="9" t="s">
        <v>36</v>
      </c>
      <c r="G86" s="10"/>
      <c r="H86" s="10"/>
      <c r="I86" s="10"/>
    </row>
    <row r="87" spans="1:9">
      <c r="A87" s="8">
        <v>11</v>
      </c>
      <c r="B87" s="13" t="s">
        <v>37</v>
      </c>
      <c r="C87" s="10"/>
      <c r="D87" s="10"/>
      <c r="E87" s="10"/>
      <c r="F87" s="13" t="s">
        <v>38</v>
      </c>
      <c r="G87" s="10"/>
      <c r="H87" s="10"/>
      <c r="I87" s="10"/>
    </row>
    <row r="88" spans="1:9">
      <c r="A88" s="8">
        <v>12</v>
      </c>
      <c r="B88" s="13" t="s">
        <v>39</v>
      </c>
      <c r="C88" s="10"/>
      <c r="D88" s="10"/>
      <c r="E88" s="10"/>
      <c r="F88" s="17" t="s">
        <v>40</v>
      </c>
      <c r="G88" s="10"/>
      <c r="H88" s="10"/>
      <c r="I88" s="10"/>
    </row>
    <row r="89" spans="1:9">
      <c r="A89" s="8">
        <v>13</v>
      </c>
      <c r="B89" s="13" t="s">
        <v>41</v>
      </c>
      <c r="C89" s="10"/>
      <c r="D89" s="10"/>
      <c r="E89" s="10"/>
      <c r="F89" s="13" t="s">
        <v>42</v>
      </c>
      <c r="G89" s="10"/>
      <c r="H89" s="10"/>
      <c r="I89" s="10"/>
    </row>
    <row r="90" spans="1:9">
      <c r="A90" s="8">
        <v>14</v>
      </c>
      <c r="B90" s="13" t="s">
        <v>43</v>
      </c>
      <c r="C90" s="10"/>
      <c r="D90" s="10"/>
      <c r="E90" s="10"/>
      <c r="F90" s="13" t="s">
        <v>44</v>
      </c>
      <c r="G90" s="10"/>
      <c r="H90" s="10"/>
      <c r="I90" s="10"/>
    </row>
    <row r="91" spans="1:9">
      <c r="A91" s="8">
        <v>15</v>
      </c>
      <c r="B91" s="13"/>
      <c r="C91" s="10"/>
      <c r="D91" s="10"/>
      <c r="E91" s="10"/>
      <c r="F91" s="13" t="s">
        <v>45</v>
      </c>
      <c r="G91" s="10"/>
      <c r="H91" s="10"/>
      <c r="I91" s="10"/>
    </row>
    <row r="92" spans="1:9">
      <c r="A92" s="8">
        <v>16</v>
      </c>
      <c r="B92" s="18" t="s">
        <v>46</v>
      </c>
      <c r="C92" s="19">
        <f>SUM(C86:C91)</f>
        <v>0</v>
      </c>
      <c r="D92" s="19">
        <f>SUM(D87:D91)</f>
        <v>0</v>
      </c>
      <c r="E92" s="19">
        <f>SUM(E87:E91)</f>
        <v>0</v>
      </c>
      <c r="F92" s="18" t="s">
        <v>47</v>
      </c>
      <c r="G92" s="16">
        <f>SUM(G87:G91)</f>
        <v>0</v>
      </c>
      <c r="H92" s="16">
        <f>SUM(H87:H91)</f>
        <v>0</v>
      </c>
      <c r="I92" s="16">
        <f>SUM(I87:I91)</f>
        <v>0</v>
      </c>
    </row>
    <row r="93" spans="1:9">
      <c r="A93" s="8">
        <v>17</v>
      </c>
      <c r="B93" s="20" t="s">
        <v>48</v>
      </c>
      <c r="C93" s="21">
        <v>0</v>
      </c>
      <c r="D93" s="21">
        <v>0</v>
      </c>
      <c r="E93" s="21">
        <v>0</v>
      </c>
      <c r="F93" s="20" t="s">
        <v>48</v>
      </c>
      <c r="G93" s="21">
        <v>0</v>
      </c>
      <c r="H93" s="21">
        <v>0</v>
      </c>
      <c r="I93" s="21">
        <v>0</v>
      </c>
    </row>
    <row r="94" spans="1:9">
      <c r="A94" s="8">
        <v>18</v>
      </c>
      <c r="B94" s="22"/>
      <c r="C94" s="10"/>
      <c r="D94" s="10"/>
      <c r="E94" s="10"/>
      <c r="F94" s="22"/>
      <c r="G94" s="10"/>
      <c r="H94" s="10"/>
      <c r="I94" s="10"/>
    </row>
    <row r="95" spans="1:9">
      <c r="A95" s="8">
        <v>19</v>
      </c>
      <c r="B95" s="23" t="s">
        <v>49</v>
      </c>
      <c r="C95" s="23">
        <f>+C96+C97+C98</f>
        <v>0</v>
      </c>
      <c r="D95" s="23">
        <f>+D96+D97+D98</f>
        <v>0</v>
      </c>
      <c r="E95" s="23">
        <f>+E96+E97+E98</f>
        <v>0</v>
      </c>
      <c r="F95" s="9" t="s">
        <v>50</v>
      </c>
      <c r="G95" s="21">
        <f>SUM(G96:G97)</f>
        <v>0</v>
      </c>
      <c r="H95" s="21">
        <f>SUM(H96:H97)</f>
        <v>0</v>
      </c>
      <c r="I95" s="21">
        <f>SUM(I96:I97)</f>
        <v>0</v>
      </c>
    </row>
    <row r="96" spans="1:9">
      <c r="A96" s="8">
        <v>20</v>
      </c>
      <c r="B96" s="24" t="s">
        <v>51</v>
      </c>
      <c r="C96" s="14"/>
      <c r="D96" s="14"/>
      <c r="E96" s="14"/>
      <c r="F96" s="24" t="s">
        <v>52</v>
      </c>
      <c r="G96" s="10"/>
      <c r="H96" s="10"/>
      <c r="I96" s="10"/>
    </row>
    <row r="97" spans="1:9">
      <c r="A97" s="8">
        <v>21</v>
      </c>
      <c r="B97" s="24" t="s">
        <v>53</v>
      </c>
      <c r="C97" s="14"/>
      <c r="D97" s="14"/>
      <c r="E97" s="14"/>
      <c r="F97" s="24" t="s">
        <v>54</v>
      </c>
      <c r="G97" s="10"/>
      <c r="H97" s="10"/>
      <c r="I97" s="10"/>
    </row>
    <row r="98" spans="1:9">
      <c r="A98" s="8">
        <v>22</v>
      </c>
      <c r="B98" s="25" t="s">
        <v>55</v>
      </c>
      <c r="C98" s="14"/>
      <c r="D98" s="14"/>
      <c r="E98" s="14"/>
      <c r="F98" s="24"/>
      <c r="G98" s="10"/>
      <c r="H98" s="10"/>
      <c r="I98" s="10"/>
    </row>
    <row r="99" spans="1:9">
      <c r="A99" s="26">
        <v>23</v>
      </c>
      <c r="B99" s="27" t="s">
        <v>56</v>
      </c>
      <c r="C99" s="28">
        <f>C85+C92+C95</f>
        <v>0</v>
      </c>
      <c r="D99" s="28">
        <f>D85+D92+D95</f>
        <v>0</v>
      </c>
      <c r="E99" s="28">
        <f>E85+E92+E95</f>
        <v>0</v>
      </c>
      <c r="F99" s="27" t="s">
        <v>57</v>
      </c>
      <c r="G99" s="28">
        <f>G85+G92+G95</f>
        <v>0</v>
      </c>
      <c r="H99" s="28">
        <f>H85+H92+H95</f>
        <v>0</v>
      </c>
      <c r="I99" s="28">
        <f>I85+I92+I95</f>
        <v>0</v>
      </c>
    </row>
    <row r="100" spans="1:9">
      <c r="A100" s="1"/>
      <c r="B100" s="1"/>
      <c r="C100" s="32"/>
      <c r="D100" s="32"/>
      <c r="E100" s="32"/>
      <c r="F100" s="32"/>
      <c r="G100" s="32"/>
      <c r="H100" s="32"/>
      <c r="I100" s="32"/>
    </row>
  </sheetData>
  <sheetProtection selectLockedCells="1" selectUnlockedCells="1"/>
  <mergeCells count="34">
    <mergeCell ref="A2:I2"/>
    <mergeCell ref="A3:I3"/>
    <mergeCell ref="B5:F5"/>
    <mergeCell ref="A7:A8"/>
    <mergeCell ref="B7:B8"/>
    <mergeCell ref="C7:C8"/>
    <mergeCell ref="H7:H8"/>
    <mergeCell ref="I7:I8"/>
    <mergeCell ref="D75:D76"/>
    <mergeCell ref="E75:E76"/>
    <mergeCell ref="F75:F76"/>
    <mergeCell ref="G75:G76"/>
    <mergeCell ref="C40:C41"/>
    <mergeCell ref="D40:D41"/>
    <mergeCell ref="E40:E41"/>
    <mergeCell ref="F40:F41"/>
    <mergeCell ref="A35:I35"/>
    <mergeCell ref="A36:I36"/>
    <mergeCell ref="A40:A41"/>
    <mergeCell ref="B40:B41"/>
    <mergeCell ref="D7:D8"/>
    <mergeCell ref="E7:E8"/>
    <mergeCell ref="F7:F8"/>
    <mergeCell ref="G7:G8"/>
    <mergeCell ref="H75:H76"/>
    <mergeCell ref="I75:I76"/>
    <mergeCell ref="G40:G41"/>
    <mergeCell ref="H40:H41"/>
    <mergeCell ref="I40:I41"/>
    <mergeCell ref="A70:I70"/>
    <mergeCell ref="A71:I71"/>
    <mergeCell ref="A75:A76"/>
    <mergeCell ref="B75:B76"/>
    <mergeCell ref="C75:C76"/>
  </mergeCells>
  <pageMargins left="0" right="0.11805555555555555" top="0.74791666666666667" bottom="0.74791666666666667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workbookViewId="0">
      <selection activeCell="B9" sqref="B9"/>
    </sheetView>
  </sheetViews>
  <sheetFormatPr defaultRowHeight="12.75"/>
  <cols>
    <col min="1" max="1" width="60.33203125" style="33" customWidth="1"/>
    <col min="2" max="2" width="37.5" style="33" customWidth="1"/>
    <col min="3" max="16384" width="9.33203125" style="33"/>
  </cols>
  <sheetData>
    <row r="1" spans="1:2" ht="24.75" customHeight="1">
      <c r="A1" s="254" t="s">
        <v>65</v>
      </c>
      <c r="B1" s="254"/>
    </row>
    <row r="2" spans="1:2" ht="22.5" customHeight="1">
      <c r="A2" s="34"/>
      <c r="B2" s="35" t="s">
        <v>3</v>
      </c>
    </row>
    <row r="3" spans="1:2" s="38" customFormat="1" ht="44.25" customHeight="1">
      <c r="A3" s="36" t="s">
        <v>66</v>
      </c>
      <c r="B3" s="37" t="s">
        <v>67</v>
      </c>
    </row>
    <row r="4" spans="1:2" s="41" customFormat="1" ht="28.5" customHeight="1">
      <c r="A4" s="39">
        <v>1</v>
      </c>
      <c r="B4" s="40">
        <v>2</v>
      </c>
    </row>
    <row r="5" spans="1:2" ht="24" customHeight="1">
      <c r="A5" s="42" t="s">
        <v>68</v>
      </c>
      <c r="B5" s="43">
        <v>3172535</v>
      </c>
    </row>
    <row r="6" spans="1:2" ht="24.75" customHeight="1">
      <c r="A6" s="42" t="s">
        <v>345</v>
      </c>
      <c r="B6" s="43">
        <v>912203</v>
      </c>
    </row>
    <row r="7" spans="1:2" ht="18" customHeight="1">
      <c r="A7" s="42" t="s">
        <v>346</v>
      </c>
      <c r="B7" s="43">
        <v>15873672</v>
      </c>
    </row>
    <row r="8" spans="1:2" ht="35.25" customHeight="1">
      <c r="A8" s="42" t="s">
        <v>347</v>
      </c>
      <c r="B8" s="43">
        <v>4108779</v>
      </c>
    </row>
    <row r="9" spans="1:2" ht="25.5" customHeight="1">
      <c r="A9" s="42"/>
      <c r="B9" s="43"/>
    </row>
    <row r="10" spans="1:2" ht="26.25" customHeight="1">
      <c r="A10" s="42"/>
      <c r="B10" s="43"/>
    </row>
    <row r="11" spans="1:2" ht="27" customHeight="1">
      <c r="A11" s="42"/>
      <c r="B11" s="43"/>
    </row>
    <row r="12" spans="1:2" s="46" customFormat="1" ht="23.25" customHeight="1">
      <c r="A12" s="44" t="s">
        <v>69</v>
      </c>
      <c r="B12" s="45">
        <f>SUM(B5:B11)</f>
        <v>24067189</v>
      </c>
    </row>
    <row r="13" spans="1:2">
      <c r="A13" s="47"/>
    </row>
    <row r="15" spans="1:2" ht="6" customHeight="1"/>
    <row r="20" ht="16.5" customHeight="1"/>
    <row r="21" ht="16.5" customHeight="1"/>
    <row r="22" ht="16.5" customHeight="1"/>
  </sheetData>
  <sheetProtection selectLockedCells="1" selectUnlockedCells="1"/>
  <mergeCells count="1">
    <mergeCell ref="A1:B1"/>
  </mergeCells>
  <printOptions horizontalCentered="1"/>
  <pageMargins left="0.78749999999999998" right="0.78749999999999998" top="1.0201388888888889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8"/>
  <sheetViews>
    <sheetView workbookViewId="0">
      <selection activeCell="B8" sqref="B8"/>
    </sheetView>
  </sheetViews>
  <sheetFormatPr defaultRowHeight="12.75"/>
  <cols>
    <col min="1" max="1" width="43" customWidth="1"/>
    <col min="2" max="2" width="42.83203125" customWidth="1"/>
  </cols>
  <sheetData>
    <row r="1" spans="1:2">
      <c r="A1" s="255" t="s">
        <v>70</v>
      </c>
      <c r="B1" s="255"/>
    </row>
    <row r="3" spans="1:2">
      <c r="B3" s="48" t="s">
        <v>3</v>
      </c>
    </row>
    <row r="4" spans="1:2" ht="27.75" customHeight="1">
      <c r="A4" s="36" t="s">
        <v>71</v>
      </c>
      <c r="B4" s="49" t="s">
        <v>67</v>
      </c>
    </row>
    <row r="5" spans="1:2" ht="16.5" customHeight="1">
      <c r="A5" s="50">
        <v>1</v>
      </c>
      <c r="B5" s="51">
        <v>3</v>
      </c>
    </row>
    <row r="6" spans="1:2" ht="45.75" customHeight="1">
      <c r="A6" s="52" t="s">
        <v>72</v>
      </c>
      <c r="B6" s="53">
        <f>7620000+500000+2057400</f>
        <v>10177400</v>
      </c>
    </row>
    <row r="7" spans="1:2" ht="32.25" customHeight="1">
      <c r="A7" s="42" t="s">
        <v>348</v>
      </c>
      <c r="B7" s="43">
        <f>325448+325448+325449+87871+87871+87871</f>
        <v>1239958</v>
      </c>
    </row>
    <row r="8" spans="1:2" ht="53.25" customHeight="1">
      <c r="A8" s="42" t="s">
        <v>349</v>
      </c>
      <c r="B8" s="43">
        <f>370550+100049</f>
        <v>470599</v>
      </c>
    </row>
    <row r="9" spans="1:2" ht="44.25" customHeight="1">
      <c r="A9" s="42"/>
      <c r="B9" s="43"/>
    </row>
    <row r="10" spans="1:2" ht="44.25" customHeight="1">
      <c r="A10" s="54"/>
      <c r="B10" s="55"/>
    </row>
    <row r="11" spans="1:2" ht="44.25" customHeight="1">
      <c r="A11" s="54"/>
      <c r="B11" s="55"/>
    </row>
    <row r="12" spans="1:2" ht="25.5" customHeight="1">
      <c r="A12" s="56" t="s">
        <v>69</v>
      </c>
      <c r="B12" s="57">
        <f>SUM(B6:B11)</f>
        <v>11887957</v>
      </c>
    </row>
    <row r="13" spans="1:2" ht="38.25" customHeight="1"/>
    <row r="14" spans="1:2" ht="33.75" customHeight="1"/>
    <row r="15" spans="1:2" ht="45.75" customHeight="1"/>
    <row r="16" spans="1:2" ht="30.75" customHeight="1"/>
    <row r="17" ht="24" customHeight="1"/>
    <row r="18" ht="21" customHeight="1"/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2" activeCellId="1" sqref="G32 B12"/>
    </sheetView>
  </sheetViews>
  <sheetFormatPr defaultRowHeight="12.75"/>
  <cols>
    <col min="1" max="1" width="44.6640625" style="58" customWidth="1"/>
    <col min="2" max="2" width="27.1640625" customWidth="1"/>
    <col min="3" max="3" width="15.6640625" customWidth="1"/>
    <col min="4" max="4" width="19.5" customWidth="1"/>
  </cols>
  <sheetData>
    <row r="1" spans="1:4">
      <c r="C1" t="s">
        <v>73</v>
      </c>
    </row>
    <row r="2" spans="1:4" ht="25.5" customHeight="1">
      <c r="A2" s="256" t="s">
        <v>74</v>
      </c>
      <c r="B2" s="256"/>
      <c r="C2" s="256"/>
      <c r="D2" s="256"/>
    </row>
    <row r="5" spans="1:4" ht="25.5">
      <c r="A5" s="59"/>
      <c r="B5" s="59" t="s">
        <v>75</v>
      </c>
      <c r="C5" s="59" t="s">
        <v>76</v>
      </c>
      <c r="D5" s="60" t="s">
        <v>77</v>
      </c>
    </row>
    <row r="6" spans="1:4" ht="25.5">
      <c r="A6" s="59" t="s">
        <v>78</v>
      </c>
      <c r="B6" s="61">
        <v>12623734</v>
      </c>
      <c r="C6" s="61">
        <v>9643681</v>
      </c>
      <c r="D6" s="61">
        <v>9643681</v>
      </c>
    </row>
    <row r="7" spans="1:4" ht="25.5">
      <c r="A7" s="59" t="s">
        <v>79</v>
      </c>
      <c r="B7" s="61">
        <v>18818050</v>
      </c>
      <c r="C7" s="61">
        <v>19449220</v>
      </c>
      <c r="D7" s="61">
        <v>19449220</v>
      </c>
    </row>
    <row r="8" spans="1:4" ht="38.25">
      <c r="A8" s="59" t="s">
        <v>80</v>
      </c>
      <c r="B8" s="61">
        <v>8865280</v>
      </c>
      <c r="C8" s="61">
        <v>9472858</v>
      </c>
      <c r="D8" s="61">
        <v>9472858</v>
      </c>
    </row>
    <row r="9" spans="1:4" ht="25.5">
      <c r="A9" s="59" t="s">
        <v>81</v>
      </c>
      <c r="B9" s="61">
        <v>1800000</v>
      </c>
      <c r="C9" s="61">
        <v>2019300</v>
      </c>
      <c r="D9" s="61">
        <v>2019300</v>
      </c>
    </row>
    <row r="10" spans="1:4" ht="25.5">
      <c r="A10" s="59" t="s">
        <v>82</v>
      </c>
      <c r="B10" s="60">
        <v>0</v>
      </c>
      <c r="C10" s="61">
        <v>2507550</v>
      </c>
      <c r="D10" s="61">
        <v>2507550</v>
      </c>
    </row>
    <row r="11" spans="1:4">
      <c r="A11" s="59" t="s">
        <v>83</v>
      </c>
      <c r="B11" s="60"/>
      <c r="C11" s="61">
        <v>122824</v>
      </c>
      <c r="D11" s="61">
        <v>122824</v>
      </c>
    </row>
    <row r="12" spans="1:4" ht="25.5">
      <c r="A12" s="62" t="s">
        <v>84</v>
      </c>
      <c r="B12" s="63">
        <f>SUM(B6:B10)</f>
        <v>42107064</v>
      </c>
      <c r="C12" s="63">
        <f>SUM(C6:C11)</f>
        <v>43215433</v>
      </c>
      <c r="D12" s="63">
        <f>SUM(D6:D11)</f>
        <v>43215433</v>
      </c>
    </row>
  </sheetData>
  <sheetProtection selectLockedCells="1" selectUnlockedCells="1"/>
  <mergeCells count="1">
    <mergeCell ref="A2:D2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R14" activeCellId="1" sqref="G32 R14"/>
    </sheetView>
  </sheetViews>
  <sheetFormatPr defaultRowHeight="12.75"/>
  <cols>
    <col min="1" max="1" width="5.5" style="64" customWidth="1"/>
    <col min="2" max="2" width="36.83203125" style="64" customWidth="1"/>
    <col min="3" max="8" width="13.83203125" style="64" customWidth="1"/>
    <col min="9" max="9" width="15.1640625" style="64" customWidth="1"/>
    <col min="10" max="10" width="5" style="64" customWidth="1"/>
    <col min="11" max="16384" width="9.33203125" style="64"/>
  </cols>
  <sheetData>
    <row r="1" spans="1:10">
      <c r="G1" s="262" t="s">
        <v>85</v>
      </c>
      <c r="H1" s="262"/>
      <c r="I1" s="262"/>
    </row>
    <row r="2" spans="1:10" ht="34.5" customHeight="1">
      <c r="A2" s="263" t="s">
        <v>86</v>
      </c>
      <c r="B2" s="263"/>
      <c r="C2" s="263"/>
      <c r="D2" s="263"/>
      <c r="E2" s="263"/>
      <c r="F2" s="263"/>
      <c r="G2" s="263"/>
      <c r="H2" s="263"/>
      <c r="I2" s="263"/>
      <c r="J2" s="264" t="e">
        <f>+CONCATENATE("3. tájékoztató tábla  a ……/",LEFT(#REF!,4)+1,". (……) önkormányzati határozathoz    ")</f>
        <v>#REF!</v>
      </c>
    </row>
    <row r="3" spans="1:10" ht="13.5">
      <c r="H3" s="265" t="s">
        <v>87</v>
      </c>
      <c r="I3" s="265"/>
      <c r="J3" s="264"/>
    </row>
    <row r="4" spans="1:10" ht="12.75" customHeight="1">
      <c r="A4" s="266" t="s">
        <v>12</v>
      </c>
      <c r="B4" s="267" t="s">
        <v>88</v>
      </c>
      <c r="C4" s="268" t="s">
        <v>89</v>
      </c>
      <c r="D4" s="269" t="s">
        <v>90</v>
      </c>
      <c r="E4" s="269"/>
      <c r="F4" s="269"/>
      <c r="G4" s="269"/>
      <c r="H4" s="269"/>
      <c r="I4" s="257" t="s">
        <v>91</v>
      </c>
      <c r="J4" s="264"/>
    </row>
    <row r="5" spans="1:10" s="67" customFormat="1" ht="42" customHeight="1">
      <c r="A5" s="266"/>
      <c r="B5" s="267"/>
      <c r="C5" s="268"/>
      <c r="D5" s="65" t="s">
        <v>92</v>
      </c>
      <c r="E5" s="65" t="s">
        <v>93</v>
      </c>
      <c r="F5" s="65" t="s">
        <v>94</v>
      </c>
      <c r="G5" s="66" t="s">
        <v>95</v>
      </c>
      <c r="H5" s="66" t="s">
        <v>96</v>
      </c>
      <c r="I5" s="257"/>
      <c r="J5" s="264"/>
    </row>
    <row r="6" spans="1:10" s="67" customFormat="1" ht="12" customHeight="1">
      <c r="A6" s="68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 t="s">
        <v>97</v>
      </c>
      <c r="I6" s="70" t="s">
        <v>98</v>
      </c>
      <c r="J6" s="264"/>
    </row>
    <row r="7" spans="1:10" s="67" customFormat="1" ht="18" customHeight="1">
      <c r="A7" s="258" t="s">
        <v>99</v>
      </c>
      <c r="B7" s="258"/>
      <c r="C7" s="258"/>
      <c r="D7" s="258"/>
      <c r="E7" s="258"/>
      <c r="F7" s="258"/>
      <c r="G7" s="258"/>
      <c r="H7" s="258"/>
      <c r="I7" s="258"/>
      <c r="J7" s="264"/>
    </row>
    <row r="8" spans="1:10" ht="15.95" customHeight="1">
      <c r="A8" s="71" t="s">
        <v>100</v>
      </c>
      <c r="B8" s="72" t="s">
        <v>101</v>
      </c>
      <c r="C8" s="73"/>
      <c r="D8" s="73"/>
      <c r="E8" s="73"/>
      <c r="F8" s="73"/>
      <c r="G8" s="74"/>
      <c r="H8" s="75">
        <f t="shared" ref="H8:H14" si="0">SUM(D8:G8)</f>
        <v>0</v>
      </c>
      <c r="I8" s="76">
        <f t="shared" ref="I8:I14" si="1">C8+H8</f>
        <v>0</v>
      </c>
      <c r="J8" s="264"/>
    </row>
    <row r="9" spans="1:10" ht="22.5">
      <c r="A9" s="71" t="s">
        <v>102</v>
      </c>
      <c r="B9" s="72" t="s">
        <v>103</v>
      </c>
      <c r="C9" s="73"/>
      <c r="D9" s="73"/>
      <c r="E9" s="73"/>
      <c r="F9" s="73"/>
      <c r="G9" s="74"/>
      <c r="H9" s="75">
        <f t="shared" si="0"/>
        <v>0</v>
      </c>
      <c r="I9" s="76">
        <f t="shared" si="1"/>
        <v>0</v>
      </c>
      <c r="J9" s="264"/>
    </row>
    <row r="10" spans="1:10" ht="22.5">
      <c r="A10" s="71" t="s">
        <v>104</v>
      </c>
      <c r="B10" s="72" t="s">
        <v>105</v>
      </c>
      <c r="C10" s="73"/>
      <c r="D10" s="73"/>
      <c r="E10" s="73"/>
      <c r="F10" s="73"/>
      <c r="G10" s="74"/>
      <c r="H10" s="75">
        <f t="shared" si="0"/>
        <v>0</v>
      </c>
      <c r="I10" s="76">
        <f t="shared" si="1"/>
        <v>0</v>
      </c>
      <c r="J10" s="264"/>
    </row>
    <row r="11" spans="1:10" ht="15.95" customHeight="1">
      <c r="A11" s="71" t="s">
        <v>106</v>
      </c>
      <c r="B11" s="72" t="s">
        <v>107</v>
      </c>
      <c r="C11" s="73"/>
      <c r="D11" s="73"/>
      <c r="E11" s="73"/>
      <c r="F11" s="73"/>
      <c r="G11" s="74"/>
      <c r="H11" s="75">
        <f t="shared" si="0"/>
        <v>0</v>
      </c>
      <c r="I11" s="76">
        <f t="shared" si="1"/>
        <v>0</v>
      </c>
      <c r="J11" s="264"/>
    </row>
    <row r="12" spans="1:10" ht="22.5">
      <c r="A12" s="71" t="s">
        <v>108</v>
      </c>
      <c r="B12" s="72" t="s">
        <v>109</v>
      </c>
      <c r="C12" s="73"/>
      <c r="D12" s="73"/>
      <c r="E12" s="73"/>
      <c r="F12" s="73"/>
      <c r="G12" s="74"/>
      <c r="H12" s="75">
        <f t="shared" si="0"/>
        <v>0</v>
      </c>
      <c r="I12" s="76">
        <f t="shared" si="1"/>
        <v>0</v>
      </c>
      <c r="J12" s="264"/>
    </row>
    <row r="13" spans="1:10" ht="15.95" customHeight="1">
      <c r="A13" s="77" t="s">
        <v>110</v>
      </c>
      <c r="B13" s="78" t="s">
        <v>111</v>
      </c>
      <c r="C13" s="79"/>
      <c r="D13" s="79"/>
      <c r="E13" s="79"/>
      <c r="F13" s="79"/>
      <c r="G13" s="80"/>
      <c r="H13" s="75">
        <f t="shared" si="0"/>
        <v>0</v>
      </c>
      <c r="I13" s="76">
        <f t="shared" si="1"/>
        <v>0</v>
      </c>
      <c r="J13" s="264"/>
    </row>
    <row r="14" spans="1:10" ht="15.95" customHeight="1">
      <c r="A14" s="81" t="s">
        <v>112</v>
      </c>
      <c r="B14" s="82" t="s">
        <v>113</v>
      </c>
      <c r="C14" s="83"/>
      <c r="D14" s="83"/>
      <c r="E14" s="83"/>
      <c r="F14" s="83"/>
      <c r="G14" s="84"/>
      <c r="H14" s="75">
        <f t="shared" si="0"/>
        <v>0</v>
      </c>
      <c r="I14" s="76">
        <f t="shared" si="1"/>
        <v>0</v>
      </c>
      <c r="J14" s="264"/>
    </row>
    <row r="15" spans="1:10" s="88" customFormat="1" ht="18" customHeight="1">
      <c r="A15" s="259" t="s">
        <v>114</v>
      </c>
      <c r="B15" s="259"/>
      <c r="C15" s="85">
        <f t="shared" ref="C15:I15" si="2">SUM(C8:C14)</f>
        <v>0</v>
      </c>
      <c r="D15" s="85">
        <f t="shared" si="2"/>
        <v>0</v>
      </c>
      <c r="E15" s="85">
        <f t="shared" si="2"/>
        <v>0</v>
      </c>
      <c r="F15" s="85">
        <f t="shared" si="2"/>
        <v>0</v>
      </c>
      <c r="G15" s="86">
        <f t="shared" si="2"/>
        <v>0</v>
      </c>
      <c r="H15" s="86">
        <f t="shared" si="2"/>
        <v>0</v>
      </c>
      <c r="I15" s="87">
        <f t="shared" si="2"/>
        <v>0</v>
      </c>
      <c r="J15" s="264"/>
    </row>
    <row r="16" spans="1:10" s="89" customFormat="1" ht="18" customHeight="1">
      <c r="A16" s="260" t="s">
        <v>115</v>
      </c>
      <c r="B16" s="260"/>
      <c r="C16" s="260"/>
      <c r="D16" s="260"/>
      <c r="E16" s="260"/>
      <c r="F16" s="260"/>
      <c r="G16" s="260"/>
      <c r="H16" s="260"/>
      <c r="I16" s="260"/>
      <c r="J16" s="264"/>
    </row>
    <row r="17" spans="1:10" s="89" customFormat="1">
      <c r="A17" s="71" t="s">
        <v>100</v>
      </c>
      <c r="B17" s="72" t="s">
        <v>116</v>
      </c>
      <c r="C17" s="73"/>
      <c r="D17" s="73"/>
      <c r="E17" s="73"/>
      <c r="F17" s="73"/>
      <c r="G17" s="74"/>
      <c r="H17" s="75">
        <f>SUM(D17:G17)</f>
        <v>0</v>
      </c>
      <c r="I17" s="76">
        <f>C17+H17</f>
        <v>0</v>
      </c>
      <c r="J17" s="264"/>
    </row>
    <row r="18" spans="1:10">
      <c r="A18" s="81" t="s">
        <v>102</v>
      </c>
      <c r="B18" s="82" t="s">
        <v>113</v>
      </c>
      <c r="C18" s="83"/>
      <c r="D18" s="83"/>
      <c r="E18" s="83"/>
      <c r="F18" s="83"/>
      <c r="G18" s="84"/>
      <c r="H18" s="75">
        <f>SUM(D18:G18)</f>
        <v>0</v>
      </c>
      <c r="I18" s="90">
        <f>C18+H18</f>
        <v>0</v>
      </c>
      <c r="J18" s="264"/>
    </row>
    <row r="19" spans="1:10" ht="15.95" customHeight="1">
      <c r="A19" s="259" t="s">
        <v>117</v>
      </c>
      <c r="B19" s="259"/>
      <c r="C19" s="85">
        <f t="shared" ref="C19:I19" si="3">SUM(C17:C18)</f>
        <v>0</v>
      </c>
      <c r="D19" s="85">
        <f t="shared" si="3"/>
        <v>0</v>
      </c>
      <c r="E19" s="85">
        <f t="shared" si="3"/>
        <v>0</v>
      </c>
      <c r="F19" s="85">
        <f t="shared" si="3"/>
        <v>0</v>
      </c>
      <c r="G19" s="86">
        <f t="shared" si="3"/>
        <v>0</v>
      </c>
      <c r="H19" s="86">
        <f t="shared" si="3"/>
        <v>0</v>
      </c>
      <c r="I19" s="87">
        <f t="shared" si="3"/>
        <v>0</v>
      </c>
      <c r="J19" s="264"/>
    </row>
    <row r="20" spans="1:10" ht="18" customHeight="1">
      <c r="A20" s="261" t="s">
        <v>118</v>
      </c>
      <c r="B20" s="261"/>
      <c r="C20" s="91">
        <f t="shared" ref="C20:I20" si="4">C15+C19</f>
        <v>0</v>
      </c>
      <c r="D20" s="91">
        <f t="shared" si="4"/>
        <v>0</v>
      </c>
      <c r="E20" s="91">
        <f t="shared" si="4"/>
        <v>0</v>
      </c>
      <c r="F20" s="91">
        <f t="shared" si="4"/>
        <v>0</v>
      </c>
      <c r="G20" s="91">
        <f t="shared" si="4"/>
        <v>0</v>
      </c>
      <c r="H20" s="91">
        <f t="shared" si="4"/>
        <v>0</v>
      </c>
      <c r="I20" s="87">
        <f t="shared" si="4"/>
        <v>0</v>
      </c>
      <c r="J20" s="264"/>
    </row>
    <row r="22" spans="1:10">
      <c r="B22" s="64" t="s">
        <v>119</v>
      </c>
    </row>
  </sheetData>
  <sheetProtection selectLockedCells="1" selectUnlockedCells="1"/>
  <mergeCells count="14">
    <mergeCell ref="G1:I1"/>
    <mergeCell ref="A2:I2"/>
    <mergeCell ref="J2:J20"/>
    <mergeCell ref="H3:I3"/>
    <mergeCell ref="A4:A5"/>
    <mergeCell ref="B4:B5"/>
    <mergeCell ref="C4:C5"/>
    <mergeCell ref="D4:H4"/>
    <mergeCell ref="I4:I5"/>
    <mergeCell ref="A7:I7"/>
    <mergeCell ref="A15:B15"/>
    <mergeCell ref="A16:I16"/>
    <mergeCell ref="A19:B19"/>
    <mergeCell ref="A20:B20"/>
  </mergeCells>
  <printOptions horizontalCentered="1"/>
  <pageMargins left="0.78749999999999998" right="0.78749999999999998" top="0.84652777777777777" bottom="0.98402777777777772" header="0.78749999999999998" footer="0.51180555555555551"/>
  <pageSetup paperSize="9" scale="95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C10" sqref="C10"/>
    </sheetView>
  </sheetViews>
  <sheetFormatPr defaultRowHeight="12.75"/>
  <cols>
    <col min="1" max="1" width="7.6640625" style="64" customWidth="1"/>
    <col min="2" max="2" width="60.83203125" style="64" customWidth="1"/>
    <col min="3" max="3" width="25.6640625" style="64" customWidth="1"/>
    <col min="4" max="16384" width="9.33203125" style="64"/>
  </cols>
  <sheetData>
    <row r="1" spans="1:14" ht="15">
      <c r="C1" s="92" t="s">
        <v>120</v>
      </c>
      <c r="N1" s="64" t="s">
        <v>121</v>
      </c>
    </row>
    <row r="2" spans="1:14" ht="14.25">
      <c r="A2" s="93"/>
      <c r="B2" s="93"/>
      <c r="C2" s="93"/>
    </row>
    <row r="3" spans="1:14" ht="33.75" customHeight="1">
      <c r="A3" s="270" t="s">
        <v>122</v>
      </c>
      <c r="B3" s="270"/>
      <c r="C3" s="270"/>
    </row>
    <row r="4" spans="1:14">
      <c r="C4" s="94"/>
    </row>
    <row r="5" spans="1:14" s="98" customFormat="1" ht="43.5" customHeight="1">
      <c r="A5" s="95" t="s">
        <v>12</v>
      </c>
      <c r="B5" s="96" t="s">
        <v>13</v>
      </c>
      <c r="C5" s="97" t="s">
        <v>123</v>
      </c>
    </row>
    <row r="6" spans="1:14" ht="28.5" customHeight="1">
      <c r="A6" s="99" t="s">
        <v>100</v>
      </c>
      <c r="B6" s="100" t="s">
        <v>124</v>
      </c>
      <c r="C6" s="101">
        <f>SUM(C7:C8)</f>
        <v>39680089</v>
      </c>
    </row>
    <row r="7" spans="1:14" ht="18" customHeight="1">
      <c r="A7" s="102" t="s">
        <v>102</v>
      </c>
      <c r="B7" s="103" t="s">
        <v>125</v>
      </c>
      <c r="C7" s="104">
        <v>39680089</v>
      </c>
    </row>
    <row r="8" spans="1:14" ht="18" customHeight="1">
      <c r="A8" s="102" t="s">
        <v>104</v>
      </c>
      <c r="B8" s="103" t="s">
        <v>126</v>
      </c>
      <c r="C8" s="104">
        <v>0</v>
      </c>
    </row>
    <row r="9" spans="1:14" ht="25.5" customHeight="1">
      <c r="A9" s="105" t="s">
        <v>110</v>
      </c>
      <c r="B9" s="106" t="s">
        <v>127</v>
      </c>
      <c r="C9" s="107">
        <f>SUM(C10:C11)</f>
        <v>59268449</v>
      </c>
    </row>
    <row r="10" spans="1:14" ht="18" customHeight="1">
      <c r="A10" s="102" t="s">
        <v>112</v>
      </c>
      <c r="B10" s="103" t="s">
        <v>125</v>
      </c>
      <c r="C10" s="104">
        <v>59251339</v>
      </c>
    </row>
    <row r="11" spans="1:14" ht="18" customHeight="1">
      <c r="A11" s="108" t="s">
        <v>128</v>
      </c>
      <c r="B11" s="109" t="s">
        <v>126</v>
      </c>
      <c r="C11" s="110">
        <v>17110</v>
      </c>
    </row>
  </sheetData>
  <sheetProtection selectLockedCells="1" selectUnlockedCells="1"/>
  <mergeCells count="1">
    <mergeCell ref="A3:C3"/>
  </mergeCells>
  <conditionalFormatting sqref="C9">
    <cfRule type="cellIs" dxfId="0" priority="1" stopIfTrue="1" operator="notEqual">
      <formula>SUM(C10:C11)</formula>
    </cfRule>
  </conditionalFormatting>
  <printOptions horizontalCentered="1"/>
  <pageMargins left="0.78749999999999998" right="0.78749999999999998" top="0.98402777777777772" bottom="0.98402777777777772" header="0.51180555555555551" footer="0.51180555555555551"/>
  <pageSetup paperSize="9" scale="9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workbookViewId="0">
      <selection activeCell="J27" activeCellId="1" sqref="G32 J27"/>
    </sheetView>
  </sheetViews>
  <sheetFormatPr defaultRowHeight="12.75"/>
  <cols>
    <col min="2" max="2" width="23" customWidth="1"/>
    <col min="5" max="5" width="11.5" customWidth="1"/>
    <col min="9" max="9" width="11.5" customWidth="1"/>
    <col min="14" max="14" width="11.5" customWidth="1"/>
  </cols>
  <sheetData>
    <row r="1" spans="1:16">
      <c r="L1" t="s">
        <v>129</v>
      </c>
    </row>
    <row r="2" spans="1:16" ht="15">
      <c r="A2" s="288" t="s">
        <v>130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12.75" customHeight="1">
      <c r="A3" s="281" t="s">
        <v>131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</row>
    <row r="4" spans="1:16" ht="15">
      <c r="A4" s="289" t="s">
        <v>132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</row>
    <row r="5" spans="1:16" ht="15">
      <c r="A5" s="1"/>
      <c r="B5" s="1"/>
      <c r="C5" s="1"/>
      <c r="D5" s="1"/>
      <c r="E5" s="1"/>
      <c r="F5" s="111"/>
      <c r="G5" s="111"/>
      <c r="H5" s="1"/>
      <c r="I5" s="1"/>
      <c r="J5" s="1"/>
      <c r="K5" s="111"/>
      <c r="L5" s="111"/>
      <c r="M5" s="1"/>
      <c r="N5" s="112" t="s">
        <v>133</v>
      </c>
      <c r="O5" s="113"/>
      <c r="P5" s="114"/>
    </row>
    <row r="6" spans="1:16" ht="15">
      <c r="A6" s="115"/>
      <c r="B6" s="116" t="s">
        <v>4</v>
      </c>
      <c r="C6" s="290" t="s">
        <v>5</v>
      </c>
      <c r="D6" s="290"/>
      <c r="E6" s="117" t="s">
        <v>6</v>
      </c>
      <c r="F6" s="118" t="s">
        <v>7</v>
      </c>
      <c r="G6" s="290" t="s">
        <v>8</v>
      </c>
      <c r="H6" s="290"/>
      <c r="I6" s="117" t="s">
        <v>9</v>
      </c>
      <c r="J6" s="117"/>
      <c r="K6" s="118" t="s">
        <v>10</v>
      </c>
      <c r="L6" s="291" t="s">
        <v>11</v>
      </c>
      <c r="M6" s="291"/>
      <c r="N6" s="118" t="s">
        <v>134</v>
      </c>
      <c r="O6" s="118"/>
      <c r="P6" s="117"/>
    </row>
    <row r="7" spans="1:16" ht="15" customHeight="1">
      <c r="A7" s="281"/>
      <c r="B7" s="282" t="s">
        <v>135</v>
      </c>
      <c r="C7" s="283" t="s">
        <v>136</v>
      </c>
      <c r="D7" s="283"/>
      <c r="E7" s="283"/>
      <c r="F7" s="283"/>
      <c r="G7" s="284" t="s">
        <v>137</v>
      </c>
      <c r="H7" s="284"/>
      <c r="I7" s="284"/>
      <c r="J7" s="284"/>
      <c r="K7" s="285" t="s">
        <v>16</v>
      </c>
      <c r="L7" s="285"/>
      <c r="M7" s="285"/>
      <c r="N7" s="285"/>
      <c r="O7" s="119"/>
    </row>
    <row r="8" spans="1:16" ht="45.75" customHeight="1">
      <c r="A8" s="281"/>
      <c r="B8" s="282"/>
      <c r="C8" s="286" t="s">
        <v>138</v>
      </c>
      <c r="D8" s="286"/>
      <c r="E8" s="287" t="s">
        <v>139</v>
      </c>
      <c r="F8" s="287"/>
      <c r="G8" s="286" t="s">
        <v>138</v>
      </c>
      <c r="H8" s="286"/>
      <c r="I8" s="287" t="s">
        <v>139</v>
      </c>
      <c r="J8" s="287"/>
      <c r="K8" s="286" t="s">
        <v>138</v>
      </c>
      <c r="L8" s="286"/>
      <c r="M8" s="275" t="s">
        <v>139</v>
      </c>
      <c r="N8" s="275"/>
    </row>
    <row r="9" spans="1:16" ht="15">
      <c r="A9" s="115">
        <v>1</v>
      </c>
      <c r="B9" s="120"/>
      <c r="C9" s="121"/>
      <c r="D9" s="122">
        <v>0</v>
      </c>
      <c r="E9" s="276">
        <v>0</v>
      </c>
      <c r="F9" s="276"/>
      <c r="G9" s="277">
        <v>0</v>
      </c>
      <c r="H9" s="277"/>
      <c r="I9" s="278"/>
      <c r="J9" s="278"/>
      <c r="K9" s="279">
        <v>0</v>
      </c>
      <c r="L9" s="279"/>
      <c r="M9" s="280"/>
      <c r="N9" s="280"/>
    </row>
    <row r="10" spans="1:16" ht="15">
      <c r="A10" s="115">
        <v>2</v>
      </c>
      <c r="B10" s="123"/>
      <c r="C10" s="124"/>
      <c r="D10" s="125"/>
      <c r="E10" s="125"/>
      <c r="F10" s="126"/>
      <c r="G10" s="127"/>
      <c r="H10" s="127"/>
      <c r="I10" s="127"/>
      <c r="J10" s="127"/>
      <c r="K10" s="128"/>
      <c r="L10" s="127"/>
      <c r="M10" s="127"/>
      <c r="N10" s="129"/>
    </row>
    <row r="11" spans="1:16" ht="15">
      <c r="A11" s="115">
        <v>3</v>
      </c>
      <c r="B11" s="130"/>
      <c r="C11" s="131"/>
      <c r="D11" s="132"/>
      <c r="E11" s="132"/>
      <c r="F11" s="133"/>
      <c r="G11" s="134"/>
      <c r="H11" s="134"/>
      <c r="I11" s="134"/>
      <c r="J11" s="134"/>
      <c r="K11" s="135"/>
      <c r="L11" s="134"/>
      <c r="M11" s="134"/>
      <c r="N11" s="136"/>
    </row>
    <row r="12" spans="1:16" ht="15">
      <c r="A12" s="115">
        <v>4</v>
      </c>
      <c r="B12" s="137" t="s">
        <v>140</v>
      </c>
      <c r="C12" s="271"/>
      <c r="D12" s="271"/>
      <c r="E12" s="272">
        <f>SUM(E9:F11)</f>
        <v>0</v>
      </c>
      <c r="F12" s="272"/>
      <c r="G12" s="273">
        <v>0</v>
      </c>
      <c r="H12" s="273"/>
      <c r="I12" s="272">
        <f>SUM(I9:J11)</f>
        <v>0</v>
      </c>
      <c r="J12" s="272"/>
      <c r="K12" s="273">
        <v>0</v>
      </c>
      <c r="L12" s="273"/>
      <c r="M12" s="274">
        <f>SUM(M9:N11)</f>
        <v>0</v>
      </c>
      <c r="N12" s="274"/>
    </row>
  </sheetData>
  <sheetProtection selectLockedCells="1" selectUnlockedCells="1"/>
  <mergeCells count="28">
    <mergeCell ref="A2:P2"/>
    <mergeCell ref="A3:P3"/>
    <mergeCell ref="A4:P4"/>
    <mergeCell ref="C6:D6"/>
    <mergeCell ref="G6:H6"/>
    <mergeCell ref="L6:M6"/>
    <mergeCell ref="A7:A8"/>
    <mergeCell ref="B7:B8"/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C12:D12"/>
    <mergeCell ref="E12:F12"/>
    <mergeCell ref="G12:H12"/>
    <mergeCell ref="I12:J12"/>
    <mergeCell ref="K12:L12"/>
    <mergeCell ref="M12:N12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9"/>
  <sheetViews>
    <sheetView topLeftCell="A61" workbookViewId="0">
      <selection activeCell="E69" activeCellId="1" sqref="G32 E69"/>
    </sheetView>
  </sheetViews>
  <sheetFormatPr defaultRowHeight="12.75"/>
  <cols>
    <col min="1" max="1" width="17.33203125" customWidth="1"/>
    <col min="3" max="3" width="15.5" customWidth="1"/>
    <col min="5" max="5" width="24.5" customWidth="1"/>
  </cols>
  <sheetData>
    <row r="1" spans="1:5">
      <c r="E1" t="s">
        <v>141</v>
      </c>
    </row>
    <row r="2" spans="1:5" ht="12.75" customHeight="1">
      <c r="A2" s="292" t="s">
        <v>142</v>
      </c>
      <c r="B2" s="292"/>
      <c r="C2" s="292"/>
      <c r="D2" s="292"/>
      <c r="E2" s="292"/>
    </row>
    <row r="3" spans="1:5" ht="15.75">
      <c r="A3" s="138"/>
      <c r="B3" s="139"/>
      <c r="C3" s="293" t="s">
        <v>143</v>
      </c>
      <c r="D3" s="293"/>
      <c r="E3" s="293"/>
    </row>
    <row r="4" spans="1:5" ht="12.75" customHeight="1">
      <c r="A4" s="294" t="s">
        <v>144</v>
      </c>
      <c r="B4" s="295" t="s">
        <v>145</v>
      </c>
      <c r="C4" s="296" t="s">
        <v>146</v>
      </c>
      <c r="D4" s="296"/>
      <c r="E4" s="297" t="s">
        <v>147</v>
      </c>
    </row>
    <row r="5" spans="1:5">
      <c r="A5" s="294"/>
      <c r="B5" s="295"/>
      <c r="C5" s="296"/>
      <c r="D5" s="296"/>
      <c r="E5" s="297"/>
    </row>
    <row r="6" spans="1:5">
      <c r="A6" s="294"/>
      <c r="B6" s="295"/>
      <c r="C6" s="298"/>
      <c r="D6" s="298"/>
      <c r="E6" s="298"/>
    </row>
    <row r="7" spans="1:5">
      <c r="A7" s="140" t="s">
        <v>148</v>
      </c>
      <c r="B7" s="141" t="s">
        <v>5</v>
      </c>
      <c r="C7" s="141" t="s">
        <v>6</v>
      </c>
      <c r="D7" s="141" t="s">
        <v>7</v>
      </c>
      <c r="E7" s="142" t="s">
        <v>8</v>
      </c>
    </row>
    <row r="8" spans="1:5" ht="21">
      <c r="A8" s="143" t="s">
        <v>149</v>
      </c>
      <c r="B8" s="144" t="s">
        <v>150</v>
      </c>
      <c r="C8" s="145">
        <v>202913</v>
      </c>
      <c r="D8" s="146"/>
      <c r="E8" s="145">
        <v>154913</v>
      </c>
    </row>
    <row r="9" spans="1:5" ht="31.5">
      <c r="A9" s="147" t="s">
        <v>151</v>
      </c>
      <c r="B9" s="148" t="s">
        <v>152</v>
      </c>
      <c r="C9" s="149">
        <f>+C10+C15+C20+C25+C30</f>
        <v>240575459</v>
      </c>
      <c r="D9" s="149">
        <f>+D10+D15+D20+D25+D30</f>
        <v>0</v>
      </c>
      <c r="E9" s="149">
        <f>+E10+E15+E20+E25+E30</f>
        <v>256521221</v>
      </c>
    </row>
    <row r="10" spans="1:5" ht="52.5">
      <c r="A10" s="147" t="s">
        <v>153</v>
      </c>
      <c r="B10" s="148" t="s">
        <v>154</v>
      </c>
      <c r="C10" s="149">
        <v>236124115</v>
      </c>
      <c r="D10" s="150">
        <f>+D11+D12+D13+D14</f>
        <v>0</v>
      </c>
      <c r="E10" s="149">
        <v>235345596</v>
      </c>
    </row>
    <row r="11" spans="1:5" ht="67.5">
      <c r="A11" s="151" t="s">
        <v>155</v>
      </c>
      <c r="B11" s="148" t="s">
        <v>156</v>
      </c>
      <c r="C11" s="152"/>
      <c r="D11" s="153"/>
      <c r="E11" s="152"/>
    </row>
    <row r="12" spans="1:5" ht="101.25">
      <c r="A12" s="151" t="s">
        <v>157</v>
      </c>
      <c r="B12" s="148" t="s">
        <v>158</v>
      </c>
      <c r="C12" s="154"/>
      <c r="D12" s="155"/>
      <c r="E12" s="154"/>
    </row>
    <row r="13" spans="1:5" ht="67.5">
      <c r="A13" s="151" t="s">
        <v>159</v>
      </c>
      <c r="B13" s="148" t="s">
        <v>160</v>
      </c>
      <c r="C13" s="154"/>
      <c r="D13" s="155"/>
      <c r="E13" s="154"/>
    </row>
    <row r="14" spans="1:5" ht="56.25">
      <c r="A14" s="151" t="s">
        <v>161</v>
      </c>
      <c r="B14" s="148" t="s">
        <v>162</v>
      </c>
      <c r="C14" s="154"/>
      <c r="D14" s="155"/>
      <c r="E14" s="154"/>
    </row>
    <row r="15" spans="1:5" ht="52.5">
      <c r="A15" s="147" t="s">
        <v>163</v>
      </c>
      <c r="B15" s="148" t="s">
        <v>164</v>
      </c>
      <c r="C15" s="156">
        <v>1021687</v>
      </c>
      <c r="D15" s="157">
        <f>+D16+D17+D18+D19</f>
        <v>0</v>
      </c>
      <c r="E15" s="156">
        <v>14279731</v>
      </c>
    </row>
    <row r="16" spans="1:5" ht="67.5">
      <c r="A16" s="151" t="s">
        <v>165</v>
      </c>
      <c r="B16" s="148" t="s">
        <v>166</v>
      </c>
      <c r="C16" s="154"/>
      <c r="D16" s="155"/>
      <c r="E16" s="154"/>
    </row>
    <row r="17" spans="1:5" ht="90">
      <c r="A17" s="151" t="s">
        <v>167</v>
      </c>
      <c r="B17" s="148" t="s">
        <v>168</v>
      </c>
      <c r="C17" s="154"/>
      <c r="D17" s="155"/>
      <c r="E17" s="154"/>
    </row>
    <row r="18" spans="1:5" ht="67.5">
      <c r="A18" s="151" t="s">
        <v>169</v>
      </c>
      <c r="B18" s="148" t="s">
        <v>170</v>
      </c>
      <c r="C18" s="154"/>
      <c r="D18" s="155"/>
      <c r="E18" s="154"/>
    </row>
    <row r="19" spans="1:5" ht="45">
      <c r="A19" s="151" t="s">
        <v>171</v>
      </c>
      <c r="B19" s="148" t="s">
        <v>172</v>
      </c>
      <c r="C19" s="154"/>
      <c r="D19" s="155"/>
      <c r="E19" s="154"/>
    </row>
    <row r="20" spans="1:5" ht="21">
      <c r="A20" s="147" t="s">
        <v>173</v>
      </c>
      <c r="B20" s="148" t="s">
        <v>174</v>
      </c>
      <c r="C20" s="156">
        <f>+C21+C22+C23+C24</f>
        <v>0</v>
      </c>
      <c r="D20" s="157">
        <f>+D21+D22+D23+D24</f>
        <v>0</v>
      </c>
      <c r="E20" s="156">
        <f>+E21+E22+E23+E24</f>
        <v>0</v>
      </c>
    </row>
    <row r="21" spans="1:5" ht="33.75">
      <c r="A21" s="151" t="s">
        <v>175</v>
      </c>
      <c r="B21" s="148" t="s">
        <v>176</v>
      </c>
      <c r="C21" s="154"/>
      <c r="D21" s="155"/>
      <c r="E21" s="154"/>
    </row>
    <row r="22" spans="1:5" ht="67.5">
      <c r="A22" s="151" t="s">
        <v>177</v>
      </c>
      <c r="B22" s="148" t="s">
        <v>178</v>
      </c>
      <c r="C22" s="154"/>
      <c r="D22" s="155"/>
      <c r="E22" s="154"/>
    </row>
    <row r="23" spans="1:5" ht="33.75">
      <c r="A23" s="151" t="s">
        <v>179</v>
      </c>
      <c r="B23" s="148" t="s">
        <v>180</v>
      </c>
      <c r="C23" s="154"/>
      <c r="D23" s="155"/>
      <c r="E23" s="154"/>
    </row>
    <row r="24" spans="1:5" ht="22.5">
      <c r="A24" s="151" t="s">
        <v>181</v>
      </c>
      <c r="B24" s="148" t="s">
        <v>182</v>
      </c>
      <c r="C24" s="154"/>
      <c r="D24" s="155"/>
      <c r="E24" s="154"/>
    </row>
    <row r="25" spans="1:5" ht="31.5">
      <c r="A25" s="147" t="s">
        <v>183</v>
      </c>
      <c r="B25" s="148" t="s">
        <v>184</v>
      </c>
      <c r="C25" s="156">
        <v>3429657</v>
      </c>
      <c r="D25" s="157">
        <f>+D26+D27+D28+D29</f>
        <v>0</v>
      </c>
      <c r="E25" s="156">
        <v>6895894</v>
      </c>
    </row>
    <row r="26" spans="1:5" ht="45">
      <c r="A26" s="151" t="s">
        <v>185</v>
      </c>
      <c r="B26" s="148" t="s">
        <v>186</v>
      </c>
      <c r="C26" s="154"/>
      <c r="D26" s="155"/>
      <c r="E26" s="154"/>
    </row>
    <row r="27" spans="1:5" ht="78.75">
      <c r="A27" s="151" t="s">
        <v>187</v>
      </c>
      <c r="B27" s="148" t="s">
        <v>188</v>
      </c>
      <c r="C27" s="154"/>
      <c r="D27" s="155"/>
      <c r="E27" s="154"/>
    </row>
    <row r="28" spans="1:5" ht="45">
      <c r="A28" s="151" t="s">
        <v>189</v>
      </c>
      <c r="B28" s="148" t="s">
        <v>190</v>
      </c>
      <c r="C28" s="154"/>
      <c r="D28" s="155"/>
      <c r="E28" s="154"/>
    </row>
    <row r="29" spans="1:5" ht="33.75">
      <c r="A29" s="151" t="s">
        <v>191</v>
      </c>
      <c r="B29" s="148" t="s">
        <v>192</v>
      </c>
      <c r="C29" s="154"/>
      <c r="D29" s="155"/>
      <c r="E29" s="154"/>
    </row>
    <row r="30" spans="1:5" ht="42">
      <c r="A30" s="147" t="s">
        <v>193</v>
      </c>
      <c r="B30" s="148" t="s">
        <v>194</v>
      </c>
      <c r="C30" s="156">
        <f>+C31+C32+C33+C34</f>
        <v>0</v>
      </c>
      <c r="D30" s="157">
        <f>+D31+D32+D33+D34</f>
        <v>0</v>
      </c>
      <c r="E30" s="156">
        <f>+E31+E32+E33+E34</f>
        <v>0</v>
      </c>
    </row>
    <row r="31" spans="1:5" ht="45">
      <c r="A31" s="151" t="s">
        <v>195</v>
      </c>
      <c r="B31" s="148" t="s">
        <v>196</v>
      </c>
      <c r="C31" s="154"/>
      <c r="D31" s="155"/>
      <c r="E31" s="154"/>
    </row>
    <row r="32" spans="1:5" ht="90">
      <c r="A32" s="151" t="s">
        <v>197</v>
      </c>
      <c r="B32" s="148" t="s">
        <v>198</v>
      </c>
      <c r="C32" s="154"/>
      <c r="D32" s="155"/>
      <c r="E32" s="154"/>
    </row>
    <row r="33" spans="1:5" ht="45">
      <c r="A33" s="151" t="s">
        <v>199</v>
      </c>
      <c r="B33" s="148" t="s">
        <v>200</v>
      </c>
      <c r="C33" s="154"/>
      <c r="D33" s="155"/>
      <c r="E33" s="154"/>
    </row>
    <row r="34" spans="1:5" ht="33.75">
      <c r="A34" s="151" t="s">
        <v>201</v>
      </c>
      <c r="B34" s="148" t="s">
        <v>202</v>
      </c>
      <c r="C34" s="154"/>
      <c r="D34" s="155"/>
      <c r="E34" s="154"/>
    </row>
    <row r="35" spans="1:5" ht="42">
      <c r="A35" s="147" t="s">
        <v>203</v>
      </c>
      <c r="B35" s="148" t="s">
        <v>204</v>
      </c>
      <c r="C35" s="156">
        <v>3960000</v>
      </c>
      <c r="D35" s="157">
        <f>+D36+D41+D46</f>
        <v>0</v>
      </c>
      <c r="E35" s="156">
        <v>3960000</v>
      </c>
    </row>
    <row r="36" spans="1:5" ht="31.5">
      <c r="A36" s="147" t="s">
        <v>205</v>
      </c>
      <c r="B36" s="148" t="s">
        <v>206</v>
      </c>
      <c r="C36" s="156">
        <f>+C37+C38+C39+C40</f>
        <v>0</v>
      </c>
      <c r="D36" s="157">
        <f>+D37+D38+D39+D40</f>
        <v>0</v>
      </c>
      <c r="E36" s="156">
        <f>+E37+E38+E39+E40</f>
        <v>0</v>
      </c>
    </row>
    <row r="37" spans="1:5" ht="33.75">
      <c r="A37" s="151" t="s">
        <v>207</v>
      </c>
      <c r="B37" s="148" t="s">
        <v>208</v>
      </c>
      <c r="C37" s="154"/>
      <c r="D37" s="155"/>
      <c r="E37" s="154"/>
    </row>
    <row r="38" spans="1:5" ht="67.5">
      <c r="A38" s="151" t="s">
        <v>209</v>
      </c>
      <c r="B38" s="148" t="s">
        <v>210</v>
      </c>
      <c r="C38" s="154"/>
      <c r="D38" s="155"/>
      <c r="E38" s="154"/>
    </row>
    <row r="39" spans="1:5" ht="33.75">
      <c r="A39" s="151" t="s">
        <v>211</v>
      </c>
      <c r="B39" s="148" t="s">
        <v>212</v>
      </c>
      <c r="C39" s="154"/>
      <c r="D39" s="155"/>
      <c r="E39" s="154"/>
    </row>
    <row r="40" spans="1:5" ht="22.5">
      <c r="A40" s="151" t="s">
        <v>213</v>
      </c>
      <c r="B40" s="148" t="s">
        <v>214</v>
      </c>
      <c r="C40" s="154"/>
      <c r="D40" s="155"/>
      <c r="E40" s="154"/>
    </row>
    <row r="41" spans="1:5" ht="52.5">
      <c r="A41" s="147" t="s">
        <v>215</v>
      </c>
      <c r="B41" s="148" t="s">
        <v>216</v>
      </c>
      <c r="C41" s="156">
        <f>+C42+C43+C44+C45</f>
        <v>0</v>
      </c>
      <c r="D41" s="157">
        <f>+D42+D43+D44+D45</f>
        <v>0</v>
      </c>
      <c r="E41" s="156">
        <f>+E42+E43+E44+E45</f>
        <v>0</v>
      </c>
    </row>
    <row r="42" spans="1:5" ht="56.25">
      <c r="A42" s="151" t="s">
        <v>217</v>
      </c>
      <c r="B42" s="148" t="s">
        <v>218</v>
      </c>
      <c r="C42" s="154"/>
      <c r="D42" s="155"/>
      <c r="E42" s="154"/>
    </row>
    <row r="43" spans="1:5" ht="90">
      <c r="A43" s="151" t="s">
        <v>219</v>
      </c>
      <c r="B43" s="148" t="s">
        <v>220</v>
      </c>
      <c r="C43" s="154"/>
      <c r="D43" s="155"/>
      <c r="E43" s="154"/>
    </row>
    <row r="44" spans="1:5" ht="56.25">
      <c r="A44" s="151" t="s">
        <v>221</v>
      </c>
      <c r="B44" s="148" t="s">
        <v>222</v>
      </c>
      <c r="C44" s="154"/>
      <c r="D44" s="155"/>
      <c r="E44" s="154"/>
    </row>
    <row r="45" spans="1:5" ht="45">
      <c r="A45" s="151" t="s">
        <v>223</v>
      </c>
      <c r="B45" s="148" t="s">
        <v>224</v>
      </c>
      <c r="C45" s="154"/>
      <c r="D45" s="155"/>
      <c r="E45" s="154"/>
    </row>
    <row r="46" spans="1:5" ht="52.5">
      <c r="A46" s="147" t="s">
        <v>225</v>
      </c>
      <c r="B46" s="148" t="s">
        <v>226</v>
      </c>
      <c r="C46" s="156"/>
      <c r="D46" s="157"/>
      <c r="E46" s="156"/>
    </row>
    <row r="47" spans="1:5" ht="56.25">
      <c r="A47" s="151" t="s">
        <v>227</v>
      </c>
      <c r="B47" s="148" t="s">
        <v>228</v>
      </c>
      <c r="C47" s="154"/>
      <c r="D47" s="155"/>
      <c r="E47" s="154"/>
    </row>
    <row r="48" spans="1:5" ht="101.25">
      <c r="A48" s="151" t="s">
        <v>229</v>
      </c>
      <c r="B48" s="148" t="s">
        <v>230</v>
      </c>
      <c r="C48" s="154"/>
      <c r="D48" s="155"/>
      <c r="E48" s="154"/>
    </row>
    <row r="49" spans="1:5" ht="56.25">
      <c r="A49" s="151" t="s">
        <v>231</v>
      </c>
      <c r="B49" s="148" t="s">
        <v>232</v>
      </c>
      <c r="C49" s="154"/>
      <c r="D49" s="155"/>
      <c r="E49" s="154"/>
    </row>
    <row r="50" spans="1:5" ht="45">
      <c r="A50" s="151" t="s">
        <v>233</v>
      </c>
      <c r="B50" s="148" t="s">
        <v>234</v>
      </c>
      <c r="C50" s="154"/>
      <c r="D50" s="155"/>
      <c r="E50" s="154"/>
    </row>
    <row r="51" spans="1:5" ht="31.5">
      <c r="A51" s="147" t="s">
        <v>235</v>
      </c>
      <c r="B51" s="148" t="s">
        <v>236</v>
      </c>
      <c r="C51" s="154">
        <v>17817562</v>
      </c>
      <c r="D51" s="155"/>
      <c r="E51" s="154">
        <v>17410442</v>
      </c>
    </row>
    <row r="52" spans="1:5" ht="63">
      <c r="A52" s="147" t="s">
        <v>237</v>
      </c>
      <c r="B52" s="148" t="s">
        <v>238</v>
      </c>
      <c r="C52" s="156">
        <f>+C8+C9+C35+C51</f>
        <v>262555934</v>
      </c>
      <c r="D52" s="157">
        <f>+D8+D9+D35+D51</f>
        <v>0</v>
      </c>
      <c r="E52" s="156">
        <f>+E8+E9+E35+E51</f>
        <v>278046576</v>
      </c>
    </row>
    <row r="53" spans="1:5">
      <c r="A53" s="147" t="s">
        <v>239</v>
      </c>
      <c r="B53" s="148" t="s">
        <v>240</v>
      </c>
      <c r="C53" s="154"/>
      <c r="D53" s="155"/>
      <c r="E53" s="154"/>
    </row>
    <row r="54" spans="1:5">
      <c r="A54" s="147" t="s">
        <v>241</v>
      </c>
      <c r="B54" s="148" t="s">
        <v>242</v>
      </c>
      <c r="C54" s="154"/>
      <c r="D54" s="155"/>
      <c r="E54" s="154"/>
    </row>
    <row r="55" spans="1:5" ht="52.5">
      <c r="A55" s="147" t="s">
        <v>243</v>
      </c>
      <c r="B55" s="148" t="s">
        <v>244</v>
      </c>
      <c r="C55" s="156">
        <f>+C53+C54</f>
        <v>0</v>
      </c>
      <c r="D55" s="157">
        <f>+D53+D54</f>
        <v>0</v>
      </c>
      <c r="E55" s="156">
        <f>+E53+E54</f>
        <v>0</v>
      </c>
    </row>
    <row r="56" spans="1:5" ht="21">
      <c r="A56" s="147" t="s">
        <v>245</v>
      </c>
      <c r="B56" s="148" t="s">
        <v>246</v>
      </c>
      <c r="C56" s="154"/>
      <c r="D56" s="155"/>
      <c r="E56" s="154"/>
    </row>
    <row r="57" spans="1:5" ht="31.5">
      <c r="A57" s="147" t="s">
        <v>247</v>
      </c>
      <c r="B57" s="148" t="s">
        <v>248</v>
      </c>
      <c r="C57" s="154">
        <v>0</v>
      </c>
      <c r="D57" s="155"/>
      <c r="E57" s="154">
        <v>17110</v>
      </c>
    </row>
    <row r="58" spans="1:5">
      <c r="A58" s="147" t="s">
        <v>249</v>
      </c>
      <c r="B58" s="148" t="s">
        <v>250</v>
      </c>
      <c r="C58" s="154">
        <v>39680089</v>
      </c>
      <c r="D58" s="155"/>
      <c r="E58" s="154">
        <v>59251339</v>
      </c>
    </row>
    <row r="59" spans="1:5" ht="21">
      <c r="A59" s="147" t="s">
        <v>251</v>
      </c>
      <c r="B59" s="148" t="s">
        <v>252</v>
      </c>
      <c r="C59" s="154"/>
      <c r="D59" s="155"/>
      <c r="E59" s="154"/>
    </row>
    <row r="60" spans="1:5" ht="31.5">
      <c r="A60" s="147" t="s">
        <v>253</v>
      </c>
      <c r="B60" s="148" t="s">
        <v>254</v>
      </c>
      <c r="C60" s="156">
        <f>+C56+C57+C58+C59</f>
        <v>39680089</v>
      </c>
      <c r="D60" s="157">
        <f>+D56+D57+D58+D59</f>
        <v>0</v>
      </c>
      <c r="E60" s="156">
        <f>+E56+E57+E58+E59</f>
        <v>59268449</v>
      </c>
    </row>
    <row r="61" spans="1:5" ht="31.5">
      <c r="A61" s="147" t="s">
        <v>255</v>
      </c>
      <c r="B61" s="148" t="s">
        <v>256</v>
      </c>
      <c r="C61" s="154">
        <v>1935364</v>
      </c>
      <c r="D61" s="155"/>
      <c r="E61" s="154">
        <v>1531796</v>
      </c>
    </row>
    <row r="62" spans="1:5" ht="42">
      <c r="A62" s="147" t="s">
        <v>257</v>
      </c>
      <c r="B62" s="148" t="s">
        <v>258</v>
      </c>
      <c r="C62" s="154">
        <v>5842249</v>
      </c>
      <c r="D62" s="155"/>
      <c r="E62" s="154">
        <v>5842249</v>
      </c>
    </row>
    <row r="63" spans="1:5" ht="31.5">
      <c r="A63" s="147" t="s">
        <v>259</v>
      </c>
      <c r="B63" s="148" t="s">
        <v>260</v>
      </c>
      <c r="C63" s="154">
        <v>6313816</v>
      </c>
      <c r="D63" s="155"/>
      <c r="E63" s="154">
        <v>9293816</v>
      </c>
    </row>
    <row r="64" spans="1:5" ht="21">
      <c r="A64" s="147" t="s">
        <v>261</v>
      </c>
      <c r="B64" s="148" t="s">
        <v>262</v>
      </c>
      <c r="C64" s="156">
        <f>+C61+C62+C63</f>
        <v>14091429</v>
      </c>
      <c r="D64" s="156">
        <f>+D61+D62+D63</f>
        <v>0</v>
      </c>
      <c r="E64" s="156">
        <f>+E61+E62+E63</f>
        <v>16667861</v>
      </c>
    </row>
    <row r="65" spans="1:5" ht="42">
      <c r="A65" s="147" t="s">
        <v>263</v>
      </c>
      <c r="B65" s="148" t="s">
        <v>264</v>
      </c>
      <c r="C65" s="154">
        <v>0</v>
      </c>
      <c r="D65" s="155"/>
      <c r="E65" s="154">
        <v>0</v>
      </c>
    </row>
    <row r="66" spans="1:5" ht="94.5">
      <c r="A66" s="147" t="s">
        <v>265</v>
      </c>
      <c r="B66" s="148" t="s">
        <v>266</v>
      </c>
      <c r="C66" s="154"/>
      <c r="D66" s="155"/>
      <c r="E66" s="154"/>
    </row>
    <row r="67" spans="1:5" ht="52.5">
      <c r="A67" s="147" t="s">
        <v>267</v>
      </c>
      <c r="B67" s="148" t="s">
        <v>268</v>
      </c>
      <c r="C67" s="156"/>
      <c r="D67" s="157">
        <f>+D65+D66</f>
        <v>0</v>
      </c>
      <c r="E67" s="156"/>
    </row>
    <row r="68" spans="1:5" ht="42">
      <c r="A68" s="147" t="s">
        <v>269</v>
      </c>
      <c r="B68" s="148" t="s">
        <v>270</v>
      </c>
      <c r="C68" s="154">
        <v>196000</v>
      </c>
      <c r="D68" s="155"/>
      <c r="E68" s="154">
        <v>196000</v>
      </c>
    </row>
    <row r="69" spans="1:5" ht="42">
      <c r="A69" s="158" t="s">
        <v>271</v>
      </c>
      <c r="B69" s="159" t="s">
        <v>272</v>
      </c>
      <c r="C69" s="160">
        <f>+C52+C55+C60+C64+C67+C68</f>
        <v>316523452</v>
      </c>
      <c r="D69" s="160">
        <f>+D52+D55+D60+D64+D67+D68</f>
        <v>0</v>
      </c>
      <c r="E69" s="160">
        <f>+E52+E55+E60+E64+E67+E68</f>
        <v>354178886</v>
      </c>
    </row>
  </sheetData>
  <sheetProtection selectLockedCells="1" selectUnlockedCells="1"/>
  <mergeCells count="8">
    <mergeCell ref="A2:E2"/>
    <mergeCell ref="C3:E3"/>
    <mergeCell ref="A4:A6"/>
    <mergeCell ref="B4:B6"/>
    <mergeCell ref="C4:C5"/>
    <mergeCell ref="D4:D5"/>
    <mergeCell ref="E4:E5"/>
    <mergeCell ref="C6:E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Mérleg</vt:lpstr>
      <vt:lpstr>Feladatbontás</vt:lpstr>
      <vt:lpstr>Beruházás</vt:lpstr>
      <vt:lpstr>Felújítás</vt:lpstr>
      <vt:lpstr>Állami támogatások </vt:lpstr>
      <vt:lpstr>1. tájékoztató tábla</vt:lpstr>
      <vt:lpstr>2. tájékoztató tábla</vt:lpstr>
      <vt:lpstr>pályázatok</vt:lpstr>
      <vt:lpstr>eszközök tájékozató tábla</vt:lpstr>
      <vt:lpstr>vagyonkimutatás</vt:lpstr>
      <vt:lpstr>maradvány kimutatás</vt:lpstr>
      <vt:lpstr>részesedés</vt:lpstr>
      <vt:lpstr>Mérleg Óvoda</vt:lpstr>
      <vt:lpstr>Feladatbontás Óvoda</vt:lpstr>
      <vt:lpstr>Beruházások (2)</vt:lpstr>
      <vt:lpstr>pénzeszköz vált. (2)</vt:lpstr>
      <vt:lpstr>maradvány Óvoda</vt:lpstr>
      <vt:lpstr>konszolidált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 Vera</dc:creator>
  <cp:lastModifiedBy>jegyzo</cp:lastModifiedBy>
  <cp:lastPrinted>2021-05-26T09:10:50Z</cp:lastPrinted>
  <dcterms:created xsi:type="dcterms:W3CDTF">2021-06-16T12:37:15Z</dcterms:created>
  <dcterms:modified xsi:type="dcterms:W3CDTF">2021-06-16T12:37:15Z</dcterms:modified>
</cp:coreProperties>
</file>