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94" i="1"/>
  <c r="C94"/>
  <c r="G93"/>
  <c r="F93"/>
  <c r="E93"/>
  <c r="G92"/>
  <c r="G94" s="1"/>
  <c r="F92"/>
  <c r="F94" s="1"/>
  <c r="E92"/>
  <c r="E94" s="1"/>
  <c r="G87"/>
  <c r="C87"/>
  <c r="J86"/>
  <c r="J87" s="1"/>
  <c r="I86"/>
  <c r="I87" s="1"/>
  <c r="H86"/>
  <c r="H87" s="1"/>
  <c r="D86"/>
  <c r="D87" s="1"/>
  <c r="C86"/>
  <c r="G85"/>
  <c r="F85"/>
  <c r="F87" s="1"/>
  <c r="E85"/>
  <c r="E87" s="1"/>
  <c r="D82"/>
  <c r="C82"/>
  <c r="C89" s="1"/>
  <c r="J81"/>
  <c r="J88" s="1"/>
  <c r="I81"/>
  <c r="I88" s="1"/>
  <c r="H81"/>
  <c r="H88" s="1"/>
  <c r="D81"/>
  <c r="D88" s="1"/>
  <c r="C81"/>
  <c r="C88" s="1"/>
  <c r="G80"/>
  <c r="F80"/>
  <c r="E80"/>
  <c r="G79"/>
  <c r="F79"/>
  <c r="E79"/>
  <c r="E82" s="1"/>
  <c r="G78"/>
  <c r="G82" s="1"/>
  <c r="F78"/>
  <c r="F82" s="1"/>
  <c r="E78"/>
  <c r="J74"/>
  <c r="I74"/>
  <c r="H74"/>
  <c r="D74"/>
  <c r="C74"/>
  <c r="J73"/>
  <c r="I73"/>
  <c r="H73"/>
  <c r="D73"/>
  <c r="C73"/>
  <c r="I72"/>
  <c r="H72"/>
  <c r="D72"/>
  <c r="J71"/>
  <c r="I71"/>
  <c r="H71"/>
  <c r="D71"/>
  <c r="C71"/>
  <c r="J70"/>
  <c r="I70"/>
  <c r="H70"/>
  <c r="D70"/>
  <c r="C70"/>
  <c r="J69"/>
  <c r="I69"/>
  <c r="H69"/>
  <c r="E69"/>
  <c r="D69"/>
  <c r="C69"/>
  <c r="J68"/>
  <c r="I68"/>
  <c r="H68"/>
  <c r="D68"/>
  <c r="D75" s="1"/>
  <c r="D96" s="1"/>
  <c r="C68"/>
  <c r="J67"/>
  <c r="I67"/>
  <c r="H67"/>
  <c r="D67"/>
  <c r="C67"/>
  <c r="G66"/>
  <c r="G73" s="1"/>
  <c r="F66"/>
  <c r="F73" s="1"/>
  <c r="E66"/>
  <c r="E73" s="1"/>
  <c r="G65"/>
  <c r="F65"/>
  <c r="E65"/>
  <c r="E70" s="1"/>
  <c r="G64"/>
  <c r="F64"/>
  <c r="E64"/>
  <c r="G63"/>
  <c r="G67" s="1"/>
  <c r="F63"/>
  <c r="F67" s="1"/>
  <c r="E63"/>
  <c r="I60"/>
  <c r="I75" s="1"/>
  <c r="I96" s="1"/>
  <c r="H60"/>
  <c r="H75" s="1"/>
  <c r="H96" s="1"/>
  <c r="D60"/>
  <c r="C60"/>
  <c r="G59"/>
  <c r="G74" s="1"/>
  <c r="F59"/>
  <c r="F74" s="1"/>
  <c r="E59"/>
  <c r="E74" s="1"/>
  <c r="G58"/>
  <c r="F58"/>
  <c r="F60" s="1"/>
  <c r="E58"/>
  <c r="J57"/>
  <c r="J72" s="1"/>
  <c r="I57"/>
  <c r="H57"/>
  <c r="D57"/>
  <c r="C57"/>
  <c r="C72" s="1"/>
  <c r="G56"/>
  <c r="F56"/>
  <c r="E56"/>
  <c r="G54"/>
  <c r="G57" s="1"/>
  <c r="G72" s="1"/>
  <c r="F54"/>
  <c r="E54"/>
  <c r="E57" s="1"/>
  <c r="E72" s="1"/>
  <c r="G53"/>
  <c r="F53"/>
  <c r="F57" s="1"/>
  <c r="F72" s="1"/>
  <c r="E53"/>
  <c r="G52"/>
  <c r="G71" s="1"/>
  <c r="F52"/>
  <c r="F71" s="1"/>
  <c r="E52"/>
  <c r="E71" s="1"/>
  <c r="G51"/>
  <c r="G70" s="1"/>
  <c r="F51"/>
  <c r="F70" s="1"/>
  <c r="E51"/>
  <c r="G50"/>
  <c r="G69" s="1"/>
  <c r="F50"/>
  <c r="F69" s="1"/>
  <c r="E50"/>
  <c r="G49"/>
  <c r="G68" s="1"/>
  <c r="F49"/>
  <c r="F68" s="1"/>
  <c r="E49"/>
  <c r="E68" s="1"/>
  <c r="C45"/>
  <c r="D44"/>
  <c r="C44"/>
  <c r="D43"/>
  <c r="C43"/>
  <c r="H42"/>
  <c r="D42"/>
  <c r="C42"/>
  <c r="D41"/>
  <c r="D46" s="1"/>
  <c r="C41"/>
  <c r="J40"/>
  <c r="J41" s="1"/>
  <c r="I40"/>
  <c r="I41" s="1"/>
  <c r="H40"/>
  <c r="H41" s="1"/>
  <c r="H46" s="1"/>
  <c r="D40"/>
  <c r="D45" s="1"/>
  <c r="C40"/>
  <c r="G39"/>
  <c r="F39"/>
  <c r="E39"/>
  <c r="G38"/>
  <c r="F38"/>
  <c r="E38"/>
  <c r="E41" s="1"/>
  <c r="G37"/>
  <c r="G40" s="1"/>
  <c r="F37"/>
  <c r="F40" s="1"/>
  <c r="E37"/>
  <c r="G36"/>
  <c r="G41" s="1"/>
  <c r="F36"/>
  <c r="F41" s="1"/>
  <c r="E36"/>
  <c r="B33"/>
  <c r="F32"/>
  <c r="D32"/>
  <c r="C32"/>
  <c r="C33" s="1"/>
  <c r="C46" s="1"/>
  <c r="G31"/>
  <c r="G32" s="1"/>
  <c r="F31"/>
  <c r="E31"/>
  <c r="E32" s="1"/>
  <c r="G30"/>
  <c r="F30"/>
  <c r="J29"/>
  <c r="J45" s="1"/>
  <c r="I29"/>
  <c r="I45" s="1"/>
  <c r="H29"/>
  <c r="H33" s="1"/>
  <c r="D29"/>
  <c r="D33" s="1"/>
  <c r="C29"/>
  <c r="G28"/>
  <c r="F28"/>
  <c r="E28"/>
  <c r="G27"/>
  <c r="F27"/>
  <c r="E27"/>
  <c r="G26"/>
  <c r="F26"/>
  <c r="E26"/>
  <c r="G25"/>
  <c r="F25"/>
  <c r="E25"/>
  <c r="G23"/>
  <c r="F23"/>
  <c r="E23"/>
  <c r="G22"/>
  <c r="F22"/>
  <c r="E22"/>
  <c r="G20"/>
  <c r="G29" s="1"/>
  <c r="F20"/>
  <c r="F29" s="1"/>
  <c r="F45" s="1"/>
  <c r="E20"/>
  <c r="E29" s="1"/>
  <c r="J19"/>
  <c r="J44" s="1"/>
  <c r="I19"/>
  <c r="I33" s="1"/>
  <c r="H19"/>
  <c r="H44" s="1"/>
  <c r="D19"/>
  <c r="C19"/>
  <c r="G18"/>
  <c r="F18"/>
  <c r="E18"/>
  <c r="G17"/>
  <c r="F17"/>
  <c r="E17"/>
  <c r="E19" s="1"/>
  <c r="E44" s="1"/>
  <c r="G16"/>
  <c r="G19" s="1"/>
  <c r="G44" s="1"/>
  <c r="F16"/>
  <c r="F19" s="1"/>
  <c r="F44" s="1"/>
  <c r="E16"/>
  <c r="G15"/>
  <c r="F15"/>
  <c r="D15"/>
  <c r="C15"/>
  <c r="G14"/>
  <c r="G43" s="1"/>
  <c r="F14"/>
  <c r="F43" s="1"/>
  <c r="E14"/>
  <c r="E15" s="1"/>
  <c r="J13"/>
  <c r="J42" s="1"/>
  <c r="I13"/>
  <c r="I42" s="1"/>
  <c r="H13"/>
  <c r="D13"/>
  <c r="C13"/>
  <c r="G12"/>
  <c r="F12"/>
  <c r="E12"/>
  <c r="G11"/>
  <c r="G13" s="1"/>
  <c r="G42" s="1"/>
  <c r="F11"/>
  <c r="F13" s="1"/>
  <c r="F42" s="1"/>
  <c r="F46" s="1"/>
  <c r="E11"/>
  <c r="E13" s="1"/>
  <c r="E42" s="1"/>
  <c r="E43" l="1"/>
  <c r="E33"/>
  <c r="E89"/>
  <c r="E88"/>
  <c r="G89"/>
  <c r="G88"/>
  <c r="F89"/>
  <c r="F95" s="1"/>
  <c r="F88"/>
  <c r="F33"/>
  <c r="G75"/>
  <c r="G96" s="1"/>
  <c r="E60"/>
  <c r="D89"/>
  <c r="D95" s="1"/>
  <c r="F75"/>
  <c r="F96" s="1"/>
  <c r="C75"/>
  <c r="C96" s="1"/>
  <c r="C95"/>
  <c r="E96"/>
  <c r="G46"/>
  <c r="G95" s="1"/>
  <c r="G45"/>
  <c r="G33"/>
  <c r="I46"/>
  <c r="E75"/>
  <c r="G60"/>
  <c r="J33"/>
  <c r="J46" s="1"/>
  <c r="J95" s="1"/>
  <c r="I44"/>
  <c r="J60"/>
  <c r="J75" s="1"/>
  <c r="J96" s="1"/>
  <c r="E81"/>
  <c r="I82"/>
  <c r="I89" s="1"/>
  <c r="E40"/>
  <c r="E45" s="1"/>
  <c r="E46" s="1"/>
  <c r="E95" s="1"/>
  <c r="H45"/>
  <c r="E67"/>
  <c r="H82"/>
  <c r="H89" s="1"/>
  <c r="H95" s="1"/>
  <c r="G81"/>
  <c r="F81"/>
  <c r="J82"/>
  <c r="J89" s="1"/>
  <c r="I95" l="1"/>
</calcChain>
</file>

<file path=xl/sharedStrings.xml><?xml version="1.0" encoding="utf-8"?>
<sst xmlns="http://schemas.openxmlformats.org/spreadsheetml/2006/main" count="152" uniqueCount="116">
  <si>
    <t>A</t>
  </si>
  <si>
    <t>B</t>
  </si>
  <si>
    <t>C</t>
  </si>
  <si>
    <t>D</t>
  </si>
  <si>
    <t>E</t>
  </si>
  <si>
    <t>F</t>
  </si>
  <si>
    <t>G</t>
  </si>
  <si>
    <t>H</t>
  </si>
  <si>
    <t>1.</t>
  </si>
  <si>
    <t>Tüskevár Község Önkormányzata</t>
  </si>
  <si>
    <t>Személyi juttatások</t>
  </si>
  <si>
    <t>2.</t>
  </si>
  <si>
    <t>3.</t>
  </si>
  <si>
    <t>Dologi kiadások</t>
  </si>
  <si>
    <t>4.</t>
  </si>
  <si>
    <t>Egyéb működési célú kiadások</t>
  </si>
  <si>
    <t>5.</t>
  </si>
  <si>
    <t>Felújítások</t>
  </si>
  <si>
    <t>6.</t>
  </si>
  <si>
    <t>7.</t>
  </si>
  <si>
    <t>Beruházások</t>
  </si>
  <si>
    <t>9.</t>
  </si>
  <si>
    <t>11.</t>
  </si>
  <si>
    <t>12.</t>
  </si>
  <si>
    <t>13.</t>
  </si>
  <si>
    <t>14.</t>
  </si>
  <si>
    <t>Ellátottak pénzbeli juttatásai</t>
  </si>
  <si>
    <t>16.</t>
  </si>
  <si>
    <t>18.</t>
  </si>
  <si>
    <t>19.</t>
  </si>
  <si>
    <t>20.</t>
  </si>
  <si>
    <t>8.</t>
  </si>
  <si>
    <t>21.</t>
  </si>
  <si>
    <t>Egyéb elvonások és befizetések</t>
  </si>
  <si>
    <t>Tüskevári Közös Önkormányzati Hivatal</t>
  </si>
  <si>
    <t>KÖLTSÉGVETÉSI KIADÁSOK ÖSSZESEN:</t>
  </si>
  <si>
    <t>KIADÁSOK MINDÖSSZESEN:</t>
  </si>
  <si>
    <t>BEVÉTELEK MINDÖSSZESEN:</t>
  </si>
  <si>
    <t>4. melléklet</t>
  </si>
  <si>
    <t>Tüskevár Község Önkormányzata 2021. évi költségvetéséről szóló 4/2021. (II.16.) önkormányzati rendelethez</t>
  </si>
  <si>
    <t>Költségvetési és finanszírozási kiadások és bevételek</t>
  </si>
  <si>
    <t xml:space="preserve"> forint</t>
  </si>
  <si>
    <t>I</t>
  </si>
  <si>
    <t>J</t>
  </si>
  <si>
    <t>Sor-szám</t>
  </si>
  <si>
    <t>MEGNEVEZÉS</t>
  </si>
  <si>
    <t>2019. évi teljesítés</t>
  </si>
  <si>
    <t>2020. évi várható telesítés</t>
  </si>
  <si>
    <t>2021.eredeti terv</t>
  </si>
  <si>
    <t>2021. évi módosított</t>
  </si>
  <si>
    <t>2021. évi módosítás</t>
  </si>
  <si>
    <t>2022. évi irányszám</t>
  </si>
  <si>
    <t>2023. évi irányszám</t>
  </si>
  <si>
    <t>2024. évi irányszám</t>
  </si>
  <si>
    <t>Költségvetési bevételek:</t>
  </si>
  <si>
    <t>Önkormányzatok működési támogatásai</t>
  </si>
  <si>
    <t>Egyéb műk. célú tám. Bev. Államháztart. belülről</t>
  </si>
  <si>
    <t>Működési célú támogatások államházt. Belülről</t>
  </si>
  <si>
    <t xml:space="preserve">Felhalmozási célú támogatások </t>
  </si>
  <si>
    <t>Felhalmozási célú támogatások összesen:</t>
  </si>
  <si>
    <t>Kommunális adó</t>
  </si>
  <si>
    <t>Gépjárműadó</t>
  </si>
  <si>
    <t>Egyéb közhatalmi bevételek</t>
  </si>
  <si>
    <t>Közhatalmi bevételek</t>
  </si>
  <si>
    <t>Közvetített szolgáltatások értéke</t>
  </si>
  <si>
    <t>Készletértékesítés</t>
  </si>
  <si>
    <t>10.</t>
  </si>
  <si>
    <t>Tulajdonosi bevétel</t>
  </si>
  <si>
    <t>Tárgyi eszközök bérbeadása</t>
  </si>
  <si>
    <t>Szolgáltatások ellenértéke</t>
  </si>
  <si>
    <t>Ellátási díjak</t>
  </si>
  <si>
    <t>Kamatbevételek</t>
  </si>
  <si>
    <t>15.</t>
  </si>
  <si>
    <t>Biztosító által fizetett kártérítés</t>
  </si>
  <si>
    <t>Egyéb működési bevételek</t>
  </si>
  <si>
    <t>Működési bevételek</t>
  </si>
  <si>
    <t>17.</t>
  </si>
  <si>
    <t>Ingatlanok, egyéb tárgyi eszközök értékesítése</t>
  </si>
  <si>
    <t>Felhalmozási tám.</t>
  </si>
  <si>
    <t>Felhalmozási bevétel</t>
  </si>
  <si>
    <t>Önkormányzat költségvetési bevételei összesen:</t>
  </si>
  <si>
    <t>Tüskevári Közös Önk. Hivatal ktgvet. bevételei össz:</t>
  </si>
  <si>
    <t>Működési célú támogatások államházt. Belülről mindössz:</t>
  </si>
  <si>
    <t>Közhatalmi bevételek mindösszesen:</t>
  </si>
  <si>
    <t>Működési bevételek mindösszesen:</t>
  </si>
  <si>
    <t>KÖLTSÉGVETÉSI BEVÉTELEK ÖSSZESEN:</t>
  </si>
  <si>
    <t>Költségvetési kiadások:</t>
  </si>
  <si>
    <t>Munkaadót terh. Jár. és szoc.hozzájár. adó</t>
  </si>
  <si>
    <t>Egyéb működési célú tám. államháztartáson belülre</t>
  </si>
  <si>
    <t>Egyéb működési célú tám. államháztartáson kívülre</t>
  </si>
  <si>
    <t>Tartalékok</t>
  </si>
  <si>
    <t>Önkormányzat költségvetési kiadásai összesen:</t>
  </si>
  <si>
    <t>Munkaadót terh. Járulékok és szoc.hozzájárulási adó</t>
  </si>
  <si>
    <t>Beruházási kiadás</t>
  </si>
  <si>
    <t>Tüskevári Közös Önk. Hivatal ktgvet. kiadásai össz:</t>
  </si>
  <si>
    <t>Személyi juttatások mindösszesen:</t>
  </si>
  <si>
    <t>Munkaadót terh. Jár. és szoc.hozzájár. Adó mindössz:</t>
  </si>
  <si>
    <t>Dologi kiadások mindösszesen:</t>
  </si>
  <si>
    <t>Ellátottak pénzbeli juttatásai mindösszesen:</t>
  </si>
  <si>
    <t>Egyéb működési célú kiadások mindösszesen:</t>
  </si>
  <si>
    <t>Beruházások mindösszesen:</t>
  </si>
  <si>
    <t>Felújítások mindösszesen:</t>
  </si>
  <si>
    <t>Finanszírozási bevételek</t>
  </si>
  <si>
    <t>Maradvány igénybevétele</t>
  </si>
  <si>
    <t>Államháztartáson belüli megelőlegezések</t>
  </si>
  <si>
    <t xml:space="preserve">3. </t>
  </si>
  <si>
    <t>Hitele, kölcsönök felvétele</t>
  </si>
  <si>
    <t>Belföldi finanszírozás bevételei</t>
  </si>
  <si>
    <t>Önkormányzat fianszírozási bevételei összesen:</t>
  </si>
  <si>
    <t>Tüskevári Közös Önk. Hivatal finan. bev. Összesen:</t>
  </si>
  <si>
    <t>Belföldi finanszírozás bevételei mindösszesen:</t>
  </si>
  <si>
    <t>FINANSZÍROZÁSI BEVÉTELEK ÖSSZESEN:</t>
  </si>
  <si>
    <t xml:space="preserve">Finanszirozási kiadások </t>
  </si>
  <si>
    <t>Hitelek, kölcsönök visszafizetése</t>
  </si>
  <si>
    <t>FINANSZÍROZÁSI KIADÁSOK ÖSSZESEN:</t>
  </si>
  <si>
    <t>ÁTLAGOS ÁLLOMÁNYI LÉTSZÁM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</si>
</sst>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u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2" fillId="0" borderId="28" xfId="0" applyFont="1" applyBorder="1"/>
    <xf numFmtId="0" fontId="2" fillId="0" borderId="29" xfId="0" applyFont="1" applyBorder="1"/>
    <xf numFmtId="3" fontId="2" fillId="0" borderId="26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5" fillId="0" borderId="0" xfId="0" applyFont="1"/>
    <xf numFmtId="3" fontId="3" fillId="0" borderId="1" xfId="0" applyNumberFormat="1" applyFont="1" applyBorder="1"/>
    <xf numFmtId="3" fontId="3" fillId="0" borderId="25" xfId="0" applyNumberFormat="1" applyFont="1" applyBorder="1"/>
    <xf numFmtId="3" fontId="3" fillId="0" borderId="31" xfId="0" applyNumberFormat="1" applyFont="1" applyBorder="1"/>
    <xf numFmtId="0" fontId="1" fillId="0" borderId="0" xfId="0" applyFont="1"/>
    <xf numFmtId="0" fontId="8" fillId="0" borderId="32" xfId="0" applyFont="1" applyBorder="1" applyAlignment="1">
      <alignment horizontal="left"/>
    </xf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9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21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0" fontId="8" fillId="0" borderId="12" xfId="0" applyFont="1" applyBorder="1"/>
    <xf numFmtId="3" fontId="8" fillId="0" borderId="20" xfId="0" applyNumberFormat="1" applyFont="1" applyBorder="1"/>
    <xf numFmtId="3" fontId="8" fillId="0" borderId="33" xfId="0" applyNumberFormat="1" applyFont="1" applyBorder="1"/>
    <xf numFmtId="3" fontId="3" fillId="0" borderId="22" xfId="0" applyNumberFormat="1" applyFont="1" applyBorder="1"/>
    <xf numFmtId="3" fontId="3" fillId="0" borderId="18" xfId="0" applyNumberFormat="1" applyFont="1" applyBorder="1"/>
    <xf numFmtId="3" fontId="8" fillId="0" borderId="22" xfId="0" applyNumberFormat="1" applyFont="1" applyBorder="1"/>
    <xf numFmtId="3" fontId="8" fillId="0" borderId="18" xfId="0" applyNumberFormat="1" applyFont="1" applyBorder="1"/>
    <xf numFmtId="3" fontId="3" fillId="0" borderId="17" xfId="0" applyNumberFormat="1" applyFont="1" applyBorder="1"/>
    <xf numFmtId="3" fontId="3" fillId="0" borderId="14" xfId="0" applyNumberFormat="1" applyFon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3" fontId="3" fillId="0" borderId="12" xfId="0" applyNumberFormat="1" applyFont="1" applyBorder="1"/>
    <xf numFmtId="0" fontId="9" fillId="0" borderId="23" xfId="0" applyFont="1" applyBorder="1" applyAlignment="1">
      <alignment horizontal="center" vertical="center"/>
    </xf>
    <xf numFmtId="3" fontId="9" fillId="0" borderId="12" xfId="0" applyNumberFormat="1" applyFont="1" applyBorder="1"/>
    <xf numFmtId="3" fontId="9" fillId="0" borderId="13" xfId="0" applyNumberFormat="1" applyFont="1" applyBorder="1"/>
    <xf numFmtId="0" fontId="3" fillId="0" borderId="9" xfId="0" applyFont="1" applyBorder="1"/>
    <xf numFmtId="3" fontId="3" fillId="0" borderId="2" xfId="0" applyNumberFormat="1" applyFont="1" applyBorder="1"/>
    <xf numFmtId="0" fontId="3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8" fillId="0" borderId="34" xfId="0" applyFont="1" applyBorder="1"/>
    <xf numFmtId="3" fontId="8" fillId="0" borderId="10" xfId="0" applyNumberFormat="1" applyFont="1" applyBorder="1"/>
    <xf numFmtId="3" fontId="8" fillId="0" borderId="6" xfId="0" applyNumberFormat="1" applyFont="1" applyBorder="1"/>
    <xf numFmtId="0" fontId="8" fillId="0" borderId="9" xfId="0" applyFont="1" applyBorder="1" applyAlignment="1">
      <alignment horizontal="left"/>
    </xf>
    <xf numFmtId="0" fontId="8" fillId="0" borderId="9" xfId="0" applyFont="1" applyBorder="1"/>
    <xf numFmtId="0" fontId="8" fillId="0" borderId="3" xfId="0" applyFont="1" applyBorder="1"/>
    <xf numFmtId="0" fontId="6" fillId="0" borderId="28" xfId="0" applyFont="1" applyBorder="1" applyAlignment="1">
      <alignment horizontal="left" vertical="center"/>
    </xf>
    <xf numFmtId="3" fontId="2" fillId="0" borderId="29" xfId="0" applyNumberFormat="1" applyFont="1" applyBorder="1"/>
    <xf numFmtId="0" fontId="3" fillId="0" borderId="32" xfId="0" applyFont="1" applyBorder="1"/>
    <xf numFmtId="0" fontId="5" fillId="0" borderId="17" xfId="0" applyFont="1" applyBorder="1"/>
    <xf numFmtId="0" fontId="3" fillId="0" borderId="21" xfId="0" applyFont="1" applyBorder="1"/>
    <xf numFmtId="0" fontId="3" fillId="0" borderId="5" xfId="0" applyFont="1" applyBorder="1"/>
    <xf numFmtId="0" fontId="3" fillId="0" borderId="22" xfId="0" applyFont="1" applyBorder="1"/>
    <xf numFmtId="3" fontId="3" fillId="0" borderId="13" xfId="0" applyNumberFormat="1" applyFont="1" applyBorder="1"/>
    <xf numFmtId="3" fontId="9" fillId="0" borderId="35" xfId="0" applyNumberFormat="1" applyFont="1" applyBorder="1"/>
    <xf numFmtId="3" fontId="9" fillId="0" borderId="24" xfId="0" applyNumberFormat="1" applyFont="1" applyBorder="1"/>
    <xf numFmtId="0" fontId="8" fillId="0" borderId="8" xfId="0" applyFont="1" applyBorder="1"/>
    <xf numFmtId="3" fontId="8" fillId="0" borderId="1" xfId="0" applyNumberFormat="1" applyFont="1" applyBorder="1"/>
    <xf numFmtId="3" fontId="8" fillId="0" borderId="2" xfId="0" applyNumberFormat="1" applyFont="1" applyBorder="1"/>
    <xf numFmtId="3" fontId="8" fillId="0" borderId="4" xfId="0" applyNumberFormat="1" applyFont="1" applyBorder="1"/>
    <xf numFmtId="3" fontId="8" fillId="0" borderId="7" xfId="0" applyNumberFormat="1" applyFont="1" applyBorder="1"/>
    <xf numFmtId="0" fontId="3" fillId="0" borderId="11" xfId="0" applyFont="1" applyBorder="1"/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9" fillId="0" borderId="17" xfId="0" applyNumberFormat="1" applyFont="1" applyBorder="1"/>
    <xf numFmtId="3" fontId="9" fillId="0" borderId="14" xfId="0" applyNumberFormat="1" applyFont="1" applyBorder="1"/>
    <xf numFmtId="0" fontId="5" fillId="0" borderId="37" xfId="0" applyFont="1" applyBorder="1"/>
    <xf numFmtId="0" fontId="9" fillId="0" borderId="34" xfId="0" applyFont="1" applyBorder="1" applyAlignment="1">
      <alignment horizontal="center" vertical="center"/>
    </xf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2" fillId="0" borderId="10" xfId="0" applyNumberFormat="1" applyFont="1" applyBorder="1"/>
    <xf numFmtId="3" fontId="2" fillId="0" borderId="6" xfId="0" applyNumberFormat="1" applyFont="1" applyBorder="1"/>
    <xf numFmtId="0" fontId="3" fillId="0" borderId="5" xfId="0" applyFont="1" applyBorder="1" applyAlignment="1">
      <alignment horizontal="left" vertical="center"/>
    </xf>
    <xf numFmtId="3" fontId="2" fillId="0" borderId="29" xfId="0" applyNumberFormat="1" applyFont="1" applyBorder="1" applyAlignment="1">
      <alignment wrapText="1"/>
    </xf>
    <xf numFmtId="0" fontId="2" fillId="0" borderId="26" xfId="0" applyFont="1" applyBorder="1"/>
  </cellXfs>
  <cellStyles count="2">
    <cellStyle name="Normál" xfId="0" builtinId="0"/>
    <cellStyle name="Normál 5 3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46;nt&#233;s/El&#337;terjeszt&#233;sek/T&#252;skev&#225;r/2021/Augusztus/T&#252;skev&#225;r%202021.%20&#233;vi%20k&#246;lts&#233;gvet&#233;s%20m&#243;dos&#237;t&#225;s%202021.%20f&#233;l&#233;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evétel"/>
      <sheetName val="2.kiadás"/>
      <sheetName val="3a kötelező feldatok"/>
      <sheetName val="3b. Ökét vállalt feladatok"/>
      <sheetName val="4.kvmérleg "/>
      <sheetName val="5.eifelh"/>
    </sheetNames>
    <sheetDataSet>
      <sheetData sheetId="0"/>
      <sheetData sheetId="1"/>
      <sheetData sheetId="2">
        <row r="10">
          <cell r="C10">
            <v>184814826</v>
          </cell>
          <cell r="E10">
            <v>184814826</v>
          </cell>
          <cell r="G10">
            <v>184814826</v>
          </cell>
        </row>
        <row r="11">
          <cell r="C11">
            <v>17342170</v>
          </cell>
          <cell r="E11">
            <v>17342170</v>
          </cell>
          <cell r="G11">
            <v>17342170</v>
          </cell>
        </row>
        <row r="12">
          <cell r="C12">
            <v>33118265</v>
          </cell>
          <cell r="E12">
            <v>33118265</v>
          </cell>
          <cell r="G12">
            <v>33118265</v>
          </cell>
        </row>
        <row r="13">
          <cell r="C13">
            <v>2270000</v>
          </cell>
          <cell r="E13">
            <v>2270000</v>
          </cell>
          <cell r="G13">
            <v>2270000</v>
          </cell>
        </row>
        <row r="14">
          <cell r="G14">
            <v>0</v>
          </cell>
        </row>
        <row r="15">
          <cell r="E15">
            <v>0</v>
          </cell>
          <cell r="G15">
            <v>132640</v>
          </cell>
        </row>
        <row r="17">
          <cell r="C17">
            <v>8224372</v>
          </cell>
          <cell r="D17">
            <v>0</v>
          </cell>
          <cell r="E17">
            <v>8224372</v>
          </cell>
          <cell r="F17">
            <v>0</v>
          </cell>
          <cell r="G17">
            <v>9424372</v>
          </cell>
          <cell r="H17">
            <v>0</v>
          </cell>
        </row>
        <row r="23">
          <cell r="C23">
            <v>23710391</v>
          </cell>
          <cell r="E23">
            <v>23710391</v>
          </cell>
          <cell r="G23">
            <v>31880391</v>
          </cell>
        </row>
        <row r="29">
          <cell r="C29">
            <v>1100000</v>
          </cell>
          <cell r="E29">
            <v>1100000</v>
          </cell>
          <cell r="G29">
            <v>1100000</v>
          </cell>
        </row>
        <row r="33">
          <cell r="C33">
            <v>0</v>
          </cell>
          <cell r="E33">
            <v>0</v>
          </cell>
          <cell r="G33">
            <v>0</v>
          </cell>
        </row>
        <row r="36">
          <cell r="C36">
            <v>650000</v>
          </cell>
          <cell r="E36">
            <v>650000</v>
          </cell>
          <cell r="G36">
            <v>660000</v>
          </cell>
        </row>
        <row r="41">
          <cell r="E41">
            <v>0</v>
          </cell>
          <cell r="G41">
            <v>0</v>
          </cell>
        </row>
        <row r="42">
          <cell r="C42">
            <v>3810000</v>
          </cell>
          <cell r="D42">
            <v>160000</v>
          </cell>
          <cell r="E42">
            <v>3810000</v>
          </cell>
          <cell r="F42">
            <v>0</v>
          </cell>
          <cell r="G42">
            <v>3810000</v>
          </cell>
          <cell r="H42">
            <v>160000</v>
          </cell>
        </row>
        <row r="46">
          <cell r="C46">
            <v>0</v>
          </cell>
          <cell r="E46">
            <v>0</v>
          </cell>
          <cell r="G46">
            <v>0</v>
          </cell>
        </row>
        <row r="49">
          <cell r="C49">
            <v>0</v>
          </cell>
          <cell r="E49">
            <v>0</v>
          </cell>
          <cell r="G49">
            <v>275000</v>
          </cell>
        </row>
        <row r="55">
          <cell r="C55">
            <v>5100000</v>
          </cell>
          <cell r="E55">
            <v>5100000</v>
          </cell>
          <cell r="G55">
            <v>5100000</v>
          </cell>
        </row>
        <row r="58">
          <cell r="C58">
            <v>10000</v>
          </cell>
          <cell r="D58">
            <v>1000</v>
          </cell>
          <cell r="E58">
            <v>10000</v>
          </cell>
          <cell r="F58">
            <v>1000</v>
          </cell>
          <cell r="G58">
            <v>10000</v>
          </cell>
          <cell r="H58">
            <v>1000</v>
          </cell>
        </row>
        <row r="62">
          <cell r="C62">
            <v>0</v>
          </cell>
          <cell r="E62">
            <v>0</v>
          </cell>
          <cell r="G62">
            <v>0</v>
          </cell>
        </row>
        <row r="63">
          <cell r="C63">
            <v>110000</v>
          </cell>
          <cell r="D63">
            <v>1000</v>
          </cell>
          <cell r="E63">
            <v>2320648</v>
          </cell>
          <cell r="F63">
            <v>1000</v>
          </cell>
          <cell r="G63">
            <v>2320648</v>
          </cell>
          <cell r="H63">
            <v>1000</v>
          </cell>
        </row>
        <row r="65">
          <cell r="G65">
            <v>0</v>
          </cell>
        </row>
        <row r="66">
          <cell r="G66">
            <v>300000</v>
          </cell>
        </row>
        <row r="75">
          <cell r="C75">
            <v>81819389</v>
          </cell>
          <cell r="D75">
            <v>47574860</v>
          </cell>
          <cell r="E75">
            <v>81819389</v>
          </cell>
          <cell r="F75">
            <v>47574860</v>
          </cell>
          <cell r="G75">
            <v>81819389</v>
          </cell>
          <cell r="H75">
            <v>47574860</v>
          </cell>
        </row>
        <row r="76">
          <cell r="E76">
            <v>1258983</v>
          </cell>
          <cell r="G76">
            <v>1258983</v>
          </cell>
        </row>
        <row r="78">
          <cell r="C78">
            <v>0</v>
          </cell>
          <cell r="E78">
            <v>0</v>
          </cell>
          <cell r="G78">
            <v>0</v>
          </cell>
        </row>
        <row r="81">
          <cell r="C81">
            <v>35517858</v>
          </cell>
          <cell r="D81">
            <v>151725400</v>
          </cell>
          <cell r="E81">
            <v>36217858</v>
          </cell>
          <cell r="F81">
            <v>151925400</v>
          </cell>
          <cell r="G81">
            <v>37237358</v>
          </cell>
          <cell r="H81">
            <v>151925400</v>
          </cell>
        </row>
        <row r="82">
          <cell r="C82">
            <v>5306620</v>
          </cell>
          <cell r="D82">
            <v>23207437</v>
          </cell>
          <cell r="E82">
            <v>5306620</v>
          </cell>
          <cell r="F82">
            <v>23207437</v>
          </cell>
          <cell r="G82">
            <v>5506620</v>
          </cell>
          <cell r="H82">
            <v>23207437</v>
          </cell>
        </row>
        <row r="83">
          <cell r="C83">
            <v>38908633</v>
          </cell>
          <cell r="D83">
            <v>40502151</v>
          </cell>
          <cell r="E83">
            <v>39578721</v>
          </cell>
          <cell r="F83">
            <v>40042151</v>
          </cell>
          <cell r="G83">
            <v>39886210</v>
          </cell>
          <cell r="H83">
            <v>40202151</v>
          </cell>
        </row>
        <row r="92">
          <cell r="C92">
            <v>4779000</v>
          </cell>
          <cell r="E92">
            <v>4779000</v>
          </cell>
          <cell r="G92">
            <v>4779000</v>
          </cell>
        </row>
        <row r="93">
          <cell r="E93">
            <v>1301038</v>
          </cell>
          <cell r="G93">
            <v>13030</v>
          </cell>
        </row>
        <row r="94">
          <cell r="C94">
            <v>19970796</v>
          </cell>
          <cell r="E94">
            <v>19970796</v>
          </cell>
          <cell r="G94">
            <v>20385324</v>
          </cell>
        </row>
        <row r="100">
          <cell r="C100">
            <v>460907</v>
          </cell>
          <cell r="E100">
            <v>669517</v>
          </cell>
          <cell r="G100">
            <v>1770273</v>
          </cell>
        </row>
        <row r="107">
          <cell r="C107">
            <v>0</v>
          </cell>
          <cell r="D107">
            <v>6000000</v>
          </cell>
          <cell r="E107">
            <v>645000</v>
          </cell>
          <cell r="F107">
            <v>6100000</v>
          </cell>
          <cell r="G107">
            <v>5295414</v>
          </cell>
          <cell r="H107">
            <v>6100000</v>
          </cell>
        </row>
        <row r="112">
          <cell r="C112">
            <v>51935660</v>
          </cell>
          <cell r="E112">
            <v>50621572</v>
          </cell>
          <cell r="G112">
            <v>54304533.000000007</v>
          </cell>
        </row>
        <row r="119">
          <cell r="C119">
            <v>22000000</v>
          </cell>
          <cell r="E119">
            <v>22000000</v>
          </cell>
          <cell r="G119">
            <v>22000000</v>
          </cell>
        </row>
        <row r="120">
          <cell r="C120">
            <v>9501811</v>
          </cell>
          <cell r="E120">
            <v>10760794</v>
          </cell>
          <cell r="G120">
            <v>10760794</v>
          </cell>
        </row>
      </sheetData>
      <sheetData sheetId="3">
        <row r="79">
          <cell r="C79">
            <v>3919200</v>
          </cell>
          <cell r="D79">
            <v>1905000</v>
          </cell>
          <cell r="E79">
            <v>3919200</v>
          </cell>
          <cell r="F79">
            <v>2065000</v>
          </cell>
          <cell r="G79">
            <v>3919200</v>
          </cell>
          <cell r="H79">
            <v>1905000</v>
          </cell>
        </row>
        <row r="117">
          <cell r="C117">
            <v>3919200</v>
          </cell>
          <cell r="D117">
            <v>1905000</v>
          </cell>
          <cell r="E117">
            <v>3919200</v>
          </cell>
          <cell r="F117">
            <v>2065000</v>
          </cell>
          <cell r="G117">
            <v>3919200</v>
          </cell>
          <cell r="H117">
            <v>1905000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>
      <selection sqref="A1:XFD1048576"/>
    </sheetView>
  </sheetViews>
  <sheetFormatPr defaultRowHeight="15"/>
  <cols>
    <col min="1" max="1" width="6.28515625" customWidth="1"/>
    <col min="2" max="2" width="52.28515625" customWidth="1"/>
    <col min="3" max="3" width="17.28515625" customWidth="1"/>
    <col min="4" max="4" width="16.42578125" customWidth="1"/>
    <col min="5" max="7" width="16.140625" customWidth="1"/>
    <col min="8" max="8" width="15.85546875" customWidth="1"/>
    <col min="9" max="10" width="16.85546875" customWidth="1"/>
    <col min="257" max="257" width="6.28515625" customWidth="1"/>
    <col min="258" max="258" width="52.28515625" customWidth="1"/>
    <col min="259" max="259" width="17.28515625" customWidth="1"/>
    <col min="260" max="260" width="16.42578125" customWidth="1"/>
    <col min="261" max="263" width="16.140625" customWidth="1"/>
    <col min="264" max="264" width="15.85546875" customWidth="1"/>
    <col min="265" max="266" width="16.85546875" customWidth="1"/>
    <col min="513" max="513" width="6.28515625" customWidth="1"/>
    <col min="514" max="514" width="52.28515625" customWidth="1"/>
    <col min="515" max="515" width="17.28515625" customWidth="1"/>
    <col min="516" max="516" width="16.42578125" customWidth="1"/>
    <col min="517" max="519" width="16.140625" customWidth="1"/>
    <col min="520" max="520" width="15.85546875" customWidth="1"/>
    <col min="521" max="522" width="16.85546875" customWidth="1"/>
    <col min="769" max="769" width="6.28515625" customWidth="1"/>
    <col min="770" max="770" width="52.28515625" customWidth="1"/>
    <col min="771" max="771" width="17.28515625" customWidth="1"/>
    <col min="772" max="772" width="16.42578125" customWidth="1"/>
    <col min="773" max="775" width="16.140625" customWidth="1"/>
    <col min="776" max="776" width="15.85546875" customWidth="1"/>
    <col min="777" max="778" width="16.85546875" customWidth="1"/>
    <col min="1025" max="1025" width="6.28515625" customWidth="1"/>
    <col min="1026" max="1026" width="52.28515625" customWidth="1"/>
    <col min="1027" max="1027" width="17.28515625" customWidth="1"/>
    <col min="1028" max="1028" width="16.42578125" customWidth="1"/>
    <col min="1029" max="1031" width="16.140625" customWidth="1"/>
    <col min="1032" max="1032" width="15.85546875" customWidth="1"/>
    <col min="1033" max="1034" width="16.85546875" customWidth="1"/>
    <col min="1281" max="1281" width="6.28515625" customWidth="1"/>
    <col min="1282" max="1282" width="52.28515625" customWidth="1"/>
    <col min="1283" max="1283" width="17.28515625" customWidth="1"/>
    <col min="1284" max="1284" width="16.42578125" customWidth="1"/>
    <col min="1285" max="1287" width="16.140625" customWidth="1"/>
    <col min="1288" max="1288" width="15.85546875" customWidth="1"/>
    <col min="1289" max="1290" width="16.85546875" customWidth="1"/>
    <col min="1537" max="1537" width="6.28515625" customWidth="1"/>
    <col min="1538" max="1538" width="52.28515625" customWidth="1"/>
    <col min="1539" max="1539" width="17.28515625" customWidth="1"/>
    <col min="1540" max="1540" width="16.42578125" customWidth="1"/>
    <col min="1541" max="1543" width="16.140625" customWidth="1"/>
    <col min="1544" max="1544" width="15.85546875" customWidth="1"/>
    <col min="1545" max="1546" width="16.85546875" customWidth="1"/>
    <col min="1793" max="1793" width="6.28515625" customWidth="1"/>
    <col min="1794" max="1794" width="52.28515625" customWidth="1"/>
    <col min="1795" max="1795" width="17.28515625" customWidth="1"/>
    <col min="1796" max="1796" width="16.42578125" customWidth="1"/>
    <col min="1797" max="1799" width="16.140625" customWidth="1"/>
    <col min="1800" max="1800" width="15.85546875" customWidth="1"/>
    <col min="1801" max="1802" width="16.85546875" customWidth="1"/>
    <col min="2049" max="2049" width="6.28515625" customWidth="1"/>
    <col min="2050" max="2050" width="52.28515625" customWidth="1"/>
    <col min="2051" max="2051" width="17.28515625" customWidth="1"/>
    <col min="2052" max="2052" width="16.42578125" customWidth="1"/>
    <col min="2053" max="2055" width="16.140625" customWidth="1"/>
    <col min="2056" max="2056" width="15.85546875" customWidth="1"/>
    <col min="2057" max="2058" width="16.85546875" customWidth="1"/>
    <col min="2305" max="2305" width="6.28515625" customWidth="1"/>
    <col min="2306" max="2306" width="52.28515625" customWidth="1"/>
    <col min="2307" max="2307" width="17.28515625" customWidth="1"/>
    <col min="2308" max="2308" width="16.42578125" customWidth="1"/>
    <col min="2309" max="2311" width="16.140625" customWidth="1"/>
    <col min="2312" max="2312" width="15.85546875" customWidth="1"/>
    <col min="2313" max="2314" width="16.85546875" customWidth="1"/>
    <col min="2561" max="2561" width="6.28515625" customWidth="1"/>
    <col min="2562" max="2562" width="52.28515625" customWidth="1"/>
    <col min="2563" max="2563" width="17.28515625" customWidth="1"/>
    <col min="2564" max="2564" width="16.42578125" customWidth="1"/>
    <col min="2565" max="2567" width="16.140625" customWidth="1"/>
    <col min="2568" max="2568" width="15.85546875" customWidth="1"/>
    <col min="2569" max="2570" width="16.85546875" customWidth="1"/>
    <col min="2817" max="2817" width="6.28515625" customWidth="1"/>
    <col min="2818" max="2818" width="52.28515625" customWidth="1"/>
    <col min="2819" max="2819" width="17.28515625" customWidth="1"/>
    <col min="2820" max="2820" width="16.42578125" customWidth="1"/>
    <col min="2821" max="2823" width="16.140625" customWidth="1"/>
    <col min="2824" max="2824" width="15.85546875" customWidth="1"/>
    <col min="2825" max="2826" width="16.85546875" customWidth="1"/>
    <col min="3073" max="3073" width="6.28515625" customWidth="1"/>
    <col min="3074" max="3074" width="52.28515625" customWidth="1"/>
    <col min="3075" max="3075" width="17.28515625" customWidth="1"/>
    <col min="3076" max="3076" width="16.42578125" customWidth="1"/>
    <col min="3077" max="3079" width="16.140625" customWidth="1"/>
    <col min="3080" max="3080" width="15.85546875" customWidth="1"/>
    <col min="3081" max="3082" width="16.85546875" customWidth="1"/>
    <col min="3329" max="3329" width="6.28515625" customWidth="1"/>
    <col min="3330" max="3330" width="52.28515625" customWidth="1"/>
    <col min="3331" max="3331" width="17.28515625" customWidth="1"/>
    <col min="3332" max="3332" width="16.42578125" customWidth="1"/>
    <col min="3333" max="3335" width="16.140625" customWidth="1"/>
    <col min="3336" max="3336" width="15.85546875" customWidth="1"/>
    <col min="3337" max="3338" width="16.85546875" customWidth="1"/>
    <col min="3585" max="3585" width="6.28515625" customWidth="1"/>
    <col min="3586" max="3586" width="52.28515625" customWidth="1"/>
    <col min="3587" max="3587" width="17.28515625" customWidth="1"/>
    <col min="3588" max="3588" width="16.42578125" customWidth="1"/>
    <col min="3589" max="3591" width="16.140625" customWidth="1"/>
    <col min="3592" max="3592" width="15.85546875" customWidth="1"/>
    <col min="3593" max="3594" width="16.85546875" customWidth="1"/>
    <col min="3841" max="3841" width="6.28515625" customWidth="1"/>
    <col min="3842" max="3842" width="52.28515625" customWidth="1"/>
    <col min="3843" max="3843" width="17.28515625" customWidth="1"/>
    <col min="3844" max="3844" width="16.42578125" customWidth="1"/>
    <col min="3845" max="3847" width="16.140625" customWidth="1"/>
    <col min="3848" max="3848" width="15.85546875" customWidth="1"/>
    <col min="3849" max="3850" width="16.85546875" customWidth="1"/>
    <col min="4097" max="4097" width="6.28515625" customWidth="1"/>
    <col min="4098" max="4098" width="52.28515625" customWidth="1"/>
    <col min="4099" max="4099" width="17.28515625" customWidth="1"/>
    <col min="4100" max="4100" width="16.42578125" customWidth="1"/>
    <col min="4101" max="4103" width="16.140625" customWidth="1"/>
    <col min="4104" max="4104" width="15.85546875" customWidth="1"/>
    <col min="4105" max="4106" width="16.85546875" customWidth="1"/>
    <col min="4353" max="4353" width="6.28515625" customWidth="1"/>
    <col min="4354" max="4354" width="52.28515625" customWidth="1"/>
    <col min="4355" max="4355" width="17.28515625" customWidth="1"/>
    <col min="4356" max="4356" width="16.42578125" customWidth="1"/>
    <col min="4357" max="4359" width="16.140625" customWidth="1"/>
    <col min="4360" max="4360" width="15.85546875" customWidth="1"/>
    <col min="4361" max="4362" width="16.85546875" customWidth="1"/>
    <col min="4609" max="4609" width="6.28515625" customWidth="1"/>
    <col min="4610" max="4610" width="52.28515625" customWidth="1"/>
    <col min="4611" max="4611" width="17.28515625" customWidth="1"/>
    <col min="4612" max="4612" width="16.42578125" customWidth="1"/>
    <col min="4613" max="4615" width="16.140625" customWidth="1"/>
    <col min="4616" max="4616" width="15.85546875" customWidth="1"/>
    <col min="4617" max="4618" width="16.85546875" customWidth="1"/>
    <col min="4865" max="4865" width="6.28515625" customWidth="1"/>
    <col min="4866" max="4866" width="52.28515625" customWidth="1"/>
    <col min="4867" max="4867" width="17.28515625" customWidth="1"/>
    <col min="4868" max="4868" width="16.42578125" customWidth="1"/>
    <col min="4869" max="4871" width="16.140625" customWidth="1"/>
    <col min="4872" max="4872" width="15.85546875" customWidth="1"/>
    <col min="4873" max="4874" width="16.85546875" customWidth="1"/>
    <col min="5121" max="5121" width="6.28515625" customWidth="1"/>
    <col min="5122" max="5122" width="52.28515625" customWidth="1"/>
    <col min="5123" max="5123" width="17.28515625" customWidth="1"/>
    <col min="5124" max="5124" width="16.42578125" customWidth="1"/>
    <col min="5125" max="5127" width="16.140625" customWidth="1"/>
    <col min="5128" max="5128" width="15.85546875" customWidth="1"/>
    <col min="5129" max="5130" width="16.85546875" customWidth="1"/>
    <col min="5377" max="5377" width="6.28515625" customWidth="1"/>
    <col min="5378" max="5378" width="52.28515625" customWidth="1"/>
    <col min="5379" max="5379" width="17.28515625" customWidth="1"/>
    <col min="5380" max="5380" width="16.42578125" customWidth="1"/>
    <col min="5381" max="5383" width="16.140625" customWidth="1"/>
    <col min="5384" max="5384" width="15.85546875" customWidth="1"/>
    <col min="5385" max="5386" width="16.85546875" customWidth="1"/>
    <col min="5633" max="5633" width="6.28515625" customWidth="1"/>
    <col min="5634" max="5634" width="52.28515625" customWidth="1"/>
    <col min="5635" max="5635" width="17.28515625" customWidth="1"/>
    <col min="5636" max="5636" width="16.42578125" customWidth="1"/>
    <col min="5637" max="5639" width="16.140625" customWidth="1"/>
    <col min="5640" max="5640" width="15.85546875" customWidth="1"/>
    <col min="5641" max="5642" width="16.85546875" customWidth="1"/>
    <col min="5889" max="5889" width="6.28515625" customWidth="1"/>
    <col min="5890" max="5890" width="52.28515625" customWidth="1"/>
    <col min="5891" max="5891" width="17.28515625" customWidth="1"/>
    <col min="5892" max="5892" width="16.42578125" customWidth="1"/>
    <col min="5893" max="5895" width="16.140625" customWidth="1"/>
    <col min="5896" max="5896" width="15.85546875" customWidth="1"/>
    <col min="5897" max="5898" width="16.85546875" customWidth="1"/>
    <col min="6145" max="6145" width="6.28515625" customWidth="1"/>
    <col min="6146" max="6146" width="52.28515625" customWidth="1"/>
    <col min="6147" max="6147" width="17.28515625" customWidth="1"/>
    <col min="6148" max="6148" width="16.42578125" customWidth="1"/>
    <col min="6149" max="6151" width="16.140625" customWidth="1"/>
    <col min="6152" max="6152" width="15.85546875" customWidth="1"/>
    <col min="6153" max="6154" width="16.85546875" customWidth="1"/>
    <col min="6401" max="6401" width="6.28515625" customWidth="1"/>
    <col min="6402" max="6402" width="52.28515625" customWidth="1"/>
    <col min="6403" max="6403" width="17.28515625" customWidth="1"/>
    <col min="6404" max="6404" width="16.42578125" customWidth="1"/>
    <col min="6405" max="6407" width="16.140625" customWidth="1"/>
    <col min="6408" max="6408" width="15.85546875" customWidth="1"/>
    <col min="6409" max="6410" width="16.85546875" customWidth="1"/>
    <col min="6657" max="6657" width="6.28515625" customWidth="1"/>
    <col min="6658" max="6658" width="52.28515625" customWidth="1"/>
    <col min="6659" max="6659" width="17.28515625" customWidth="1"/>
    <col min="6660" max="6660" width="16.42578125" customWidth="1"/>
    <col min="6661" max="6663" width="16.140625" customWidth="1"/>
    <col min="6664" max="6664" width="15.85546875" customWidth="1"/>
    <col min="6665" max="6666" width="16.85546875" customWidth="1"/>
    <col min="6913" max="6913" width="6.28515625" customWidth="1"/>
    <col min="6914" max="6914" width="52.28515625" customWidth="1"/>
    <col min="6915" max="6915" width="17.28515625" customWidth="1"/>
    <col min="6916" max="6916" width="16.42578125" customWidth="1"/>
    <col min="6917" max="6919" width="16.140625" customWidth="1"/>
    <col min="6920" max="6920" width="15.85546875" customWidth="1"/>
    <col min="6921" max="6922" width="16.85546875" customWidth="1"/>
    <col min="7169" max="7169" width="6.28515625" customWidth="1"/>
    <col min="7170" max="7170" width="52.28515625" customWidth="1"/>
    <col min="7171" max="7171" width="17.28515625" customWidth="1"/>
    <col min="7172" max="7172" width="16.42578125" customWidth="1"/>
    <col min="7173" max="7175" width="16.140625" customWidth="1"/>
    <col min="7176" max="7176" width="15.85546875" customWidth="1"/>
    <col min="7177" max="7178" width="16.85546875" customWidth="1"/>
    <col min="7425" max="7425" width="6.28515625" customWidth="1"/>
    <col min="7426" max="7426" width="52.28515625" customWidth="1"/>
    <col min="7427" max="7427" width="17.28515625" customWidth="1"/>
    <col min="7428" max="7428" width="16.42578125" customWidth="1"/>
    <col min="7429" max="7431" width="16.140625" customWidth="1"/>
    <col min="7432" max="7432" width="15.85546875" customWidth="1"/>
    <col min="7433" max="7434" width="16.85546875" customWidth="1"/>
    <col min="7681" max="7681" width="6.28515625" customWidth="1"/>
    <col min="7682" max="7682" width="52.28515625" customWidth="1"/>
    <col min="7683" max="7683" width="17.28515625" customWidth="1"/>
    <col min="7684" max="7684" width="16.42578125" customWidth="1"/>
    <col min="7685" max="7687" width="16.140625" customWidth="1"/>
    <col min="7688" max="7688" width="15.85546875" customWidth="1"/>
    <col min="7689" max="7690" width="16.85546875" customWidth="1"/>
    <col min="7937" max="7937" width="6.28515625" customWidth="1"/>
    <col min="7938" max="7938" width="52.28515625" customWidth="1"/>
    <col min="7939" max="7939" width="17.28515625" customWidth="1"/>
    <col min="7940" max="7940" width="16.42578125" customWidth="1"/>
    <col min="7941" max="7943" width="16.140625" customWidth="1"/>
    <col min="7944" max="7944" width="15.85546875" customWidth="1"/>
    <col min="7945" max="7946" width="16.85546875" customWidth="1"/>
    <col min="8193" max="8193" width="6.28515625" customWidth="1"/>
    <col min="8194" max="8194" width="52.28515625" customWidth="1"/>
    <col min="8195" max="8195" width="17.28515625" customWidth="1"/>
    <col min="8196" max="8196" width="16.42578125" customWidth="1"/>
    <col min="8197" max="8199" width="16.140625" customWidth="1"/>
    <col min="8200" max="8200" width="15.85546875" customWidth="1"/>
    <col min="8201" max="8202" width="16.85546875" customWidth="1"/>
    <col min="8449" max="8449" width="6.28515625" customWidth="1"/>
    <col min="8450" max="8450" width="52.28515625" customWidth="1"/>
    <col min="8451" max="8451" width="17.28515625" customWidth="1"/>
    <col min="8452" max="8452" width="16.42578125" customWidth="1"/>
    <col min="8453" max="8455" width="16.140625" customWidth="1"/>
    <col min="8456" max="8456" width="15.85546875" customWidth="1"/>
    <col min="8457" max="8458" width="16.85546875" customWidth="1"/>
    <col min="8705" max="8705" width="6.28515625" customWidth="1"/>
    <col min="8706" max="8706" width="52.28515625" customWidth="1"/>
    <col min="8707" max="8707" width="17.28515625" customWidth="1"/>
    <col min="8708" max="8708" width="16.42578125" customWidth="1"/>
    <col min="8709" max="8711" width="16.140625" customWidth="1"/>
    <col min="8712" max="8712" width="15.85546875" customWidth="1"/>
    <col min="8713" max="8714" width="16.85546875" customWidth="1"/>
    <col min="8961" max="8961" width="6.28515625" customWidth="1"/>
    <col min="8962" max="8962" width="52.28515625" customWidth="1"/>
    <col min="8963" max="8963" width="17.28515625" customWidth="1"/>
    <col min="8964" max="8964" width="16.42578125" customWidth="1"/>
    <col min="8965" max="8967" width="16.140625" customWidth="1"/>
    <col min="8968" max="8968" width="15.85546875" customWidth="1"/>
    <col min="8969" max="8970" width="16.85546875" customWidth="1"/>
    <col min="9217" max="9217" width="6.28515625" customWidth="1"/>
    <col min="9218" max="9218" width="52.28515625" customWidth="1"/>
    <col min="9219" max="9219" width="17.28515625" customWidth="1"/>
    <col min="9220" max="9220" width="16.42578125" customWidth="1"/>
    <col min="9221" max="9223" width="16.140625" customWidth="1"/>
    <col min="9224" max="9224" width="15.85546875" customWidth="1"/>
    <col min="9225" max="9226" width="16.85546875" customWidth="1"/>
    <col min="9473" max="9473" width="6.28515625" customWidth="1"/>
    <col min="9474" max="9474" width="52.28515625" customWidth="1"/>
    <col min="9475" max="9475" width="17.28515625" customWidth="1"/>
    <col min="9476" max="9476" width="16.42578125" customWidth="1"/>
    <col min="9477" max="9479" width="16.140625" customWidth="1"/>
    <col min="9480" max="9480" width="15.85546875" customWidth="1"/>
    <col min="9481" max="9482" width="16.85546875" customWidth="1"/>
    <col min="9729" max="9729" width="6.28515625" customWidth="1"/>
    <col min="9730" max="9730" width="52.28515625" customWidth="1"/>
    <col min="9731" max="9731" width="17.28515625" customWidth="1"/>
    <col min="9732" max="9732" width="16.42578125" customWidth="1"/>
    <col min="9733" max="9735" width="16.140625" customWidth="1"/>
    <col min="9736" max="9736" width="15.85546875" customWidth="1"/>
    <col min="9737" max="9738" width="16.85546875" customWidth="1"/>
    <col min="9985" max="9985" width="6.28515625" customWidth="1"/>
    <col min="9986" max="9986" width="52.28515625" customWidth="1"/>
    <col min="9987" max="9987" width="17.28515625" customWidth="1"/>
    <col min="9988" max="9988" width="16.42578125" customWidth="1"/>
    <col min="9989" max="9991" width="16.140625" customWidth="1"/>
    <col min="9992" max="9992" width="15.85546875" customWidth="1"/>
    <col min="9993" max="9994" width="16.85546875" customWidth="1"/>
    <col min="10241" max="10241" width="6.28515625" customWidth="1"/>
    <col min="10242" max="10242" width="52.28515625" customWidth="1"/>
    <col min="10243" max="10243" width="17.28515625" customWidth="1"/>
    <col min="10244" max="10244" width="16.42578125" customWidth="1"/>
    <col min="10245" max="10247" width="16.140625" customWidth="1"/>
    <col min="10248" max="10248" width="15.85546875" customWidth="1"/>
    <col min="10249" max="10250" width="16.85546875" customWidth="1"/>
    <col min="10497" max="10497" width="6.28515625" customWidth="1"/>
    <col min="10498" max="10498" width="52.28515625" customWidth="1"/>
    <col min="10499" max="10499" width="17.28515625" customWidth="1"/>
    <col min="10500" max="10500" width="16.42578125" customWidth="1"/>
    <col min="10501" max="10503" width="16.140625" customWidth="1"/>
    <col min="10504" max="10504" width="15.85546875" customWidth="1"/>
    <col min="10505" max="10506" width="16.85546875" customWidth="1"/>
    <col min="10753" max="10753" width="6.28515625" customWidth="1"/>
    <col min="10754" max="10754" width="52.28515625" customWidth="1"/>
    <col min="10755" max="10755" width="17.28515625" customWidth="1"/>
    <col min="10756" max="10756" width="16.42578125" customWidth="1"/>
    <col min="10757" max="10759" width="16.140625" customWidth="1"/>
    <col min="10760" max="10760" width="15.85546875" customWidth="1"/>
    <col min="10761" max="10762" width="16.85546875" customWidth="1"/>
    <col min="11009" max="11009" width="6.28515625" customWidth="1"/>
    <col min="11010" max="11010" width="52.28515625" customWidth="1"/>
    <col min="11011" max="11011" width="17.28515625" customWidth="1"/>
    <col min="11012" max="11012" width="16.42578125" customWidth="1"/>
    <col min="11013" max="11015" width="16.140625" customWidth="1"/>
    <col min="11016" max="11016" width="15.85546875" customWidth="1"/>
    <col min="11017" max="11018" width="16.85546875" customWidth="1"/>
    <col min="11265" max="11265" width="6.28515625" customWidth="1"/>
    <col min="11266" max="11266" width="52.28515625" customWidth="1"/>
    <col min="11267" max="11267" width="17.28515625" customWidth="1"/>
    <col min="11268" max="11268" width="16.42578125" customWidth="1"/>
    <col min="11269" max="11271" width="16.140625" customWidth="1"/>
    <col min="11272" max="11272" width="15.85546875" customWidth="1"/>
    <col min="11273" max="11274" width="16.85546875" customWidth="1"/>
    <col min="11521" max="11521" width="6.28515625" customWidth="1"/>
    <col min="11522" max="11522" width="52.28515625" customWidth="1"/>
    <col min="11523" max="11523" width="17.28515625" customWidth="1"/>
    <col min="11524" max="11524" width="16.42578125" customWidth="1"/>
    <col min="11525" max="11527" width="16.140625" customWidth="1"/>
    <col min="11528" max="11528" width="15.85546875" customWidth="1"/>
    <col min="11529" max="11530" width="16.85546875" customWidth="1"/>
    <col min="11777" max="11777" width="6.28515625" customWidth="1"/>
    <col min="11778" max="11778" width="52.28515625" customWidth="1"/>
    <col min="11779" max="11779" width="17.28515625" customWidth="1"/>
    <col min="11780" max="11780" width="16.42578125" customWidth="1"/>
    <col min="11781" max="11783" width="16.140625" customWidth="1"/>
    <col min="11784" max="11784" width="15.85546875" customWidth="1"/>
    <col min="11785" max="11786" width="16.85546875" customWidth="1"/>
    <col min="12033" max="12033" width="6.28515625" customWidth="1"/>
    <col min="12034" max="12034" width="52.28515625" customWidth="1"/>
    <col min="12035" max="12035" width="17.28515625" customWidth="1"/>
    <col min="12036" max="12036" width="16.42578125" customWidth="1"/>
    <col min="12037" max="12039" width="16.140625" customWidth="1"/>
    <col min="12040" max="12040" width="15.85546875" customWidth="1"/>
    <col min="12041" max="12042" width="16.85546875" customWidth="1"/>
    <col min="12289" max="12289" width="6.28515625" customWidth="1"/>
    <col min="12290" max="12290" width="52.28515625" customWidth="1"/>
    <col min="12291" max="12291" width="17.28515625" customWidth="1"/>
    <col min="12292" max="12292" width="16.42578125" customWidth="1"/>
    <col min="12293" max="12295" width="16.140625" customWidth="1"/>
    <col min="12296" max="12296" width="15.85546875" customWidth="1"/>
    <col min="12297" max="12298" width="16.85546875" customWidth="1"/>
    <col min="12545" max="12545" width="6.28515625" customWidth="1"/>
    <col min="12546" max="12546" width="52.28515625" customWidth="1"/>
    <col min="12547" max="12547" width="17.28515625" customWidth="1"/>
    <col min="12548" max="12548" width="16.42578125" customWidth="1"/>
    <col min="12549" max="12551" width="16.140625" customWidth="1"/>
    <col min="12552" max="12552" width="15.85546875" customWidth="1"/>
    <col min="12553" max="12554" width="16.85546875" customWidth="1"/>
    <col min="12801" max="12801" width="6.28515625" customWidth="1"/>
    <col min="12802" max="12802" width="52.28515625" customWidth="1"/>
    <col min="12803" max="12803" width="17.28515625" customWidth="1"/>
    <col min="12804" max="12804" width="16.42578125" customWidth="1"/>
    <col min="12805" max="12807" width="16.140625" customWidth="1"/>
    <col min="12808" max="12808" width="15.85546875" customWidth="1"/>
    <col min="12809" max="12810" width="16.85546875" customWidth="1"/>
    <col min="13057" max="13057" width="6.28515625" customWidth="1"/>
    <col min="13058" max="13058" width="52.28515625" customWidth="1"/>
    <col min="13059" max="13059" width="17.28515625" customWidth="1"/>
    <col min="13060" max="13060" width="16.42578125" customWidth="1"/>
    <col min="13061" max="13063" width="16.140625" customWidth="1"/>
    <col min="13064" max="13064" width="15.85546875" customWidth="1"/>
    <col min="13065" max="13066" width="16.85546875" customWidth="1"/>
    <col min="13313" max="13313" width="6.28515625" customWidth="1"/>
    <col min="13314" max="13314" width="52.28515625" customWidth="1"/>
    <col min="13315" max="13315" width="17.28515625" customWidth="1"/>
    <col min="13316" max="13316" width="16.42578125" customWidth="1"/>
    <col min="13317" max="13319" width="16.140625" customWidth="1"/>
    <col min="13320" max="13320" width="15.85546875" customWidth="1"/>
    <col min="13321" max="13322" width="16.85546875" customWidth="1"/>
    <col min="13569" max="13569" width="6.28515625" customWidth="1"/>
    <col min="13570" max="13570" width="52.28515625" customWidth="1"/>
    <col min="13571" max="13571" width="17.28515625" customWidth="1"/>
    <col min="13572" max="13572" width="16.42578125" customWidth="1"/>
    <col min="13573" max="13575" width="16.140625" customWidth="1"/>
    <col min="13576" max="13576" width="15.85546875" customWidth="1"/>
    <col min="13577" max="13578" width="16.85546875" customWidth="1"/>
    <col min="13825" max="13825" width="6.28515625" customWidth="1"/>
    <col min="13826" max="13826" width="52.28515625" customWidth="1"/>
    <col min="13827" max="13827" width="17.28515625" customWidth="1"/>
    <col min="13828" max="13828" width="16.42578125" customWidth="1"/>
    <col min="13829" max="13831" width="16.140625" customWidth="1"/>
    <col min="13832" max="13832" width="15.85546875" customWidth="1"/>
    <col min="13833" max="13834" width="16.85546875" customWidth="1"/>
    <col min="14081" max="14081" width="6.28515625" customWidth="1"/>
    <col min="14082" max="14082" width="52.28515625" customWidth="1"/>
    <col min="14083" max="14083" width="17.28515625" customWidth="1"/>
    <col min="14084" max="14084" width="16.42578125" customWidth="1"/>
    <col min="14085" max="14087" width="16.140625" customWidth="1"/>
    <col min="14088" max="14088" width="15.85546875" customWidth="1"/>
    <col min="14089" max="14090" width="16.85546875" customWidth="1"/>
    <col min="14337" max="14337" width="6.28515625" customWidth="1"/>
    <col min="14338" max="14338" width="52.28515625" customWidth="1"/>
    <col min="14339" max="14339" width="17.28515625" customWidth="1"/>
    <col min="14340" max="14340" width="16.42578125" customWidth="1"/>
    <col min="14341" max="14343" width="16.140625" customWidth="1"/>
    <col min="14344" max="14344" width="15.85546875" customWidth="1"/>
    <col min="14345" max="14346" width="16.85546875" customWidth="1"/>
    <col min="14593" max="14593" width="6.28515625" customWidth="1"/>
    <col min="14594" max="14594" width="52.28515625" customWidth="1"/>
    <col min="14595" max="14595" width="17.28515625" customWidth="1"/>
    <col min="14596" max="14596" width="16.42578125" customWidth="1"/>
    <col min="14597" max="14599" width="16.140625" customWidth="1"/>
    <col min="14600" max="14600" width="15.85546875" customWidth="1"/>
    <col min="14601" max="14602" width="16.85546875" customWidth="1"/>
    <col min="14849" max="14849" width="6.28515625" customWidth="1"/>
    <col min="14850" max="14850" width="52.28515625" customWidth="1"/>
    <col min="14851" max="14851" width="17.28515625" customWidth="1"/>
    <col min="14852" max="14852" width="16.42578125" customWidth="1"/>
    <col min="14853" max="14855" width="16.140625" customWidth="1"/>
    <col min="14856" max="14856" width="15.85546875" customWidth="1"/>
    <col min="14857" max="14858" width="16.85546875" customWidth="1"/>
    <col min="15105" max="15105" width="6.28515625" customWidth="1"/>
    <col min="15106" max="15106" width="52.28515625" customWidth="1"/>
    <col min="15107" max="15107" width="17.28515625" customWidth="1"/>
    <col min="15108" max="15108" width="16.42578125" customWidth="1"/>
    <col min="15109" max="15111" width="16.140625" customWidth="1"/>
    <col min="15112" max="15112" width="15.85546875" customWidth="1"/>
    <col min="15113" max="15114" width="16.85546875" customWidth="1"/>
    <col min="15361" max="15361" width="6.28515625" customWidth="1"/>
    <col min="15362" max="15362" width="52.28515625" customWidth="1"/>
    <col min="15363" max="15363" width="17.28515625" customWidth="1"/>
    <col min="15364" max="15364" width="16.42578125" customWidth="1"/>
    <col min="15365" max="15367" width="16.140625" customWidth="1"/>
    <col min="15368" max="15368" width="15.85546875" customWidth="1"/>
    <col min="15369" max="15370" width="16.85546875" customWidth="1"/>
    <col min="15617" max="15617" width="6.28515625" customWidth="1"/>
    <col min="15618" max="15618" width="52.28515625" customWidth="1"/>
    <col min="15619" max="15619" width="17.28515625" customWidth="1"/>
    <col min="15620" max="15620" width="16.42578125" customWidth="1"/>
    <col min="15621" max="15623" width="16.140625" customWidth="1"/>
    <col min="15624" max="15624" width="15.85546875" customWidth="1"/>
    <col min="15625" max="15626" width="16.85546875" customWidth="1"/>
    <col min="15873" max="15873" width="6.28515625" customWidth="1"/>
    <col min="15874" max="15874" width="52.28515625" customWidth="1"/>
    <col min="15875" max="15875" width="17.28515625" customWidth="1"/>
    <col min="15876" max="15876" width="16.42578125" customWidth="1"/>
    <col min="15877" max="15879" width="16.140625" customWidth="1"/>
    <col min="15880" max="15880" width="15.85546875" customWidth="1"/>
    <col min="15881" max="15882" width="16.85546875" customWidth="1"/>
    <col min="16129" max="16129" width="6.28515625" customWidth="1"/>
    <col min="16130" max="16130" width="52.28515625" customWidth="1"/>
    <col min="16131" max="16131" width="17.28515625" customWidth="1"/>
    <col min="16132" max="16132" width="16.42578125" customWidth="1"/>
    <col min="16133" max="16135" width="16.140625" customWidth="1"/>
    <col min="16136" max="16136" width="15.85546875" customWidth="1"/>
    <col min="16137" max="16138" width="16.85546875" customWidth="1"/>
  </cols>
  <sheetData>
    <row r="1" spans="1:10" ht="15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5"/>
      <c r="B2" s="5"/>
      <c r="C2" s="5"/>
      <c r="D2" s="5"/>
      <c r="E2" s="6"/>
      <c r="F2" s="6"/>
      <c r="G2" s="6"/>
      <c r="H2" s="6"/>
      <c r="I2" s="6"/>
      <c r="J2" s="7" t="s">
        <v>38</v>
      </c>
    </row>
    <row r="3" spans="1:10" ht="18.75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</row>
    <row r="4" spans="1:10" ht="15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8.75">
      <c r="A5" s="10" t="s">
        <v>40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6.5" thickBot="1">
      <c r="I6" s="11"/>
      <c r="J6" s="12" t="s">
        <v>41</v>
      </c>
    </row>
    <row r="7" spans="1:10" ht="15.75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5" t="s">
        <v>5</v>
      </c>
      <c r="G7" s="15" t="s">
        <v>6</v>
      </c>
      <c r="H7" s="16" t="s">
        <v>7</v>
      </c>
      <c r="I7" s="16" t="s">
        <v>42</v>
      </c>
      <c r="J7" s="16" t="s">
        <v>43</v>
      </c>
    </row>
    <row r="8" spans="1:10" ht="50.65" customHeight="1" thickBot="1">
      <c r="A8" s="17" t="s">
        <v>44</v>
      </c>
      <c r="B8" s="18" t="s">
        <v>45</v>
      </c>
      <c r="C8" s="19" t="s">
        <v>46</v>
      </c>
      <c r="D8" s="19" t="s">
        <v>47</v>
      </c>
      <c r="E8" s="19" t="s">
        <v>48</v>
      </c>
      <c r="F8" s="20" t="s">
        <v>49</v>
      </c>
      <c r="G8" s="20" t="s">
        <v>50</v>
      </c>
      <c r="H8" s="21" t="s">
        <v>51</v>
      </c>
      <c r="I8" s="21" t="s">
        <v>52</v>
      </c>
      <c r="J8" s="21" t="s">
        <v>53</v>
      </c>
    </row>
    <row r="9" spans="1:10" s="27" customFormat="1" ht="15" customHeight="1">
      <c r="A9" s="22"/>
      <c r="B9" s="23" t="s">
        <v>54</v>
      </c>
      <c r="C9" s="24"/>
      <c r="D9" s="24"/>
      <c r="E9" s="24"/>
      <c r="F9" s="24"/>
      <c r="G9" s="24"/>
      <c r="H9" s="25"/>
      <c r="I9" s="24"/>
      <c r="J9" s="26"/>
    </row>
    <row r="10" spans="1:10" ht="15.95" customHeight="1">
      <c r="A10" s="28" t="s">
        <v>9</v>
      </c>
      <c r="B10" s="28"/>
      <c r="C10" s="29"/>
      <c r="D10" s="29"/>
      <c r="E10" s="29"/>
      <c r="F10" s="29"/>
      <c r="G10" s="29"/>
      <c r="H10" s="30"/>
      <c r="I10" s="29"/>
      <c r="J10" s="31"/>
    </row>
    <row r="11" spans="1:10" ht="15.95" customHeight="1">
      <c r="A11" s="32" t="s">
        <v>8</v>
      </c>
      <c r="B11" s="33" t="s">
        <v>55</v>
      </c>
      <c r="C11" s="34">
        <v>165559440</v>
      </c>
      <c r="D11" s="34">
        <v>232964983</v>
      </c>
      <c r="E11" s="29">
        <f>'[1]3a kötelező feldatok'!C10+'[1]3a kötelező feldatok'!C11+'[1]3a kötelező feldatok'!C12+'[1]3a kötelező feldatok'!C13+'[1]3a kötelező feldatok'!C16+'[1]3a kötelező feldatok'!C15</f>
        <v>237545261</v>
      </c>
      <c r="F11" s="29">
        <f>'[1]3a kötelező feldatok'!E10+'[1]3a kötelező feldatok'!E11+'[1]3a kötelező feldatok'!E12+'[1]3a kötelező feldatok'!E13+'[1]3a kötelező feldatok'!E16+'[1]3a kötelező feldatok'!E15</f>
        <v>237545261</v>
      </c>
      <c r="G11" s="29">
        <f>'[1]3a kötelező feldatok'!G10+'[1]3a kötelező feldatok'!G11+'[1]3a kötelező feldatok'!G12+'[1]3a kötelező feldatok'!G13+'[1]3a kötelező feldatok'!G16+'[1]3a kötelező feldatok'!G15+'[1]3a kötelező feldatok'!G14</f>
        <v>237677901</v>
      </c>
      <c r="H11" s="29">
        <v>111669000</v>
      </c>
      <c r="I11" s="29">
        <v>111669000</v>
      </c>
      <c r="J11" s="35">
        <v>111669000</v>
      </c>
    </row>
    <row r="12" spans="1:10" ht="21.95" customHeight="1">
      <c r="A12" s="32" t="s">
        <v>11</v>
      </c>
      <c r="B12" s="33" t="s">
        <v>56</v>
      </c>
      <c r="C12" s="36">
        <v>18306632</v>
      </c>
      <c r="D12" s="36">
        <v>15281165</v>
      </c>
      <c r="E12" s="37">
        <f>'[1]3a kötelező feldatok'!C17</f>
        <v>8224372</v>
      </c>
      <c r="F12" s="37">
        <f>'[1]3a kötelező feldatok'!E17</f>
        <v>8224372</v>
      </c>
      <c r="G12" s="37">
        <f>'[1]3a kötelező feldatok'!G17</f>
        <v>9424372</v>
      </c>
      <c r="H12" s="37">
        <v>26978000</v>
      </c>
      <c r="I12" s="37">
        <v>26978000</v>
      </c>
      <c r="J12" s="38">
        <v>26978000</v>
      </c>
    </row>
    <row r="13" spans="1:10" ht="18.75" customHeight="1">
      <c r="A13" s="32"/>
      <c r="B13" s="39" t="s">
        <v>57</v>
      </c>
      <c r="C13" s="40">
        <f>SUM(C11:C12)</f>
        <v>183866072</v>
      </c>
      <c r="D13" s="40">
        <f>SUM(D11:D12)</f>
        <v>248246148</v>
      </c>
      <c r="E13" s="40">
        <f t="shared" ref="E13:J13" si="0">SUM(E11:E12)</f>
        <v>245769633</v>
      </c>
      <c r="F13" s="40">
        <f>SUM(F11:F12)</f>
        <v>245769633</v>
      </c>
      <c r="G13" s="40">
        <f>SUM(G11:G12)</f>
        <v>247102273</v>
      </c>
      <c r="H13" s="40">
        <f t="shared" si="0"/>
        <v>138647000</v>
      </c>
      <c r="I13" s="40">
        <f t="shared" si="0"/>
        <v>138647000</v>
      </c>
      <c r="J13" s="41">
        <f t="shared" si="0"/>
        <v>138647000</v>
      </c>
    </row>
    <row r="14" spans="1:10" ht="18" customHeight="1">
      <c r="A14" s="32" t="s">
        <v>12</v>
      </c>
      <c r="B14" s="33" t="s">
        <v>58</v>
      </c>
      <c r="C14" s="42">
        <v>20558339</v>
      </c>
      <c r="D14" s="42">
        <v>41056000</v>
      </c>
      <c r="E14" s="42">
        <f>'[1]3a kötelező feldatok'!C23</f>
        <v>23710391</v>
      </c>
      <c r="F14" s="42">
        <f>'[1]3a kötelező feldatok'!E23</f>
        <v>23710391</v>
      </c>
      <c r="G14" s="42">
        <f>'[1]3a kötelező feldatok'!G23</f>
        <v>31880391</v>
      </c>
      <c r="H14" s="42"/>
      <c r="I14" s="42"/>
      <c r="J14" s="43"/>
    </row>
    <row r="15" spans="1:10" ht="15" customHeight="1">
      <c r="A15" s="32"/>
      <c r="B15" s="39" t="s">
        <v>59</v>
      </c>
      <c r="C15" s="44">
        <f>SUM(C14:C14)</f>
        <v>20558339</v>
      </c>
      <c r="D15" s="44">
        <f>SUM(D14:D14)</f>
        <v>41056000</v>
      </c>
      <c r="E15" s="44">
        <f>SUM(E14:E14)</f>
        <v>23710391</v>
      </c>
      <c r="F15" s="44">
        <f>SUM(F14:F14)</f>
        <v>23710391</v>
      </c>
      <c r="G15" s="44">
        <f>SUM(G14:G14)</f>
        <v>31880391</v>
      </c>
      <c r="H15" s="44"/>
      <c r="I15" s="44"/>
      <c r="J15" s="45"/>
    </row>
    <row r="16" spans="1:10" ht="17.100000000000001" customHeight="1">
      <c r="A16" s="32" t="s">
        <v>14</v>
      </c>
      <c r="B16" s="33" t="s">
        <v>60</v>
      </c>
      <c r="C16" s="46">
        <v>974676</v>
      </c>
      <c r="D16" s="46">
        <v>1118000</v>
      </c>
      <c r="E16" s="46">
        <f>'[1]3a kötelező feldatok'!C29</f>
        <v>1100000</v>
      </c>
      <c r="F16" s="46">
        <f>'[1]3a kötelező feldatok'!E29</f>
        <v>1100000</v>
      </c>
      <c r="G16" s="46">
        <f>'[1]3a kötelező feldatok'!G29</f>
        <v>1100000</v>
      </c>
      <c r="H16" s="46">
        <v>1028000</v>
      </c>
      <c r="I16" s="46">
        <v>1028000</v>
      </c>
      <c r="J16" s="47">
        <v>1028000</v>
      </c>
    </row>
    <row r="17" spans="1:10" ht="18" customHeight="1">
      <c r="A17" s="32" t="s">
        <v>16</v>
      </c>
      <c r="B17" s="33" t="s">
        <v>61</v>
      </c>
      <c r="C17" s="29">
        <v>43334374</v>
      </c>
      <c r="D17" s="29"/>
      <c r="E17" s="29">
        <f>'[1]3a kötelező feldatok'!C33</f>
        <v>0</v>
      </c>
      <c r="F17" s="29">
        <f>'[1]3a kötelező feldatok'!E33</f>
        <v>0</v>
      </c>
      <c r="G17" s="29">
        <f>'[1]3a kötelező feldatok'!G33</f>
        <v>0</v>
      </c>
      <c r="H17" s="29">
        <v>20000000</v>
      </c>
      <c r="I17" s="29">
        <v>20000000</v>
      </c>
      <c r="J17" s="35">
        <v>20000000</v>
      </c>
    </row>
    <row r="18" spans="1:10" ht="15" customHeight="1">
      <c r="A18" s="32" t="s">
        <v>18</v>
      </c>
      <c r="B18" s="33" t="s">
        <v>62</v>
      </c>
      <c r="C18" s="29">
        <v>576330</v>
      </c>
      <c r="D18" s="29">
        <v>65337</v>
      </c>
      <c r="E18" s="29">
        <f>'[1]3a kötelező feldatok'!C36</f>
        <v>650000</v>
      </c>
      <c r="F18" s="29">
        <f>'[1]3a kötelező feldatok'!E36</f>
        <v>650000</v>
      </c>
      <c r="G18" s="29">
        <f>'[1]3a kötelező feldatok'!G36</f>
        <v>660000</v>
      </c>
      <c r="H18" s="29">
        <v>125000</v>
      </c>
      <c r="I18" s="29">
        <v>125000</v>
      </c>
      <c r="J18" s="35">
        <v>125000</v>
      </c>
    </row>
    <row r="19" spans="1:10" ht="15" customHeight="1">
      <c r="A19" s="32"/>
      <c r="B19" s="39" t="s">
        <v>63</v>
      </c>
      <c r="C19" s="48">
        <f>SUM(C16:C18)</f>
        <v>44885380</v>
      </c>
      <c r="D19" s="48">
        <f>SUM(D16:D18)</f>
        <v>1183337</v>
      </c>
      <c r="E19" s="48">
        <f t="shared" ref="E19:J19" si="1">SUM(E16:E18)</f>
        <v>1750000</v>
      </c>
      <c r="F19" s="48">
        <f>SUM(F16:F18)</f>
        <v>1750000</v>
      </c>
      <c r="G19" s="48">
        <f>SUM(G16:G18)</f>
        <v>1760000</v>
      </c>
      <c r="H19" s="48">
        <f t="shared" si="1"/>
        <v>21153000</v>
      </c>
      <c r="I19" s="48">
        <f t="shared" si="1"/>
        <v>21153000</v>
      </c>
      <c r="J19" s="49">
        <f t="shared" si="1"/>
        <v>21153000</v>
      </c>
    </row>
    <row r="20" spans="1:10" ht="17.100000000000001" customHeight="1">
      <c r="A20" s="32" t="s">
        <v>31</v>
      </c>
      <c r="B20" s="33" t="s">
        <v>64</v>
      </c>
      <c r="C20" s="29">
        <v>4075459</v>
      </c>
      <c r="D20" s="29">
        <v>4070582</v>
      </c>
      <c r="E20" s="29">
        <f>'[1]3b. Ökét vállalt feladatok'!C79+'[1]3a kötelező feldatok'!C46</f>
        <v>3919200</v>
      </c>
      <c r="F20" s="29">
        <f>'[1]3b. Ökét vállalt feladatok'!E79+'[1]3a kötelező feldatok'!E46</f>
        <v>3919200</v>
      </c>
      <c r="G20" s="29">
        <f>'[1]3b. Ökét vállalt feladatok'!G79+'[1]3a kötelező feldatok'!G46</f>
        <v>3919200</v>
      </c>
      <c r="H20" s="29">
        <v>5000000</v>
      </c>
      <c r="I20" s="29">
        <v>5000000</v>
      </c>
      <c r="J20" s="35">
        <v>5000000</v>
      </c>
    </row>
    <row r="21" spans="1:10" ht="17.100000000000001" customHeight="1">
      <c r="A21" s="32" t="s">
        <v>21</v>
      </c>
      <c r="B21" s="33" t="s">
        <v>65</v>
      </c>
      <c r="C21" s="29"/>
      <c r="D21" s="29">
        <v>126200</v>
      </c>
      <c r="E21" s="29"/>
      <c r="F21" s="29"/>
      <c r="G21" s="29"/>
      <c r="H21" s="29"/>
      <c r="I21" s="29"/>
      <c r="J21" s="35"/>
    </row>
    <row r="22" spans="1:10" ht="17.100000000000001" customHeight="1">
      <c r="A22" s="32" t="s">
        <v>66</v>
      </c>
      <c r="B22" s="33" t="s">
        <v>67</v>
      </c>
      <c r="C22" s="29">
        <v>1933736</v>
      </c>
      <c r="D22" s="29">
        <v>3057539</v>
      </c>
      <c r="E22" s="29">
        <f>'[1]3a kötelező feldatok'!C49</f>
        <v>0</v>
      </c>
      <c r="F22" s="29">
        <f>'[1]3a kötelező feldatok'!E49</f>
        <v>0</v>
      </c>
      <c r="G22" s="29">
        <f>'[1]3a kötelező feldatok'!G49</f>
        <v>275000</v>
      </c>
      <c r="H22" s="29"/>
      <c r="I22" s="29"/>
      <c r="J22" s="35"/>
    </row>
    <row r="23" spans="1:10" s="50" customFormat="1" ht="15" customHeight="1">
      <c r="A23" s="32" t="s">
        <v>22</v>
      </c>
      <c r="B23" s="33" t="s">
        <v>68</v>
      </c>
      <c r="C23" s="29"/>
      <c r="D23" s="29">
        <v>110000</v>
      </c>
      <c r="E23" s="29">
        <f>'[1]3a kötelező feldatok'!C42</f>
        <v>3810000</v>
      </c>
      <c r="F23" s="29">
        <f>'[1]3a kötelező feldatok'!E42</f>
        <v>3810000</v>
      </c>
      <c r="G23" s="29">
        <f>'[1]3a kötelező feldatok'!G42</f>
        <v>3810000</v>
      </c>
      <c r="H23" s="29">
        <v>950000</v>
      </c>
      <c r="I23" s="29">
        <v>950000</v>
      </c>
      <c r="J23" s="35">
        <v>950000</v>
      </c>
    </row>
    <row r="24" spans="1:10" s="50" customFormat="1" ht="15" customHeight="1">
      <c r="A24" s="32" t="s">
        <v>23</v>
      </c>
      <c r="B24" s="33" t="s">
        <v>69</v>
      </c>
      <c r="C24" s="29"/>
      <c r="D24" s="29">
        <v>215000</v>
      </c>
      <c r="E24" s="29"/>
      <c r="F24" s="29"/>
      <c r="G24" s="29"/>
      <c r="H24" s="29"/>
      <c r="I24" s="29"/>
      <c r="J24" s="35"/>
    </row>
    <row r="25" spans="1:10" s="50" customFormat="1" ht="15" customHeight="1">
      <c r="A25" s="32" t="s">
        <v>24</v>
      </c>
      <c r="B25" s="33" t="s">
        <v>70</v>
      </c>
      <c r="C25" s="29">
        <v>4606458</v>
      </c>
      <c r="D25" s="29">
        <v>5104885</v>
      </c>
      <c r="E25" s="29">
        <f>'[1]3a kötelező feldatok'!C55</f>
        <v>5100000</v>
      </c>
      <c r="F25" s="29">
        <f>'[1]3a kötelező feldatok'!E55</f>
        <v>5100000</v>
      </c>
      <c r="G25" s="29">
        <f>'[1]3a kötelező feldatok'!G55</f>
        <v>5100000</v>
      </c>
      <c r="H25" s="29">
        <v>3400000</v>
      </c>
      <c r="I25" s="29">
        <v>3400000</v>
      </c>
      <c r="J25" s="35">
        <v>3400000</v>
      </c>
    </row>
    <row r="26" spans="1:10" s="50" customFormat="1" ht="15" customHeight="1">
      <c r="A26" s="32" t="s">
        <v>25</v>
      </c>
      <c r="B26" s="33" t="s">
        <v>71</v>
      </c>
      <c r="C26" s="29">
        <v>12519</v>
      </c>
      <c r="D26" s="29">
        <v>15323</v>
      </c>
      <c r="E26" s="29">
        <f>'[1]3a kötelező feldatok'!C58</f>
        <v>10000</v>
      </c>
      <c r="F26" s="29">
        <f>'[1]3a kötelező feldatok'!E58</f>
        <v>10000</v>
      </c>
      <c r="G26" s="29">
        <f>'[1]3a kötelező feldatok'!G58</f>
        <v>10000</v>
      </c>
      <c r="H26" s="29">
        <v>200000</v>
      </c>
      <c r="I26" s="29">
        <v>200000</v>
      </c>
      <c r="J26" s="35">
        <v>200000</v>
      </c>
    </row>
    <row r="27" spans="1:10" s="50" customFormat="1" ht="15" customHeight="1">
      <c r="A27" s="32" t="s">
        <v>72</v>
      </c>
      <c r="B27" s="33" t="s">
        <v>73</v>
      </c>
      <c r="C27" s="29"/>
      <c r="D27" s="29">
        <v>5623722</v>
      </c>
      <c r="E27" s="29">
        <f>'[1]3a kötelező feldatok'!C62</f>
        <v>0</v>
      </c>
      <c r="F27" s="29">
        <f>'[1]3a kötelező feldatok'!E62</f>
        <v>0</v>
      </c>
      <c r="G27" s="29">
        <f>'[1]3a kötelező feldatok'!G62</f>
        <v>0</v>
      </c>
      <c r="H27" s="29"/>
      <c r="I27" s="29"/>
      <c r="J27" s="35"/>
    </row>
    <row r="28" spans="1:10" s="50" customFormat="1" ht="15" customHeight="1">
      <c r="A28" s="32" t="s">
        <v>27</v>
      </c>
      <c r="B28" s="33" t="s">
        <v>74</v>
      </c>
      <c r="C28" s="29">
        <v>1250194</v>
      </c>
      <c r="D28" s="29">
        <v>42009</v>
      </c>
      <c r="E28" s="29">
        <f>'[1]3a kötelező feldatok'!C63</f>
        <v>110000</v>
      </c>
      <c r="F28" s="29">
        <f>'[1]3a kötelező feldatok'!E63+'[1]3a kötelező feldatok'!E41</f>
        <v>2320648</v>
      </c>
      <c r="G28" s="29">
        <f>'[1]3a kötelező feldatok'!G63+'[1]3a kötelező feldatok'!G41</f>
        <v>2320648</v>
      </c>
      <c r="H28" s="29">
        <v>300000</v>
      </c>
      <c r="I28" s="29">
        <v>300000</v>
      </c>
      <c r="J28" s="35">
        <v>300000</v>
      </c>
    </row>
    <row r="29" spans="1:10" s="50" customFormat="1" ht="15" customHeight="1">
      <c r="A29" s="32"/>
      <c r="B29" s="39" t="s">
        <v>75</v>
      </c>
      <c r="C29" s="48">
        <f>SUM(C20:C28)</f>
        <v>11878366</v>
      </c>
      <c r="D29" s="48">
        <f>SUM(D20:D28)</f>
        <v>18365260</v>
      </c>
      <c r="E29" s="48">
        <f t="shared" ref="E29:J29" si="2">SUM(E20:E28)</f>
        <v>12949200</v>
      </c>
      <c r="F29" s="48">
        <f>SUM(F20:F28)</f>
        <v>15159848</v>
      </c>
      <c r="G29" s="48">
        <f>SUM(G20:G28)</f>
        <v>15434848</v>
      </c>
      <c r="H29" s="48">
        <f t="shared" si="2"/>
        <v>9850000</v>
      </c>
      <c r="I29" s="48">
        <f t="shared" si="2"/>
        <v>9850000</v>
      </c>
      <c r="J29" s="49">
        <f t="shared" si="2"/>
        <v>9850000</v>
      </c>
    </row>
    <row r="30" spans="1:10" s="50" customFormat="1" ht="15" customHeight="1">
      <c r="A30" s="32" t="s">
        <v>76</v>
      </c>
      <c r="B30" s="51" t="s">
        <v>77</v>
      </c>
      <c r="C30" s="52">
        <v>500000</v>
      </c>
      <c r="D30" s="52">
        <v>1500000</v>
      </c>
      <c r="E30" s="48"/>
      <c r="F30" s="48">
        <f>'[1]3a kötelező feldatok'!F65+'[1]3a kötelező feldatok'!F66</f>
        <v>0</v>
      </c>
      <c r="G30" s="48">
        <f>'[1]3a kötelező feldatok'!G65+'[1]3a kötelező feldatok'!G66</f>
        <v>300000</v>
      </c>
      <c r="H30" s="48"/>
      <c r="I30" s="48"/>
      <c r="J30" s="49"/>
    </row>
    <row r="31" spans="1:10" s="50" customFormat="1" ht="15" customHeight="1">
      <c r="A31" s="32" t="s">
        <v>28</v>
      </c>
      <c r="B31" s="51" t="s">
        <v>78</v>
      </c>
      <c r="C31" s="48"/>
      <c r="D31" s="48"/>
      <c r="E31" s="48">
        <f>'[1]3a kötelező feldatok'!C27</f>
        <v>0</v>
      </c>
      <c r="F31" s="48">
        <f>'[1]3a kötelező feldatok'!E27</f>
        <v>0</v>
      </c>
      <c r="G31" s="48">
        <f>'[1]3a kötelező feldatok'!G27</f>
        <v>0</v>
      </c>
      <c r="H31" s="48"/>
      <c r="I31" s="48"/>
      <c r="J31" s="49"/>
    </row>
    <row r="32" spans="1:10" s="50" customFormat="1" ht="15" customHeight="1">
      <c r="A32" s="32"/>
      <c r="B32" s="39" t="s">
        <v>79</v>
      </c>
      <c r="C32" s="48">
        <f>SUM(C30:C30)</f>
        <v>500000</v>
      </c>
      <c r="D32" s="48">
        <f>SUM(D30:D30)</f>
        <v>1500000</v>
      </c>
      <c r="E32" s="48">
        <f>SUM(E31)</f>
        <v>0</v>
      </c>
      <c r="F32" s="48">
        <f>SUM(F31)</f>
        <v>0</v>
      </c>
      <c r="G32" s="48">
        <f>SUM(G31)</f>
        <v>0</v>
      </c>
      <c r="H32" s="48"/>
      <c r="I32" s="48"/>
      <c r="J32" s="49"/>
    </row>
    <row r="33" spans="1:10" s="50" customFormat="1" ht="15" customHeight="1" thickBot="1">
      <c r="A33" s="53" t="s">
        <v>80</v>
      </c>
      <c r="B33" s="53">
        <f>SUM(B29,B19,B13)</f>
        <v>0</v>
      </c>
      <c r="C33" s="54">
        <f>SUM(C32,C29,C19,C15,C13)</f>
        <v>261688157</v>
      </c>
      <c r="D33" s="54">
        <f>SUM(D32,D29,D19,D15,D13)</f>
        <v>310350745</v>
      </c>
      <c r="E33" s="54">
        <f>SUM(E32,E29,E19,E15,E13)</f>
        <v>284179224</v>
      </c>
      <c r="F33" s="54">
        <f>SUM(F32,F29,F19,F15,F13,F30)</f>
        <v>286389872</v>
      </c>
      <c r="G33" s="54">
        <f>SUM(G32,G29,G19,G15,G13,G30)</f>
        <v>296477512</v>
      </c>
      <c r="H33" s="54">
        <f>SUM(H29,H19,H13)</f>
        <v>169650000</v>
      </c>
      <c r="I33" s="54">
        <f>SUM(I29,I19,I13)</f>
        <v>169650000</v>
      </c>
      <c r="J33" s="55">
        <f>SUM(J29,J19,J13)</f>
        <v>169650000</v>
      </c>
    </row>
    <row r="34" spans="1:10" s="50" customFormat="1" ht="15" customHeight="1">
      <c r="A34" s="56"/>
      <c r="B34" s="23" t="s">
        <v>54</v>
      </c>
      <c r="C34" s="24"/>
      <c r="D34" s="24"/>
      <c r="E34" s="24"/>
      <c r="F34" s="24"/>
      <c r="G34" s="24"/>
      <c r="H34" s="24"/>
      <c r="I34" s="24"/>
      <c r="J34" s="57"/>
    </row>
    <row r="35" spans="1:10" ht="17.100000000000001" customHeight="1">
      <c r="A35" s="28" t="s">
        <v>34</v>
      </c>
      <c r="B35" s="28"/>
      <c r="C35" s="29"/>
      <c r="D35" s="29"/>
      <c r="E35" s="29"/>
      <c r="F35" s="29"/>
      <c r="G35" s="29"/>
      <c r="H35" s="29"/>
      <c r="I35" s="29"/>
      <c r="J35" s="35"/>
    </row>
    <row r="36" spans="1:10" s="50" customFormat="1" ht="18" customHeight="1">
      <c r="A36" s="58"/>
      <c r="B36" s="33" t="s">
        <v>57</v>
      </c>
      <c r="C36" s="29">
        <v>31789910</v>
      </c>
      <c r="D36" s="29">
        <v>778487</v>
      </c>
      <c r="E36" s="29">
        <f>'[1]3a kötelező feldatok'!D17</f>
        <v>0</v>
      </c>
      <c r="F36" s="29">
        <f>'[1]3a kötelező feldatok'!F17</f>
        <v>0</v>
      </c>
      <c r="G36" s="29">
        <f>'[1]3a kötelező feldatok'!H17</f>
        <v>0</v>
      </c>
      <c r="H36" s="29"/>
      <c r="I36" s="29"/>
      <c r="J36" s="35"/>
    </row>
    <row r="37" spans="1:10" s="50" customFormat="1" ht="18" customHeight="1">
      <c r="A37" s="32" t="s">
        <v>29</v>
      </c>
      <c r="B37" s="33" t="s">
        <v>64</v>
      </c>
      <c r="C37" s="29">
        <v>1227054</v>
      </c>
      <c r="D37" s="29">
        <v>1648233</v>
      </c>
      <c r="E37" s="29">
        <f>'[1]3b. Ökét vállalt feladatok'!D79+'[1]3a kötelező feldatok'!D42</f>
        <v>2065000</v>
      </c>
      <c r="F37" s="29">
        <f>'[1]3b. Ökét vállalt feladatok'!F79+'[1]3a kötelező feldatok'!F42</f>
        <v>2065000</v>
      </c>
      <c r="G37" s="29">
        <f>'[1]3b. Ökét vállalt feladatok'!H79+'[1]3a kötelező feldatok'!H42</f>
        <v>2065000</v>
      </c>
      <c r="H37" s="29">
        <v>700000</v>
      </c>
      <c r="I37" s="29">
        <v>700000</v>
      </c>
      <c r="J37" s="35">
        <v>700000</v>
      </c>
    </row>
    <row r="38" spans="1:10" s="50" customFormat="1" ht="13.5" customHeight="1">
      <c r="A38" s="32" t="s">
        <v>30</v>
      </c>
      <c r="B38" s="33" t="s">
        <v>71</v>
      </c>
      <c r="C38" s="29"/>
      <c r="D38" s="29"/>
      <c r="E38" s="29">
        <f>'[1]3a kötelező feldatok'!D58</f>
        <v>1000</v>
      </c>
      <c r="F38" s="29">
        <f>'[1]3a kötelező feldatok'!F58</f>
        <v>1000</v>
      </c>
      <c r="G38" s="29">
        <f>'[1]3a kötelező feldatok'!H58</f>
        <v>1000</v>
      </c>
      <c r="H38" s="29">
        <v>10000</v>
      </c>
      <c r="I38" s="29">
        <v>10000</v>
      </c>
      <c r="J38" s="35">
        <v>10000</v>
      </c>
    </row>
    <row r="39" spans="1:10" s="50" customFormat="1" ht="15.95" customHeight="1">
      <c r="A39" s="32" t="s">
        <v>32</v>
      </c>
      <c r="B39" s="33" t="s">
        <v>74</v>
      </c>
      <c r="C39" s="29">
        <v>102806</v>
      </c>
      <c r="D39" s="29">
        <v>21</v>
      </c>
      <c r="E39" s="29">
        <f>'[1]3a kötelező feldatok'!D63</f>
        <v>1000</v>
      </c>
      <c r="F39" s="29">
        <f>'[1]3a kötelező feldatok'!F63</f>
        <v>1000</v>
      </c>
      <c r="G39" s="29">
        <f>'[1]3a kötelező feldatok'!H63</f>
        <v>1000</v>
      </c>
      <c r="H39" s="29">
        <v>30000</v>
      </c>
      <c r="I39" s="29">
        <v>30000</v>
      </c>
      <c r="J39" s="35">
        <v>30000</v>
      </c>
    </row>
    <row r="40" spans="1:10" ht="15.95" customHeight="1">
      <c r="A40" s="56"/>
      <c r="B40" s="39" t="s">
        <v>75</v>
      </c>
      <c r="C40" s="48">
        <f>SUM(C34:C39)</f>
        <v>33119770</v>
      </c>
      <c r="D40" s="48">
        <f>SUM(D34:D39)</f>
        <v>2426741</v>
      </c>
      <c r="E40" s="48">
        <f t="shared" ref="E40:J40" si="3">SUM(E37:E39)</f>
        <v>2067000</v>
      </c>
      <c r="F40" s="48">
        <f>SUM(F37:F39)</f>
        <v>2067000</v>
      </c>
      <c r="G40" s="48">
        <f t="shared" si="3"/>
        <v>2067000</v>
      </c>
      <c r="H40" s="48">
        <f t="shared" si="3"/>
        <v>740000</v>
      </c>
      <c r="I40" s="48">
        <f t="shared" si="3"/>
        <v>740000</v>
      </c>
      <c r="J40" s="49">
        <f t="shared" si="3"/>
        <v>740000</v>
      </c>
    </row>
    <row r="41" spans="1:10" s="27" customFormat="1" ht="15" customHeight="1">
      <c r="A41" s="59" t="s">
        <v>81</v>
      </c>
      <c r="B41" s="59"/>
      <c r="C41" s="54">
        <f>SUM(C34:C39)</f>
        <v>33119770</v>
      </c>
      <c r="D41" s="54">
        <f>SUM(D34:D39)</f>
        <v>2426741</v>
      </c>
      <c r="E41" s="54">
        <f>SUM(E36:E39)</f>
        <v>2067000</v>
      </c>
      <c r="F41" s="54">
        <f>SUM(F36:F39)</f>
        <v>2067000</v>
      </c>
      <c r="G41" s="54">
        <f>SUM(G36:G39)</f>
        <v>2067000</v>
      </c>
      <c r="H41" s="54">
        <f>SUM(H40)</f>
        <v>740000</v>
      </c>
      <c r="I41" s="54">
        <f>SUM(I40)</f>
        <v>740000</v>
      </c>
      <c r="J41" s="55">
        <f>SUM(J40)</f>
        <v>740000</v>
      </c>
    </row>
    <row r="42" spans="1:10" ht="15.95" customHeight="1">
      <c r="A42" s="60" t="s">
        <v>82</v>
      </c>
      <c r="B42" s="60"/>
      <c r="C42" s="61">
        <f>SUM(C11)</f>
        <v>165559440</v>
      </c>
      <c r="D42" s="61">
        <f>SUM(D11)</f>
        <v>232964983</v>
      </c>
      <c r="E42" s="61">
        <f t="shared" ref="E42:J42" si="4">SUM(E13)</f>
        <v>245769633</v>
      </c>
      <c r="F42" s="61">
        <f>SUM(F13,F36)</f>
        <v>245769633</v>
      </c>
      <c r="G42" s="61">
        <f>SUM(G13,G36)</f>
        <v>247102273</v>
      </c>
      <c r="H42" s="61">
        <f t="shared" si="4"/>
        <v>138647000</v>
      </c>
      <c r="I42" s="61">
        <f t="shared" si="4"/>
        <v>138647000</v>
      </c>
      <c r="J42" s="62">
        <f t="shared" si="4"/>
        <v>138647000</v>
      </c>
    </row>
    <row r="43" spans="1:10" ht="15.95" customHeight="1">
      <c r="A43" s="63" t="s">
        <v>59</v>
      </c>
      <c r="B43" s="63"/>
      <c r="C43" s="61">
        <f>SUM(C12,C30)</f>
        <v>18806632</v>
      </c>
      <c r="D43" s="61">
        <f>SUM(D12,D30)</f>
        <v>16781165</v>
      </c>
      <c r="E43" s="61">
        <f>SUM(E14,E32)</f>
        <v>23710391</v>
      </c>
      <c r="F43" s="61">
        <f>SUM(F14,F32)</f>
        <v>23710391</v>
      </c>
      <c r="G43" s="61">
        <f>SUM(G14,G32)</f>
        <v>31880391</v>
      </c>
      <c r="H43" s="61"/>
      <c r="I43" s="61"/>
      <c r="J43" s="62"/>
    </row>
    <row r="44" spans="1:10" ht="20.100000000000001" customHeight="1">
      <c r="A44" s="64" t="s">
        <v>83</v>
      </c>
      <c r="B44" s="64"/>
      <c r="C44" s="61">
        <f>SUM(C17)</f>
        <v>43334374</v>
      </c>
      <c r="D44" s="61">
        <f>SUM(D17)</f>
        <v>0</v>
      </c>
      <c r="E44" s="61">
        <f t="shared" ref="E44:J44" si="5">SUM(E19)</f>
        <v>1750000</v>
      </c>
      <c r="F44" s="61">
        <f>SUM(F19)</f>
        <v>1750000</v>
      </c>
      <c r="G44" s="61">
        <f>SUM(G19)</f>
        <v>1760000</v>
      </c>
      <c r="H44" s="61">
        <f t="shared" si="5"/>
        <v>21153000</v>
      </c>
      <c r="I44" s="61">
        <f t="shared" si="5"/>
        <v>21153000</v>
      </c>
      <c r="J44" s="62">
        <f t="shared" si="5"/>
        <v>21153000</v>
      </c>
    </row>
    <row r="45" spans="1:10" ht="15.95" customHeight="1" thickBot="1">
      <c r="A45" s="65" t="s">
        <v>84</v>
      </c>
      <c r="B45" s="65"/>
      <c r="C45" s="61">
        <f>SUM(C27,C40)</f>
        <v>33119770</v>
      </c>
      <c r="D45" s="61">
        <f>SUM(D27,D40)</f>
        <v>8050463</v>
      </c>
      <c r="E45" s="61">
        <f t="shared" ref="E45:J45" si="6">SUM(E29,E40)</f>
        <v>15016200</v>
      </c>
      <c r="F45" s="61">
        <f>SUM(F29,F40,F30)</f>
        <v>17226848</v>
      </c>
      <c r="G45" s="61">
        <f>SUM(G29,G40,G30)</f>
        <v>17801848</v>
      </c>
      <c r="H45" s="61">
        <f t="shared" si="6"/>
        <v>10590000</v>
      </c>
      <c r="I45" s="61">
        <f t="shared" si="6"/>
        <v>10590000</v>
      </c>
      <c r="J45" s="62">
        <f t="shared" si="6"/>
        <v>10590000</v>
      </c>
    </row>
    <row r="46" spans="1:10" ht="17.100000000000001" customHeight="1" thickBot="1">
      <c r="A46" s="66" t="s">
        <v>85</v>
      </c>
      <c r="B46" s="66"/>
      <c r="C46" s="67">
        <f>SUM(C41,C33)</f>
        <v>294807927</v>
      </c>
      <c r="D46" s="67">
        <f>SUM(D41,D33)</f>
        <v>312777486</v>
      </c>
      <c r="E46" s="67">
        <f>SUM(E42:E45)</f>
        <v>286246224</v>
      </c>
      <c r="F46" s="67">
        <f>SUM(F42:F45)</f>
        <v>288456872</v>
      </c>
      <c r="G46" s="67">
        <f>SUM(G42:G45)</f>
        <v>298544512</v>
      </c>
      <c r="H46" s="67">
        <f>SUM(H41,H33)</f>
        <v>170390000</v>
      </c>
      <c r="I46" s="67">
        <f>SUM(I41,I33)</f>
        <v>170390000</v>
      </c>
      <c r="J46" s="3">
        <f>SUM(J41,J33)</f>
        <v>170390000</v>
      </c>
    </row>
    <row r="47" spans="1:10" s="50" customFormat="1" ht="15.75">
      <c r="A47" s="68"/>
      <c r="B47" s="69" t="s">
        <v>86</v>
      </c>
      <c r="C47" s="29"/>
      <c r="D47" s="29"/>
      <c r="E47" s="29"/>
      <c r="F47" s="29"/>
      <c r="G47" s="29"/>
      <c r="H47" s="29"/>
      <c r="I47" s="29"/>
      <c r="J47" s="35"/>
    </row>
    <row r="48" spans="1:10" s="50" customFormat="1" ht="15.75">
      <c r="A48" s="63" t="s">
        <v>9</v>
      </c>
      <c r="B48" s="63"/>
      <c r="C48" s="29"/>
      <c r="D48" s="29"/>
      <c r="E48" s="29"/>
      <c r="F48" s="29"/>
      <c r="G48" s="29"/>
      <c r="H48" s="29"/>
      <c r="I48" s="29"/>
      <c r="J48" s="35"/>
    </row>
    <row r="49" spans="1:10" s="50" customFormat="1" ht="15" customHeight="1">
      <c r="A49" s="32" t="s">
        <v>8</v>
      </c>
      <c r="B49" s="70" t="s">
        <v>10</v>
      </c>
      <c r="C49" s="37">
        <v>45996405</v>
      </c>
      <c r="D49" s="37">
        <v>39868655</v>
      </c>
      <c r="E49" s="37">
        <f>'[1]3a kötelező feldatok'!C81</f>
        <v>35517858</v>
      </c>
      <c r="F49" s="37">
        <f>'[1]3a kötelező feldatok'!E81</f>
        <v>36217858</v>
      </c>
      <c r="G49" s="37">
        <f>'[1]3a kötelező feldatok'!G81</f>
        <v>37237358</v>
      </c>
      <c r="H49" s="37">
        <v>35701000</v>
      </c>
      <c r="I49" s="37">
        <v>35701000</v>
      </c>
      <c r="J49" s="38">
        <v>35701000</v>
      </c>
    </row>
    <row r="50" spans="1:10" s="50" customFormat="1" ht="15" customHeight="1">
      <c r="A50" s="32" t="s">
        <v>11</v>
      </c>
      <c r="B50" s="71" t="s">
        <v>87</v>
      </c>
      <c r="C50" s="29">
        <v>8004796</v>
      </c>
      <c r="D50" s="29">
        <v>6249787</v>
      </c>
      <c r="E50" s="29">
        <f>'[1]3a kötelező feldatok'!C82</f>
        <v>5306620</v>
      </c>
      <c r="F50" s="29">
        <f>'[1]3a kötelező feldatok'!E82</f>
        <v>5306620</v>
      </c>
      <c r="G50" s="29">
        <f>'[1]3a kötelező feldatok'!G82</f>
        <v>5506620</v>
      </c>
      <c r="H50" s="29">
        <v>6749000</v>
      </c>
      <c r="I50" s="29">
        <v>6749000</v>
      </c>
      <c r="J50" s="35">
        <v>6749000</v>
      </c>
    </row>
    <row r="51" spans="1:10" s="50" customFormat="1" ht="18" customHeight="1">
      <c r="A51" s="32" t="s">
        <v>12</v>
      </c>
      <c r="B51" s="72" t="s">
        <v>13</v>
      </c>
      <c r="C51" s="46">
        <v>59359571</v>
      </c>
      <c r="D51" s="46">
        <v>39586515</v>
      </c>
      <c r="E51" s="46">
        <f>'[1]3a kötelező feldatok'!C83+'[1]3b. Ökét vállalt feladatok'!C117</f>
        <v>42827833</v>
      </c>
      <c r="F51" s="46">
        <f>'[1]3a kötelező feldatok'!E83+'[1]3b. Ökét vállalt feladatok'!E117</f>
        <v>43497921</v>
      </c>
      <c r="G51" s="46">
        <f>'[1]3a kötelező feldatok'!G83+'[1]3b. Ökét vállalt feladatok'!G117</f>
        <v>43805410</v>
      </c>
      <c r="H51" s="46">
        <v>34242000</v>
      </c>
      <c r="I51" s="46">
        <v>34242000</v>
      </c>
      <c r="J51" s="47">
        <v>34242000</v>
      </c>
    </row>
    <row r="52" spans="1:10" ht="17.100000000000001" customHeight="1">
      <c r="A52" s="32" t="s">
        <v>14</v>
      </c>
      <c r="B52" s="72" t="s">
        <v>26</v>
      </c>
      <c r="C52" s="46">
        <v>3081700</v>
      </c>
      <c r="D52" s="46">
        <v>1494100</v>
      </c>
      <c r="E52" s="46">
        <f>'[1]3a kötelező feldatok'!C92</f>
        <v>4779000</v>
      </c>
      <c r="F52" s="46">
        <f>'[1]3a kötelező feldatok'!E92</f>
        <v>4779000</v>
      </c>
      <c r="G52" s="46">
        <f>'[1]3a kötelező feldatok'!G92</f>
        <v>4779000</v>
      </c>
      <c r="H52" s="46">
        <v>2460000</v>
      </c>
      <c r="I52" s="46">
        <v>2460000</v>
      </c>
      <c r="J52" s="47">
        <v>2460000</v>
      </c>
    </row>
    <row r="53" spans="1:10" ht="18.75" customHeight="1">
      <c r="A53" s="58" t="s">
        <v>16</v>
      </c>
      <c r="B53" s="33" t="s">
        <v>33</v>
      </c>
      <c r="C53" s="29">
        <v>629394</v>
      </c>
      <c r="D53" s="29">
        <v>30621</v>
      </c>
      <c r="E53" s="29">
        <f>'[1]3a kötelező feldatok'!C93</f>
        <v>0</v>
      </c>
      <c r="F53" s="29">
        <f>'[1]3a kötelező feldatok'!E93</f>
        <v>1301038</v>
      </c>
      <c r="G53" s="29">
        <f>'[1]3a kötelező feldatok'!G93</f>
        <v>13030</v>
      </c>
      <c r="H53" s="29"/>
      <c r="I53" s="29"/>
      <c r="J53" s="35"/>
    </row>
    <row r="54" spans="1:10" s="50" customFormat="1" ht="18" customHeight="1">
      <c r="A54" s="58" t="s">
        <v>18</v>
      </c>
      <c r="B54" s="33" t="s">
        <v>88</v>
      </c>
      <c r="C54" s="29">
        <v>36976184</v>
      </c>
      <c r="D54" s="29">
        <v>19852092</v>
      </c>
      <c r="E54" s="29">
        <f>'[1]3a kötelező feldatok'!C94</f>
        <v>19970796</v>
      </c>
      <c r="F54" s="29">
        <f>'[1]3a kötelező feldatok'!E94</f>
        <v>19970796</v>
      </c>
      <c r="G54" s="29">
        <f>'[1]3a kötelező feldatok'!G94</f>
        <v>20385324</v>
      </c>
      <c r="H54" s="29">
        <v>12361000</v>
      </c>
      <c r="I54" s="29">
        <v>12361000</v>
      </c>
      <c r="J54" s="35">
        <v>12361000</v>
      </c>
    </row>
    <row r="55" spans="1:10" ht="20.100000000000001" customHeight="1">
      <c r="A55" s="58" t="s">
        <v>19</v>
      </c>
      <c r="B55" s="33" t="s">
        <v>89</v>
      </c>
      <c r="C55" s="29">
        <v>45000</v>
      </c>
      <c r="D55" s="29">
        <v>25000</v>
      </c>
      <c r="E55" s="29"/>
      <c r="F55" s="29"/>
      <c r="G55" s="29"/>
      <c r="H55" s="29"/>
      <c r="I55" s="29"/>
      <c r="J55" s="35"/>
    </row>
    <row r="56" spans="1:10" ht="18" customHeight="1">
      <c r="A56" s="58" t="s">
        <v>31</v>
      </c>
      <c r="B56" s="33" t="s">
        <v>90</v>
      </c>
      <c r="C56" s="29"/>
      <c r="D56" s="29"/>
      <c r="E56" s="29">
        <f>'[1]3a kötelező feldatok'!C100</f>
        <v>460907</v>
      </c>
      <c r="F56" s="29">
        <f>'[1]3a kötelező feldatok'!E100</f>
        <v>669517</v>
      </c>
      <c r="G56" s="29">
        <f>'[1]3a kötelező feldatok'!G100</f>
        <v>1770273</v>
      </c>
      <c r="H56" s="29">
        <v>2588000</v>
      </c>
      <c r="I56" s="29">
        <v>2588000</v>
      </c>
      <c r="J56" s="35">
        <v>2588000</v>
      </c>
    </row>
    <row r="57" spans="1:10" ht="17.100000000000001" customHeight="1">
      <c r="A57" s="58"/>
      <c r="B57" s="51" t="s">
        <v>15</v>
      </c>
      <c r="C57" s="48">
        <f>SUM(C53:C56)</f>
        <v>37650578</v>
      </c>
      <c r="D57" s="48">
        <f>SUM(D53:D56)</f>
        <v>19907713</v>
      </c>
      <c r="E57" s="48">
        <f t="shared" ref="E57:J57" si="7">SUM(E54:E56)</f>
        <v>20431703</v>
      </c>
      <c r="F57" s="48">
        <f>SUM(F53:F56)</f>
        <v>21941351</v>
      </c>
      <c r="G57" s="48">
        <f>SUM(G54:G56,G53)</f>
        <v>22168627</v>
      </c>
      <c r="H57" s="48">
        <f t="shared" si="7"/>
        <v>14949000</v>
      </c>
      <c r="I57" s="48">
        <f t="shared" si="7"/>
        <v>14949000</v>
      </c>
      <c r="J57" s="49">
        <f t="shared" si="7"/>
        <v>14949000</v>
      </c>
    </row>
    <row r="58" spans="1:10" s="50" customFormat="1" ht="18" customHeight="1">
      <c r="A58" s="58" t="s">
        <v>21</v>
      </c>
      <c r="B58" s="51" t="s">
        <v>20</v>
      </c>
      <c r="C58" s="48">
        <v>3283200</v>
      </c>
      <c r="D58" s="48">
        <v>18678317</v>
      </c>
      <c r="E58" s="52">
        <f>'[1]3a kötelező feldatok'!C107</f>
        <v>0</v>
      </c>
      <c r="F58" s="52">
        <f>'[1]3a kötelező feldatok'!E107</f>
        <v>645000</v>
      </c>
      <c r="G58" s="52">
        <f>'[1]3a kötelező feldatok'!G107</f>
        <v>5295414</v>
      </c>
      <c r="H58" s="52"/>
      <c r="I58" s="52"/>
      <c r="J58" s="73"/>
    </row>
    <row r="59" spans="1:10" ht="15.75">
      <c r="A59" s="58" t="s">
        <v>66</v>
      </c>
      <c r="B59" s="51" t="s">
        <v>17</v>
      </c>
      <c r="C59" s="48">
        <v>95753033</v>
      </c>
      <c r="D59" s="48">
        <v>190500</v>
      </c>
      <c r="E59" s="52">
        <f>'[1]3a kötelező feldatok'!C112</f>
        <v>51935660</v>
      </c>
      <c r="F59" s="52">
        <f>'[1]3a kötelező feldatok'!E112</f>
        <v>50621572</v>
      </c>
      <c r="G59" s="52">
        <f>'[1]3a kötelező feldatok'!G112</f>
        <v>54304533.000000007</v>
      </c>
      <c r="H59" s="52"/>
      <c r="I59" s="52"/>
      <c r="J59" s="73"/>
    </row>
    <row r="60" spans="1:10" ht="16.5" thickBot="1">
      <c r="A60" s="53" t="s">
        <v>91</v>
      </c>
      <c r="B60" s="53"/>
      <c r="C60" s="74">
        <f>SUM(C49,C50,C51,C52,C53,C54,C55,C58,C59)</f>
        <v>253129283</v>
      </c>
      <c r="D60" s="74">
        <f>SUM(D49,D50,D51,D52,D53,D54,D55,D58,D59)</f>
        <v>125975587</v>
      </c>
      <c r="E60" s="74">
        <f>SUM(E58:E59,E57,E49,E50,E51,E52)</f>
        <v>160798674</v>
      </c>
      <c r="F60" s="74">
        <f>SUM(F58:F59,F57,F49,F50,F51,F52)</f>
        <v>163009322</v>
      </c>
      <c r="G60" s="74">
        <f>SUM(G58:G59,G57,G49,G50,G51,G52)</f>
        <v>173096962</v>
      </c>
      <c r="H60" s="74">
        <f>SUM(H49,H50,H51,H52,H57)</f>
        <v>94101000</v>
      </c>
      <c r="I60" s="74">
        <f>SUM(I49,I50,I51,I52,I57)</f>
        <v>94101000</v>
      </c>
      <c r="J60" s="75">
        <f>SUM(J49,J50,J51,J52,J57)</f>
        <v>94101000</v>
      </c>
    </row>
    <row r="61" spans="1:10" ht="15.75">
      <c r="A61" s="68"/>
      <c r="B61" s="69" t="s">
        <v>86</v>
      </c>
      <c r="C61" s="29"/>
      <c r="D61" s="29"/>
      <c r="E61" s="29"/>
      <c r="F61" s="29"/>
      <c r="G61" s="29"/>
      <c r="H61" s="29"/>
      <c r="I61" s="29"/>
      <c r="J61" s="35"/>
    </row>
    <row r="62" spans="1:10" ht="15.75" customHeight="1">
      <c r="A62" s="63" t="s">
        <v>34</v>
      </c>
      <c r="B62" s="63"/>
      <c r="C62" s="29"/>
      <c r="D62" s="29"/>
      <c r="E62" s="29"/>
      <c r="F62" s="29"/>
      <c r="G62" s="29"/>
      <c r="H62" s="29"/>
      <c r="I62" s="29"/>
      <c r="J62" s="35"/>
    </row>
    <row r="63" spans="1:10" ht="15.75">
      <c r="A63" s="58"/>
      <c r="B63" s="51" t="s">
        <v>10</v>
      </c>
      <c r="C63" s="48">
        <v>89016023</v>
      </c>
      <c r="D63" s="48">
        <v>108830497</v>
      </c>
      <c r="E63" s="48">
        <f>'[1]3a kötelező feldatok'!D81</f>
        <v>151725400</v>
      </c>
      <c r="F63" s="48">
        <f>'[1]3a kötelező feldatok'!F81</f>
        <v>151925400</v>
      </c>
      <c r="G63" s="48">
        <f>'[1]3a kötelező feldatok'!H81</f>
        <v>151925400</v>
      </c>
      <c r="H63" s="48">
        <v>62738000</v>
      </c>
      <c r="I63" s="48">
        <v>67738000</v>
      </c>
      <c r="J63" s="49">
        <v>67738000</v>
      </c>
    </row>
    <row r="64" spans="1:10" ht="15.75">
      <c r="A64" s="58" t="s">
        <v>22</v>
      </c>
      <c r="B64" s="51" t="s">
        <v>92</v>
      </c>
      <c r="C64" s="48">
        <v>16654218</v>
      </c>
      <c r="D64" s="48">
        <v>17822015</v>
      </c>
      <c r="E64" s="48">
        <f>'[1]3a kötelező feldatok'!D82</f>
        <v>23207437</v>
      </c>
      <c r="F64" s="48">
        <f>'[1]3a kötelező feldatok'!F82</f>
        <v>23207437</v>
      </c>
      <c r="G64" s="48">
        <f>'[1]3a kötelező feldatok'!H82</f>
        <v>23207437</v>
      </c>
      <c r="H64" s="48">
        <v>16939000</v>
      </c>
      <c r="I64" s="48">
        <v>16939000</v>
      </c>
      <c r="J64" s="49">
        <v>16939000</v>
      </c>
    </row>
    <row r="65" spans="1:10" ht="15.75">
      <c r="A65" s="58" t="s">
        <v>23</v>
      </c>
      <c r="B65" s="51" t="s">
        <v>13</v>
      </c>
      <c r="C65" s="48">
        <v>13953295</v>
      </c>
      <c r="D65" s="48">
        <v>13883051</v>
      </c>
      <c r="E65" s="48">
        <f>'[1]3a kötelező feldatok'!D83+'[1]3b. Ökét vállalt feladatok'!D117</f>
        <v>42407151</v>
      </c>
      <c r="F65" s="48">
        <f>'[1]3a kötelező feldatok'!F83+'[1]3b. Ökét vállalt feladatok'!F117</f>
        <v>42107151</v>
      </c>
      <c r="G65" s="48">
        <f>'[1]3a kötelező feldatok'!H83+'[1]3b. Ökét vállalt feladatok'!H117</f>
        <v>42107151</v>
      </c>
      <c r="H65" s="48">
        <v>11865000</v>
      </c>
      <c r="I65" s="48">
        <v>11865000</v>
      </c>
      <c r="J65" s="49">
        <v>11865000</v>
      </c>
    </row>
    <row r="66" spans="1:10" ht="15.75">
      <c r="A66" s="58" t="s">
        <v>24</v>
      </c>
      <c r="B66" s="33" t="s">
        <v>93</v>
      </c>
      <c r="C66" s="61">
        <v>218082</v>
      </c>
      <c r="D66" s="61">
        <v>961902</v>
      </c>
      <c r="E66" s="29">
        <f>'[1]3a kötelező feldatok'!D107</f>
        <v>6000000</v>
      </c>
      <c r="F66" s="29">
        <f>'[1]3a kötelező feldatok'!F107</f>
        <v>6100000</v>
      </c>
      <c r="G66" s="29">
        <f>'[1]3a kötelező feldatok'!H107</f>
        <v>6100000</v>
      </c>
      <c r="H66" s="29"/>
      <c r="I66" s="29"/>
      <c r="J66" s="35"/>
    </row>
    <row r="67" spans="1:10" ht="16.5" thickBot="1">
      <c r="A67" s="53" t="s">
        <v>94</v>
      </c>
      <c r="B67" s="53"/>
      <c r="C67" s="74">
        <f>SUM(C63:C66)</f>
        <v>119841618</v>
      </c>
      <c r="D67" s="74">
        <f>SUM(D63:D66)</f>
        <v>141497465</v>
      </c>
      <c r="E67" s="74">
        <f t="shared" ref="E67:J67" si="8">SUM(E63:E66)</f>
        <v>223339988</v>
      </c>
      <c r="F67" s="74">
        <f>SUM(F63:F66)</f>
        <v>223339988</v>
      </c>
      <c r="G67" s="74">
        <f>SUM(G63:G66)</f>
        <v>223339988</v>
      </c>
      <c r="H67" s="74">
        <f t="shared" si="8"/>
        <v>91542000</v>
      </c>
      <c r="I67" s="74">
        <f t="shared" si="8"/>
        <v>96542000</v>
      </c>
      <c r="J67" s="75">
        <f t="shared" si="8"/>
        <v>96542000</v>
      </c>
    </row>
    <row r="68" spans="1:10" ht="15.75" customHeight="1">
      <c r="A68" s="76" t="s">
        <v>95</v>
      </c>
      <c r="B68" s="76"/>
      <c r="C68" s="77">
        <f t="shared" ref="C68:J70" si="9">SUM(C49,C63)</f>
        <v>135012428</v>
      </c>
      <c r="D68" s="77">
        <f t="shared" si="9"/>
        <v>148699152</v>
      </c>
      <c r="E68" s="77">
        <f t="shared" si="9"/>
        <v>187243258</v>
      </c>
      <c r="F68" s="77">
        <f t="shared" si="9"/>
        <v>188143258</v>
      </c>
      <c r="G68" s="77">
        <f t="shared" si="9"/>
        <v>189162758</v>
      </c>
      <c r="H68" s="77">
        <f t="shared" si="9"/>
        <v>98439000</v>
      </c>
      <c r="I68" s="77">
        <f t="shared" si="9"/>
        <v>103439000</v>
      </c>
      <c r="J68" s="78">
        <f t="shared" si="9"/>
        <v>103439000</v>
      </c>
    </row>
    <row r="69" spans="1:10" ht="15.75" customHeight="1">
      <c r="A69" s="64" t="s">
        <v>96</v>
      </c>
      <c r="B69" s="64"/>
      <c r="C69" s="61">
        <f t="shared" si="9"/>
        <v>24659014</v>
      </c>
      <c r="D69" s="61">
        <f t="shared" si="9"/>
        <v>24071802</v>
      </c>
      <c r="E69" s="61">
        <f t="shared" si="9"/>
        <v>28514057</v>
      </c>
      <c r="F69" s="61">
        <f t="shared" si="9"/>
        <v>28514057</v>
      </c>
      <c r="G69" s="61">
        <f t="shared" si="9"/>
        <v>28714057</v>
      </c>
      <c r="H69" s="61">
        <f t="shared" si="9"/>
        <v>23688000</v>
      </c>
      <c r="I69" s="61">
        <f t="shared" si="9"/>
        <v>23688000</v>
      </c>
      <c r="J69" s="62">
        <f t="shared" si="9"/>
        <v>23688000</v>
      </c>
    </row>
    <row r="70" spans="1:10" ht="15.75" customHeight="1">
      <c r="A70" s="64" t="s">
        <v>97</v>
      </c>
      <c r="B70" s="64"/>
      <c r="C70" s="61">
        <f t="shared" si="9"/>
        <v>73312866</v>
      </c>
      <c r="D70" s="61">
        <f t="shared" si="9"/>
        <v>53469566</v>
      </c>
      <c r="E70" s="61">
        <f t="shared" si="9"/>
        <v>85234984</v>
      </c>
      <c r="F70" s="61">
        <f>SUM(F51,F65)</f>
        <v>85605072</v>
      </c>
      <c r="G70" s="61">
        <f t="shared" si="9"/>
        <v>85912561</v>
      </c>
      <c r="H70" s="61">
        <f t="shared" si="9"/>
        <v>46107000</v>
      </c>
      <c r="I70" s="61">
        <f t="shared" si="9"/>
        <v>46107000</v>
      </c>
      <c r="J70" s="62">
        <f t="shared" si="9"/>
        <v>46107000</v>
      </c>
    </row>
    <row r="71" spans="1:10" ht="15.75" customHeight="1">
      <c r="A71" s="64" t="s">
        <v>98</v>
      </c>
      <c r="B71" s="64"/>
      <c r="C71" s="61">
        <f>SUM(C52)</f>
        <v>3081700</v>
      </c>
      <c r="D71" s="61">
        <f>SUM(D52)</f>
        <v>1494100</v>
      </c>
      <c r="E71" s="61">
        <f t="shared" ref="E71:J71" si="10">SUM(E52)</f>
        <v>4779000</v>
      </c>
      <c r="F71" s="61">
        <f>SUM(F52)</f>
        <v>4779000</v>
      </c>
      <c r="G71" s="61">
        <f>SUM(G52)</f>
        <v>4779000</v>
      </c>
      <c r="H71" s="61">
        <f t="shared" si="10"/>
        <v>2460000</v>
      </c>
      <c r="I71" s="61">
        <f t="shared" si="10"/>
        <v>2460000</v>
      </c>
      <c r="J71" s="62">
        <f t="shared" si="10"/>
        <v>2460000</v>
      </c>
    </row>
    <row r="72" spans="1:10" ht="15.75" customHeight="1">
      <c r="A72" s="64" t="s">
        <v>99</v>
      </c>
      <c r="B72" s="64"/>
      <c r="C72" s="61">
        <f>SUM(C57,)</f>
        <v>37650578</v>
      </c>
      <c r="D72" s="61">
        <f>SUM(D57,)</f>
        <v>19907713</v>
      </c>
      <c r="E72" s="61">
        <f t="shared" ref="E72:J72" si="11">SUM(E57,)</f>
        <v>20431703</v>
      </c>
      <c r="F72" s="61">
        <f>SUM(F57,)</f>
        <v>21941351</v>
      </c>
      <c r="G72" s="61">
        <f>SUM(G57,)</f>
        <v>22168627</v>
      </c>
      <c r="H72" s="61">
        <f t="shared" si="11"/>
        <v>14949000</v>
      </c>
      <c r="I72" s="61">
        <f t="shared" si="11"/>
        <v>14949000</v>
      </c>
      <c r="J72" s="62">
        <f t="shared" si="11"/>
        <v>14949000</v>
      </c>
    </row>
    <row r="73" spans="1:10" ht="15.75" customHeight="1">
      <c r="A73" s="64" t="s">
        <v>100</v>
      </c>
      <c r="B73" s="64"/>
      <c r="C73" s="61">
        <f>SUM(C58,C66)</f>
        <v>3501282</v>
      </c>
      <c r="D73" s="61">
        <f>SUM(D58,D66)</f>
        <v>19640219</v>
      </c>
      <c r="E73" s="61">
        <f>SUM(E66,E58)</f>
        <v>6000000</v>
      </c>
      <c r="F73" s="61">
        <f>SUM(F66,F58)</f>
        <v>6745000</v>
      </c>
      <c r="G73" s="61">
        <f>SUM(G66,G58)</f>
        <v>11395414</v>
      </c>
      <c r="H73" s="61">
        <f t="shared" ref="H73:J74" si="12">SUM(H58)</f>
        <v>0</v>
      </c>
      <c r="I73" s="61">
        <f t="shared" si="12"/>
        <v>0</v>
      </c>
      <c r="J73" s="62">
        <f t="shared" si="12"/>
        <v>0</v>
      </c>
    </row>
    <row r="74" spans="1:10" ht="16.5" customHeight="1" thickBot="1">
      <c r="A74" s="65" t="s">
        <v>101</v>
      </c>
      <c r="B74" s="65"/>
      <c r="C74" s="79">
        <f>SUM(C59)</f>
        <v>95753033</v>
      </c>
      <c r="D74" s="79">
        <f>SUM(D59)</f>
        <v>190500</v>
      </c>
      <c r="E74" s="79">
        <f>SUM(E59)</f>
        <v>51935660</v>
      </c>
      <c r="F74" s="79">
        <f>SUM(F59)</f>
        <v>50621572</v>
      </c>
      <c r="G74" s="79">
        <f>SUM(G59)</f>
        <v>54304533.000000007</v>
      </c>
      <c r="H74" s="79">
        <f t="shared" si="12"/>
        <v>0</v>
      </c>
      <c r="I74" s="79">
        <f t="shared" si="12"/>
        <v>0</v>
      </c>
      <c r="J74" s="80">
        <f t="shared" si="12"/>
        <v>0</v>
      </c>
    </row>
    <row r="75" spans="1:10" ht="19.5" thickBot="1">
      <c r="A75" s="66" t="s">
        <v>35</v>
      </c>
      <c r="B75" s="66"/>
      <c r="C75" s="67">
        <f>SUM(C68:C74)</f>
        <v>372970901</v>
      </c>
      <c r="D75" s="67">
        <f>SUM(D68:D74)</f>
        <v>267473052</v>
      </c>
      <c r="E75" s="67">
        <f>SUM(E68:E74)</f>
        <v>384138662</v>
      </c>
      <c r="F75" s="67">
        <f>SUM(F68:F74)</f>
        <v>386349310</v>
      </c>
      <c r="G75" s="67">
        <f>SUM(G68:G74)</f>
        <v>396436950</v>
      </c>
      <c r="H75" s="67">
        <f>SUM(H60,H67)</f>
        <v>185643000</v>
      </c>
      <c r="I75" s="67">
        <f>SUM(I60,I67)</f>
        <v>190643000</v>
      </c>
      <c r="J75" s="3">
        <f>SUM(J60,J67)</f>
        <v>190643000</v>
      </c>
    </row>
    <row r="76" spans="1:10" ht="15.75">
      <c r="A76" s="22"/>
      <c r="B76" s="23" t="s">
        <v>102</v>
      </c>
      <c r="C76" s="24"/>
      <c r="D76" s="24"/>
      <c r="E76" s="24"/>
      <c r="F76" s="24"/>
      <c r="G76" s="24"/>
      <c r="H76" s="24"/>
      <c r="I76" s="24"/>
      <c r="J76" s="57"/>
    </row>
    <row r="77" spans="1:10" ht="15.75" customHeight="1">
      <c r="A77" s="28" t="s">
        <v>9</v>
      </c>
      <c r="B77" s="28"/>
      <c r="C77" s="29"/>
      <c r="D77" s="29"/>
      <c r="E77" s="29"/>
      <c r="F77" s="29"/>
      <c r="G77" s="29"/>
      <c r="H77" s="29"/>
      <c r="I77" s="29"/>
      <c r="J77" s="35"/>
    </row>
    <row r="78" spans="1:10" ht="15.75">
      <c r="A78" s="32" t="s">
        <v>8</v>
      </c>
      <c r="B78" s="81" t="s">
        <v>103</v>
      </c>
      <c r="C78" s="29">
        <v>107121178</v>
      </c>
      <c r="D78" s="29">
        <v>36217050</v>
      </c>
      <c r="E78" s="82">
        <f>'[1]3a kötelező feldatok'!C75</f>
        <v>81819389</v>
      </c>
      <c r="F78" s="82">
        <f>'[1]3a kötelező feldatok'!E75</f>
        <v>81819389</v>
      </c>
      <c r="G78" s="82">
        <f>'[1]3a kötelező feldatok'!G75</f>
        <v>81819389</v>
      </c>
      <c r="H78" s="82">
        <v>6003000</v>
      </c>
      <c r="I78" s="82">
        <v>6003000</v>
      </c>
      <c r="J78" s="83">
        <v>6003000</v>
      </c>
    </row>
    <row r="79" spans="1:10" ht="15.75">
      <c r="A79" s="32" t="s">
        <v>11</v>
      </c>
      <c r="B79" s="81" t="s">
        <v>104</v>
      </c>
      <c r="C79" s="29"/>
      <c r="D79" s="29">
        <v>22000000</v>
      </c>
      <c r="E79" s="84">
        <f>'[1]3a kötelező feldatok'!C77</f>
        <v>0</v>
      </c>
      <c r="F79" s="84">
        <f>'[1]3a kötelező feldatok'!E76</f>
        <v>1258983</v>
      </c>
      <c r="G79" s="84">
        <f>'[1]3a kötelező feldatok'!G76</f>
        <v>1258983</v>
      </c>
      <c r="H79" s="84"/>
      <c r="I79" s="84"/>
      <c r="J79" s="85"/>
    </row>
    <row r="80" spans="1:10" ht="15.75">
      <c r="A80" s="32" t="s">
        <v>105</v>
      </c>
      <c r="B80" s="81" t="s">
        <v>106</v>
      </c>
      <c r="C80" s="37">
        <v>8465126</v>
      </c>
      <c r="D80" s="37">
        <v>10833112</v>
      </c>
      <c r="E80" s="84">
        <f>'[1]3a kötelező feldatok'!C78</f>
        <v>0</v>
      </c>
      <c r="F80" s="84">
        <f>'[1]3a kötelező feldatok'!E78</f>
        <v>0</v>
      </c>
      <c r="G80" s="84">
        <f>'[1]3a kötelező feldatok'!G78</f>
        <v>0</v>
      </c>
      <c r="H80" s="84"/>
      <c r="I80" s="84"/>
      <c r="J80" s="85"/>
    </row>
    <row r="81" spans="1:10" ht="15.75">
      <c r="A81" s="32"/>
      <c r="B81" s="39" t="s">
        <v>107</v>
      </c>
      <c r="C81" s="40">
        <f>SUM(C78:C80)</f>
        <v>115586304</v>
      </c>
      <c r="D81" s="40">
        <f>SUM(D78:D80)</f>
        <v>69050162</v>
      </c>
      <c r="E81" s="40">
        <f>SUM(E78:E80)</f>
        <v>81819389</v>
      </c>
      <c r="F81" s="40">
        <f>SUM(F78:F80)</f>
        <v>83078372</v>
      </c>
      <c r="G81" s="40">
        <f>SUM(G78:G80)</f>
        <v>83078372</v>
      </c>
      <c r="H81" s="40">
        <f>SUM(H78)</f>
        <v>6003000</v>
      </c>
      <c r="I81" s="40">
        <f>SUM(I78)</f>
        <v>6003000</v>
      </c>
      <c r="J81" s="41">
        <f>SUM(J78)</f>
        <v>6003000</v>
      </c>
    </row>
    <row r="82" spans="1:10" ht="16.5" customHeight="1" thickBot="1">
      <c r="A82" s="53" t="s">
        <v>108</v>
      </c>
      <c r="B82" s="53"/>
      <c r="C82" s="86">
        <f>SUM(C78:C80)</f>
        <v>115586304</v>
      </c>
      <c r="D82" s="86">
        <f>SUM(D78:D80)</f>
        <v>69050162</v>
      </c>
      <c r="E82" s="86">
        <f>SUM(E78:E80)</f>
        <v>81819389</v>
      </c>
      <c r="F82" s="86">
        <f>SUM(F78:F80)</f>
        <v>83078372</v>
      </c>
      <c r="G82" s="86">
        <f>SUM(G78:G80)</f>
        <v>83078372</v>
      </c>
      <c r="H82" s="86">
        <f>SUM(H81)</f>
        <v>6003000</v>
      </c>
      <c r="I82" s="86">
        <f>SUM(I81)</f>
        <v>6003000</v>
      </c>
      <c r="J82" s="87">
        <f>SUM(J81)</f>
        <v>6003000</v>
      </c>
    </row>
    <row r="83" spans="1:10" ht="15.75">
      <c r="A83" s="22"/>
      <c r="B83" s="88" t="s">
        <v>102</v>
      </c>
      <c r="C83" s="24"/>
      <c r="D83" s="24"/>
      <c r="E83" s="24"/>
      <c r="F83" s="24"/>
      <c r="G83" s="24"/>
      <c r="H83" s="24"/>
      <c r="I83" s="24"/>
      <c r="J83" s="57"/>
    </row>
    <row r="84" spans="1:10" ht="15.75" customHeight="1">
      <c r="A84" s="28" t="s">
        <v>34</v>
      </c>
      <c r="B84" s="28"/>
      <c r="C84" s="29"/>
      <c r="D84" s="29"/>
      <c r="E84" s="29"/>
      <c r="F84" s="29"/>
      <c r="G84" s="29"/>
      <c r="H84" s="29"/>
      <c r="I84" s="29"/>
      <c r="J84" s="35"/>
    </row>
    <row r="85" spans="1:10" ht="15.75">
      <c r="A85" s="32" t="s">
        <v>8</v>
      </c>
      <c r="B85" s="81" t="s">
        <v>103</v>
      </c>
      <c r="C85" s="37">
        <v>10384912</v>
      </c>
      <c r="D85" s="37">
        <v>15312915</v>
      </c>
      <c r="E85" s="37">
        <f>'[1]3a kötelező feldatok'!D75</f>
        <v>47574860</v>
      </c>
      <c r="F85" s="37">
        <f>'[1]3a kötelező feldatok'!F75</f>
        <v>47574860</v>
      </c>
      <c r="G85" s="37">
        <f>'[1]3a kötelező feldatok'!H75</f>
        <v>47574860</v>
      </c>
      <c r="H85" s="37">
        <v>9250000</v>
      </c>
      <c r="I85" s="37">
        <v>9250000</v>
      </c>
      <c r="J85" s="38">
        <v>9250000</v>
      </c>
    </row>
    <row r="86" spans="1:10" ht="15.75">
      <c r="A86" s="56"/>
      <c r="B86" s="39" t="s">
        <v>107</v>
      </c>
      <c r="C86" s="40">
        <f>SUM(C85)</f>
        <v>10384912</v>
      </c>
      <c r="D86" s="40">
        <f>SUM(D85)</f>
        <v>15312915</v>
      </c>
      <c r="E86" s="40"/>
      <c r="F86" s="40"/>
      <c r="G86" s="40"/>
      <c r="H86" s="40">
        <f t="shared" ref="H86:J87" si="13">SUM(H85)</f>
        <v>9250000</v>
      </c>
      <c r="I86" s="40">
        <f t="shared" si="13"/>
        <v>9250000</v>
      </c>
      <c r="J86" s="41">
        <f t="shared" si="13"/>
        <v>9250000</v>
      </c>
    </row>
    <row r="87" spans="1:10" ht="15.75" customHeight="1">
      <c r="A87" s="89" t="s">
        <v>109</v>
      </c>
      <c r="B87" s="89"/>
      <c r="C87" s="86">
        <f>SUM(C86)</f>
        <v>10384912</v>
      </c>
      <c r="D87" s="86">
        <f>SUM(D86)</f>
        <v>15312915</v>
      </c>
      <c r="E87" s="86">
        <f>SUM(E85:E86)</f>
        <v>47574860</v>
      </c>
      <c r="F87" s="86">
        <f>SUM(F85:F86)</f>
        <v>47574860</v>
      </c>
      <c r="G87" s="86">
        <f>SUM(G85:G86)</f>
        <v>47574860</v>
      </c>
      <c r="H87" s="86">
        <f t="shared" si="13"/>
        <v>9250000</v>
      </c>
      <c r="I87" s="86">
        <f t="shared" si="13"/>
        <v>9250000</v>
      </c>
      <c r="J87" s="87">
        <f t="shared" si="13"/>
        <v>9250000</v>
      </c>
    </row>
    <row r="88" spans="1:10" ht="16.5" customHeight="1" thickBot="1">
      <c r="A88" s="65" t="s">
        <v>110</v>
      </c>
      <c r="B88" s="65"/>
      <c r="C88" s="61">
        <f>SUM(C81,C86)</f>
        <v>125971216</v>
      </c>
      <c r="D88" s="61">
        <f>SUM(D81,D86)</f>
        <v>84363077</v>
      </c>
      <c r="E88" s="61">
        <f>SUM(E82+E87)</f>
        <v>129394249</v>
      </c>
      <c r="F88" s="61">
        <f>SUM(F82+F87)</f>
        <v>130653232</v>
      </c>
      <c r="G88" s="61">
        <f>SUM(G82+G87)</f>
        <v>130653232</v>
      </c>
      <c r="H88" s="61">
        <f t="shared" ref="H88:J89" si="14">SUM(H81,H86)</f>
        <v>15253000</v>
      </c>
      <c r="I88" s="61">
        <f t="shared" si="14"/>
        <v>15253000</v>
      </c>
      <c r="J88" s="62">
        <f t="shared" si="14"/>
        <v>15253000</v>
      </c>
    </row>
    <row r="89" spans="1:10" ht="19.5" customHeight="1" thickBot="1">
      <c r="A89" s="66" t="s">
        <v>111</v>
      </c>
      <c r="B89" s="66"/>
      <c r="C89" s="67">
        <f>SUM(C82,C87)</f>
        <v>125971216</v>
      </c>
      <c r="D89" s="67">
        <f>SUM(D82,D87)</f>
        <v>84363077</v>
      </c>
      <c r="E89" s="67">
        <f>SUM(E82,E87)</f>
        <v>129394249</v>
      </c>
      <c r="F89" s="67">
        <f>SUM(F82,F87)</f>
        <v>130653232</v>
      </c>
      <c r="G89" s="67">
        <f>SUM(G82,G87)</f>
        <v>130653232</v>
      </c>
      <c r="H89" s="67">
        <f t="shared" si="14"/>
        <v>15253000</v>
      </c>
      <c r="I89" s="67">
        <f t="shared" si="14"/>
        <v>15253000</v>
      </c>
      <c r="J89" s="3">
        <f t="shared" si="14"/>
        <v>15253000</v>
      </c>
    </row>
    <row r="90" spans="1:10" ht="16.5" customHeight="1" thickBot="1">
      <c r="A90" s="28" t="s">
        <v>9</v>
      </c>
      <c r="B90" s="28"/>
      <c r="C90" s="90"/>
      <c r="D90" s="90"/>
      <c r="E90" s="90"/>
      <c r="F90" s="90"/>
      <c r="G90" s="90"/>
      <c r="H90" s="90"/>
      <c r="I90" s="90"/>
      <c r="J90" s="91"/>
    </row>
    <row r="91" spans="1:10" ht="15.75">
      <c r="A91" s="92"/>
      <c r="B91" s="93" t="s">
        <v>112</v>
      </c>
      <c r="C91" s="90"/>
      <c r="D91" s="90"/>
      <c r="E91" s="90"/>
      <c r="F91" s="90"/>
      <c r="G91" s="90"/>
      <c r="H91" s="90"/>
      <c r="I91" s="90"/>
      <c r="J91" s="91"/>
    </row>
    <row r="92" spans="1:10" ht="15.75">
      <c r="A92" s="94" t="s">
        <v>8</v>
      </c>
      <c r="B92" s="95" t="s">
        <v>104</v>
      </c>
      <c r="C92" s="29">
        <v>8046070</v>
      </c>
      <c r="D92" s="29">
        <v>7158093</v>
      </c>
      <c r="E92" s="29">
        <f>SUM('[1]3a kötelező feldatok'!C120)</f>
        <v>9501811</v>
      </c>
      <c r="F92" s="29">
        <f>SUM('[1]3a kötelező feldatok'!E120)</f>
        <v>10760794</v>
      </c>
      <c r="G92" s="29">
        <f>SUM('[1]3a kötelező feldatok'!G120)</f>
        <v>10760794</v>
      </c>
      <c r="H92" s="96"/>
      <c r="I92" s="96"/>
      <c r="J92" s="97"/>
    </row>
    <row r="93" spans="1:10" ht="16.5" thickBot="1">
      <c r="A93" s="94" t="s">
        <v>11</v>
      </c>
      <c r="B93" s="98" t="s">
        <v>113</v>
      </c>
      <c r="C93" s="29"/>
      <c r="D93" s="29"/>
      <c r="E93" s="29">
        <f>'[1]3a kötelező feldatok'!C119</f>
        <v>22000000</v>
      </c>
      <c r="F93" s="29">
        <f>'[1]3a kötelező feldatok'!E119</f>
        <v>22000000</v>
      </c>
      <c r="G93" s="29">
        <f>'[1]3a kötelező feldatok'!G119</f>
        <v>22000000</v>
      </c>
      <c r="H93" s="96"/>
      <c r="I93" s="96"/>
      <c r="J93" s="97"/>
    </row>
    <row r="94" spans="1:10" ht="19.5" customHeight="1" thickBot="1">
      <c r="A94" s="66" t="s">
        <v>114</v>
      </c>
      <c r="B94" s="66"/>
      <c r="C94" s="99">
        <f>SUM(C92:C92)</f>
        <v>8046070</v>
      </c>
      <c r="D94" s="99">
        <f>SUM(D92:D92)</f>
        <v>7158093</v>
      </c>
      <c r="E94" s="99">
        <f>SUM(E92:E93)</f>
        <v>31501811</v>
      </c>
      <c r="F94" s="99">
        <f>SUM(F92:F93)</f>
        <v>32760794</v>
      </c>
      <c r="G94" s="99">
        <f>SUM(G92:G93)</f>
        <v>32760794</v>
      </c>
      <c r="H94" s="67"/>
      <c r="I94" s="67"/>
      <c r="J94" s="3"/>
    </row>
    <row r="95" spans="1:10" ht="19.5" customHeight="1" thickBot="1">
      <c r="A95" s="66" t="s">
        <v>37</v>
      </c>
      <c r="B95" s="66"/>
      <c r="C95" s="99">
        <f>C89+C46</f>
        <v>420779143</v>
      </c>
      <c r="D95" s="99">
        <f>D89+D46</f>
        <v>397140563</v>
      </c>
      <c r="E95" s="67">
        <f t="shared" ref="E95:J95" si="15">SUM(E46,E89)</f>
        <v>415640473</v>
      </c>
      <c r="F95" s="67">
        <f>SUM(F46,F89)</f>
        <v>419110104</v>
      </c>
      <c r="G95" s="67">
        <f>SUM(G46,G89)</f>
        <v>429197744</v>
      </c>
      <c r="H95" s="67">
        <f t="shared" si="15"/>
        <v>185643000</v>
      </c>
      <c r="I95" s="67">
        <f t="shared" si="15"/>
        <v>185643000</v>
      </c>
      <c r="J95" s="3">
        <f t="shared" si="15"/>
        <v>185643000</v>
      </c>
    </row>
    <row r="96" spans="1:10" ht="19.5" customHeight="1" thickBot="1">
      <c r="A96" s="66" t="s">
        <v>36</v>
      </c>
      <c r="B96" s="66"/>
      <c r="C96" s="99">
        <f>C94+C75</f>
        <v>381016971</v>
      </c>
      <c r="D96" s="99">
        <f>D94+D75</f>
        <v>274631145</v>
      </c>
      <c r="E96" s="67">
        <f>SUM(E94,E75)</f>
        <v>415640473</v>
      </c>
      <c r="F96" s="67">
        <f>SUM(F94,F75)</f>
        <v>419110104</v>
      </c>
      <c r="G96" s="67">
        <f>SUM(G94,G75)</f>
        <v>429197744</v>
      </c>
      <c r="H96" s="67">
        <f>SUM(H75)</f>
        <v>185643000</v>
      </c>
      <c r="I96" s="67">
        <f>SUM(I75)</f>
        <v>190643000</v>
      </c>
      <c r="J96" s="3">
        <f>SUM(J75)</f>
        <v>190643000</v>
      </c>
    </row>
    <row r="97" spans="1:10" ht="16.5" thickBot="1">
      <c r="A97" s="1"/>
      <c r="B97" s="2" t="s">
        <v>115</v>
      </c>
      <c r="C97" s="67">
        <v>32</v>
      </c>
      <c r="D97" s="67">
        <v>39</v>
      </c>
      <c r="E97" s="2">
        <v>39</v>
      </c>
      <c r="F97" s="2">
        <v>33</v>
      </c>
      <c r="G97" s="2">
        <v>34</v>
      </c>
      <c r="H97" s="2">
        <v>32</v>
      </c>
      <c r="I97" s="100">
        <v>32</v>
      </c>
      <c r="J97" s="100">
        <v>32</v>
      </c>
    </row>
  </sheetData>
  <mergeCells count="35">
    <mergeCell ref="A90:B90"/>
    <mergeCell ref="A94:B94"/>
    <mergeCell ref="A95:B95"/>
    <mergeCell ref="A96:B96"/>
    <mergeCell ref="A77:B77"/>
    <mergeCell ref="A82:B82"/>
    <mergeCell ref="A84:B84"/>
    <mergeCell ref="A87:B87"/>
    <mergeCell ref="A88:B88"/>
    <mergeCell ref="A89:B89"/>
    <mergeCell ref="A70:B70"/>
    <mergeCell ref="A71:B71"/>
    <mergeCell ref="A72:B72"/>
    <mergeCell ref="A73:B73"/>
    <mergeCell ref="A74:B74"/>
    <mergeCell ref="A75:B75"/>
    <mergeCell ref="A48:B48"/>
    <mergeCell ref="A60:B60"/>
    <mergeCell ref="A62:B62"/>
    <mergeCell ref="A67:B67"/>
    <mergeCell ref="A68:B68"/>
    <mergeCell ref="A69:B69"/>
    <mergeCell ref="A5:J5"/>
    <mergeCell ref="A10:B10"/>
    <mergeCell ref="A33:B33"/>
    <mergeCell ref="A35:B35"/>
    <mergeCell ref="A41:B41"/>
    <mergeCell ref="A42:B42"/>
    <mergeCell ref="A43:B43"/>
    <mergeCell ref="A44:B44"/>
    <mergeCell ref="A45:B45"/>
    <mergeCell ref="A46:B46"/>
    <mergeCell ref="A1:J1"/>
    <mergeCell ref="E2:I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2021-08-10T08:41:04Z</dcterms:created>
  <dcterms:modified xsi:type="dcterms:W3CDTF">2021-08-10T08:42:58Z</dcterms:modified>
</cp:coreProperties>
</file>