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 firstSheet="3" activeTab="3"/>
  </bookViews>
  <sheets>
    <sheet name="1.a kiemelt ei önk" sheetId="1" r:id="rId1"/>
    <sheet name="1.b kiemelt ei KH" sheetId="63" r:id="rId2"/>
    <sheet name="1.c kiemelt ei óvoda" sheetId="64" r:id="rId3"/>
    <sheet name="2.d kiadások összesen" sheetId="38" r:id="rId4"/>
  </sheets>
  <externalReferences>
    <externalReference r:id="rId5"/>
    <externalReference r:id="rId6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'1.a kiemelt ei önk'!$A$1:$D$27</definedName>
    <definedName name="_xlnm.Print_Area" localSheetId="1">'1.b kiemelt ei KH'!$A$1:$D$27</definedName>
    <definedName name="_xlnm.Print_Area" localSheetId="2">'1.c kiemelt ei óvoda'!$A$1:$D$27</definedName>
    <definedName name="_xlnm.Print_Area" localSheetId="3">'2.d kiadások összesen'!$A$1:$T$124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38"/>
  <c r="D88"/>
  <c r="E88"/>
  <c r="T88"/>
  <c r="D115"/>
  <c r="S115"/>
  <c r="E115"/>
  <c r="C115"/>
  <c r="C44"/>
  <c r="R44"/>
  <c r="D44"/>
  <c r="E44"/>
  <c r="B14" i="64"/>
  <c r="B16"/>
  <c r="C14"/>
  <c r="C16"/>
  <c r="D14"/>
  <c r="D16"/>
  <c r="B24"/>
  <c r="B26"/>
  <c r="C24"/>
  <c r="C26"/>
  <c r="D24"/>
  <c r="D26"/>
  <c r="B14" i="63"/>
  <c r="B16"/>
  <c r="C14"/>
  <c r="C16"/>
  <c r="D14"/>
  <c r="D16"/>
  <c r="B24"/>
  <c r="B26"/>
  <c r="C24"/>
  <c r="C26"/>
  <c r="D24"/>
  <c r="D26"/>
  <c r="D20" i="38"/>
  <c r="S20"/>
  <c r="D24"/>
  <c r="S24"/>
  <c r="D30"/>
  <c r="S30"/>
  <c r="D33"/>
  <c r="D41"/>
  <c r="D50"/>
  <c r="S50"/>
  <c r="D60"/>
  <c r="S60"/>
  <c r="D74"/>
  <c r="S74"/>
  <c r="D83"/>
  <c r="D89"/>
  <c r="D97"/>
  <c r="S97"/>
  <c r="D90"/>
  <c r="D91"/>
  <c r="D93"/>
  <c r="D95"/>
  <c r="D100"/>
  <c r="D103"/>
  <c r="D102"/>
  <c r="G108"/>
  <c r="D108"/>
  <c r="S108"/>
  <c r="J108"/>
  <c r="D109"/>
  <c r="D112"/>
  <c r="D113"/>
  <c r="D114"/>
  <c r="G120"/>
  <c r="J120"/>
  <c r="D121"/>
  <c r="E20"/>
  <c r="E24"/>
  <c r="T24"/>
  <c r="E30"/>
  <c r="E33"/>
  <c r="E41"/>
  <c r="T41"/>
  <c r="E50"/>
  <c r="T50"/>
  <c r="E60"/>
  <c r="T60"/>
  <c r="E74"/>
  <c r="T74"/>
  <c r="E83"/>
  <c r="T83"/>
  <c r="E89"/>
  <c r="E90"/>
  <c r="E91"/>
  <c r="E93"/>
  <c r="E95"/>
  <c r="T96"/>
  <c r="E100"/>
  <c r="E103"/>
  <c r="E102"/>
  <c r="H108"/>
  <c r="E108"/>
  <c r="T108"/>
  <c r="K108"/>
  <c r="E109"/>
  <c r="E112"/>
  <c r="T112"/>
  <c r="E113"/>
  <c r="E114"/>
  <c r="H120"/>
  <c r="E120"/>
  <c r="T120"/>
  <c r="K120"/>
  <c r="E121"/>
  <c r="C20"/>
  <c r="R20"/>
  <c r="C24"/>
  <c r="R24"/>
  <c r="C30"/>
  <c r="C33"/>
  <c r="R33"/>
  <c r="C41"/>
  <c r="C50"/>
  <c r="R50"/>
  <c r="C60"/>
  <c r="C74"/>
  <c r="R74"/>
  <c r="C76"/>
  <c r="C83"/>
  <c r="C89"/>
  <c r="C97"/>
  <c r="C90"/>
  <c r="C91"/>
  <c r="C92"/>
  <c r="C93"/>
  <c r="C94"/>
  <c r="C95"/>
  <c r="C100"/>
  <c r="C101"/>
  <c r="C102"/>
  <c r="C103"/>
  <c r="F108"/>
  <c r="I108"/>
  <c r="C109"/>
  <c r="C112"/>
  <c r="C113"/>
  <c r="C114"/>
  <c r="F120"/>
  <c r="C120"/>
  <c r="I120"/>
  <c r="C121"/>
  <c r="B14" i="1"/>
  <c r="B16"/>
  <c r="D24"/>
  <c r="D26"/>
  <c r="D14"/>
  <c r="D16"/>
  <c r="K20" i="38"/>
  <c r="K25"/>
  <c r="K24"/>
  <c r="K30"/>
  <c r="K33"/>
  <c r="K51"/>
  <c r="K41"/>
  <c r="K44"/>
  <c r="K50"/>
  <c r="K60"/>
  <c r="K74"/>
  <c r="K83"/>
  <c r="K88"/>
  <c r="K98"/>
  <c r="K97"/>
  <c r="K115"/>
  <c r="K111"/>
  <c r="K122"/>
  <c r="K103"/>
  <c r="J20"/>
  <c r="J24"/>
  <c r="J25"/>
  <c r="J30"/>
  <c r="J51"/>
  <c r="J75"/>
  <c r="J33"/>
  <c r="J41"/>
  <c r="J44"/>
  <c r="J50"/>
  <c r="J60"/>
  <c r="J74"/>
  <c r="J83"/>
  <c r="J88"/>
  <c r="J97"/>
  <c r="J98"/>
  <c r="J115"/>
  <c r="J111"/>
  <c r="J103"/>
  <c r="I20"/>
  <c r="I25"/>
  <c r="I24"/>
  <c r="I30"/>
  <c r="I51"/>
  <c r="I33"/>
  <c r="I41"/>
  <c r="I44"/>
  <c r="I50"/>
  <c r="I60"/>
  <c r="I74"/>
  <c r="I83"/>
  <c r="I99"/>
  <c r="I88"/>
  <c r="I97"/>
  <c r="I115"/>
  <c r="I111"/>
  <c r="I103"/>
  <c r="H20"/>
  <c r="H25"/>
  <c r="H24"/>
  <c r="H30"/>
  <c r="H33"/>
  <c r="H41"/>
  <c r="H44"/>
  <c r="H50"/>
  <c r="H51"/>
  <c r="H60"/>
  <c r="H74"/>
  <c r="H83"/>
  <c r="H88"/>
  <c r="H98"/>
  <c r="H97"/>
  <c r="H115"/>
  <c r="H103"/>
  <c r="H122"/>
  <c r="G20"/>
  <c r="G25"/>
  <c r="G24"/>
  <c r="G30"/>
  <c r="G51"/>
  <c r="G33"/>
  <c r="G41"/>
  <c r="G44"/>
  <c r="G50"/>
  <c r="G60"/>
  <c r="G74"/>
  <c r="G83"/>
  <c r="G98"/>
  <c r="G88"/>
  <c r="G97"/>
  <c r="G115"/>
  <c r="G122"/>
  <c r="G103"/>
  <c r="F20"/>
  <c r="F24"/>
  <c r="F25"/>
  <c r="F30"/>
  <c r="F33"/>
  <c r="F51"/>
  <c r="F41"/>
  <c r="F44"/>
  <c r="F50"/>
  <c r="F60"/>
  <c r="F74"/>
  <c r="F83"/>
  <c r="F88"/>
  <c r="F97"/>
  <c r="F98"/>
  <c r="F115"/>
  <c r="F103"/>
  <c r="F122"/>
  <c r="T8"/>
  <c r="T9"/>
  <c r="T10"/>
  <c r="T11"/>
  <c r="T12"/>
  <c r="T13"/>
  <c r="T14"/>
  <c r="T15"/>
  <c r="T16"/>
  <c r="T17"/>
  <c r="T18"/>
  <c r="T19"/>
  <c r="T21"/>
  <c r="T22"/>
  <c r="T23"/>
  <c r="T26"/>
  <c r="T27"/>
  <c r="T28"/>
  <c r="T29"/>
  <c r="T31"/>
  <c r="T32"/>
  <c r="T34"/>
  <c r="T35"/>
  <c r="T36"/>
  <c r="T37"/>
  <c r="T38"/>
  <c r="T39"/>
  <c r="T40"/>
  <c r="T42"/>
  <c r="T43"/>
  <c r="T44"/>
  <c r="T45"/>
  <c r="T46"/>
  <c r="T47"/>
  <c r="T48"/>
  <c r="T49"/>
  <c r="T52"/>
  <c r="T53"/>
  <c r="T54"/>
  <c r="T55"/>
  <c r="T56"/>
  <c r="T57"/>
  <c r="T58"/>
  <c r="T59"/>
  <c r="T61"/>
  <c r="T62"/>
  <c r="T63"/>
  <c r="T64"/>
  <c r="T65"/>
  <c r="T66"/>
  <c r="T67"/>
  <c r="T68"/>
  <c r="T69"/>
  <c r="T70"/>
  <c r="T71"/>
  <c r="T72"/>
  <c r="T73"/>
  <c r="T76"/>
  <c r="T77"/>
  <c r="T78"/>
  <c r="T79"/>
  <c r="T80"/>
  <c r="T81"/>
  <c r="T82"/>
  <c r="T84"/>
  <c r="T85"/>
  <c r="T86"/>
  <c r="T87"/>
  <c r="T89"/>
  <c r="T91"/>
  <c r="T92"/>
  <c r="T93"/>
  <c r="T94"/>
  <c r="T95"/>
  <c r="T100"/>
  <c r="T101"/>
  <c r="T102"/>
  <c r="E104"/>
  <c r="T104"/>
  <c r="E105"/>
  <c r="T105"/>
  <c r="E106"/>
  <c r="T106"/>
  <c r="E107"/>
  <c r="T107"/>
  <c r="T109"/>
  <c r="T110"/>
  <c r="T111"/>
  <c r="T113"/>
  <c r="T114"/>
  <c r="T115"/>
  <c r="E116"/>
  <c r="T116"/>
  <c r="E117"/>
  <c r="T117"/>
  <c r="E118"/>
  <c r="T118"/>
  <c r="E119"/>
  <c r="T119"/>
  <c r="T121"/>
  <c r="S8"/>
  <c r="S9"/>
  <c r="S10"/>
  <c r="S11"/>
  <c r="S12"/>
  <c r="S13"/>
  <c r="S14"/>
  <c r="S15"/>
  <c r="S16"/>
  <c r="S17"/>
  <c r="S18"/>
  <c r="S19"/>
  <c r="S21"/>
  <c r="S22"/>
  <c r="S23"/>
  <c r="S26"/>
  <c r="S27"/>
  <c r="S28"/>
  <c r="S29"/>
  <c r="S31"/>
  <c r="S32"/>
  <c r="S33"/>
  <c r="S34"/>
  <c r="S35"/>
  <c r="S36"/>
  <c r="S37"/>
  <c r="S38"/>
  <c r="S39"/>
  <c r="S40"/>
  <c r="S41"/>
  <c r="S42"/>
  <c r="S43"/>
  <c r="S45"/>
  <c r="S46"/>
  <c r="S47"/>
  <c r="S48"/>
  <c r="S49"/>
  <c r="S52"/>
  <c r="S53"/>
  <c r="S54"/>
  <c r="S55"/>
  <c r="S56"/>
  <c r="S57"/>
  <c r="S58"/>
  <c r="S59"/>
  <c r="S61"/>
  <c r="S62"/>
  <c r="S63"/>
  <c r="S64"/>
  <c r="S65"/>
  <c r="S66"/>
  <c r="S67"/>
  <c r="S68"/>
  <c r="S69"/>
  <c r="S70"/>
  <c r="S71"/>
  <c r="S72"/>
  <c r="S73"/>
  <c r="S76"/>
  <c r="S77"/>
  <c r="S78"/>
  <c r="S79"/>
  <c r="S80"/>
  <c r="S81"/>
  <c r="S82"/>
  <c r="S84"/>
  <c r="S85"/>
  <c r="S86"/>
  <c r="S87"/>
  <c r="S88"/>
  <c r="S89"/>
  <c r="S90"/>
  <c r="S91"/>
  <c r="S92"/>
  <c r="S93"/>
  <c r="S94"/>
  <c r="S95"/>
  <c r="S96"/>
  <c r="S100"/>
  <c r="S101"/>
  <c r="S102"/>
  <c r="D104"/>
  <c r="S104"/>
  <c r="D105"/>
  <c r="S105"/>
  <c r="D106"/>
  <c r="S106"/>
  <c r="D107"/>
  <c r="S107"/>
  <c r="S109"/>
  <c r="S110"/>
  <c r="S111"/>
  <c r="S112"/>
  <c r="S113"/>
  <c r="S114"/>
  <c r="D116"/>
  <c r="S116"/>
  <c r="D117"/>
  <c r="S117"/>
  <c r="D118"/>
  <c r="S118"/>
  <c r="D119"/>
  <c r="S119"/>
  <c r="S121"/>
  <c r="R8"/>
  <c r="R9"/>
  <c r="R10"/>
  <c r="R11"/>
  <c r="R12"/>
  <c r="R13"/>
  <c r="R14"/>
  <c r="R15"/>
  <c r="R16"/>
  <c r="R17"/>
  <c r="R18"/>
  <c r="R19"/>
  <c r="R21"/>
  <c r="R22"/>
  <c r="R23"/>
  <c r="R26"/>
  <c r="R27"/>
  <c r="R28"/>
  <c r="R29"/>
  <c r="R30"/>
  <c r="R31"/>
  <c r="R32"/>
  <c r="R34"/>
  <c r="R35"/>
  <c r="R36"/>
  <c r="R37"/>
  <c r="R38"/>
  <c r="R39"/>
  <c r="R40"/>
  <c r="R41"/>
  <c r="R42"/>
  <c r="R43"/>
  <c r="R45"/>
  <c r="R46"/>
  <c r="R47"/>
  <c r="R48"/>
  <c r="R49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100"/>
  <c r="R101"/>
  <c r="R102"/>
  <c r="C104"/>
  <c r="R104"/>
  <c r="C105"/>
  <c r="R105"/>
  <c r="C106"/>
  <c r="R106"/>
  <c r="C107"/>
  <c r="R107"/>
  <c r="R109"/>
  <c r="R110"/>
  <c r="R111"/>
  <c r="R112"/>
  <c r="R113"/>
  <c r="R114"/>
  <c r="R115"/>
  <c r="C116"/>
  <c r="R116"/>
  <c r="C117"/>
  <c r="R117"/>
  <c r="C118"/>
  <c r="R118"/>
  <c r="C119"/>
  <c r="R119"/>
  <c r="R121"/>
  <c r="T7"/>
  <c r="S7"/>
  <c r="R7"/>
  <c r="C24" i="1"/>
  <c r="C26"/>
  <c r="B24"/>
  <c r="B26"/>
  <c r="C14"/>
  <c r="C16"/>
  <c r="T20" i="38"/>
  <c r="T33"/>
  <c r="H99"/>
  <c r="H123"/>
  <c r="J99"/>
  <c r="R120"/>
  <c r="S103"/>
  <c r="G99"/>
  <c r="G123"/>
  <c r="G75"/>
  <c r="I75"/>
  <c r="K75"/>
  <c r="K99"/>
  <c r="K123"/>
  <c r="R97"/>
  <c r="C98"/>
  <c r="R98"/>
  <c r="T103"/>
  <c r="S83"/>
  <c r="C51"/>
  <c r="R51"/>
  <c r="S44"/>
  <c r="T30"/>
  <c r="E25"/>
  <c r="C25"/>
  <c r="D25"/>
  <c r="D98"/>
  <c r="S98"/>
  <c r="I98"/>
  <c r="E97"/>
  <c r="E98"/>
  <c r="T98"/>
  <c r="T90"/>
  <c r="D120"/>
  <c r="S120"/>
  <c r="J122"/>
  <c r="E122"/>
  <c r="T122"/>
  <c r="C108"/>
  <c r="R108"/>
  <c r="H75"/>
  <c r="R103"/>
  <c r="C122"/>
  <c r="R122"/>
  <c r="J123"/>
  <c r="D51"/>
  <c r="S51"/>
  <c r="F75"/>
  <c r="F99"/>
  <c r="F123"/>
  <c r="I122"/>
  <c r="I123"/>
  <c r="D122"/>
  <c r="S122"/>
  <c r="T97"/>
  <c r="E51"/>
  <c r="T51"/>
  <c r="D75"/>
  <c r="D99"/>
  <c r="C75"/>
  <c r="C99"/>
  <c r="R25"/>
  <c r="T25"/>
  <c r="S25"/>
  <c r="E75"/>
  <c r="E99"/>
  <c r="T99"/>
  <c r="S75"/>
  <c r="R75"/>
  <c r="R99"/>
  <c r="C123"/>
  <c r="R123"/>
  <c r="D123"/>
  <c r="S123"/>
  <c r="S99"/>
  <c r="E123"/>
  <c r="T123"/>
  <c r="T75"/>
</calcChain>
</file>

<file path=xl/sharedStrings.xml><?xml version="1.0" encoding="utf-8"?>
<sst xmlns="http://schemas.openxmlformats.org/spreadsheetml/2006/main" count="339" uniqueCount="272">
  <si>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</si>
  <si>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</si>
  <si>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</si>
  <si>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</si>
  <si>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</si>
  <si>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</si>
  <si>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</si>
  <si>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</si>
  <si>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</si>
  <si>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</si>
  <si>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</si>
  <si>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</si>
  <si>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</si>
  <si>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</si>
  <si>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</si>
  <si>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</si>
  <si>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</si>
  <si>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</si>
  <si>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</si>
  <si>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</si>
  <si>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</si>
  <si>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</si>
  <si>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</si>
  <si>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</si>
  <si>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</si>
  <si>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</si>
  <si>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</si>
  <si>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</si>
  <si>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</si>
  <si>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</si>
  <si>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</si>
  <si>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</si>
  <si>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</si>
  <si>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</si>
  <si>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</si>
  <si>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</si>
  <si>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</si>
  <si>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</si>
  <si>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</si>
  <si>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</si>
  <si>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</si>
  <si>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</si>
  <si>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</si>
  <si>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</si>
  <si>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</si>
  <si>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</si>
  <si>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</si>
  <si>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</si>
  <si>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</si>
  <si>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</si>
  <si>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</si>
  <si>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BEVÉTELEK ÖSSZESEN (B1-8)</t>
  </si>
  <si>
    <t>Az egységes rovatrend szerint a kiemelt kiadási és bevételi jogcímek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</si>
  <si>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</si>
  <si>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</si>
  <si>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</si>
  <si>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</si>
  <si>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</si>
  <si>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</si>
  <si>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</si>
  <si>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Felcsút Községi Önkormányzat</t>
  </si>
  <si>
    <t>ÖNKORMÁNYZAT ÉS KÖLTSÉGVETÉSI SZERVEI ELŐIRÁNYZATA MINDÖSSZESEN</t>
  </si>
  <si>
    <t>ÖSSZESEN</t>
  </si>
  <si>
    <t>eredeti ei.</t>
  </si>
  <si>
    <t>módosított ei.</t>
  </si>
  <si>
    <t>teljesítés</t>
  </si>
  <si>
    <t>K513</t>
  </si>
  <si>
    <t>Felcsúti Közös Önkormányzati Hivatal</t>
  </si>
  <si>
    <t>Önkormányzat és intézményei összesen</t>
  </si>
  <si>
    <t>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</si>
  <si>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</si>
  <si>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</si>
  <si>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</si>
  <si>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</si>
  <si>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</si>
  <si>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</si>
  <si>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</si>
  <si>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</si>
  <si>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</si>
  <si>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</si>
  <si>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</si>
  <si>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</si>
  <si>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</si>
  <si>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</si>
  <si>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</si>
  <si>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</si>
  <si>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</si>
  <si>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</si>
  <si>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</si>
  <si>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</si>
  <si>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</si>
  <si>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</si>
  <si>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</si>
  <si>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</si>
  <si>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</si>
  <si>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</si>
  <si>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</si>
  <si>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</si>
  <si>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</si>
  <si>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</si>
  <si>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</si>
  <si>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</si>
  <si>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</si>
  <si>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</si>
  <si>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</si>
  <si>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</si>
  <si>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</si>
  <si>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</si>
  <si>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</si>
  <si>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</si>
  <si>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</si>
  <si>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</si>
  <si>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</si>
  <si>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</si>
  <si>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</si>
  <si>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</si>
  <si>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</si>
  <si>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</si>
  <si>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</si>
  <si>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</si>
  <si>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</si>
  <si>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</si>
  <si>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</si>
  <si>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</si>
  <si>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</si>
  <si>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</si>
  <si>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</si>
  <si>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</si>
  <si>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</si>
  <si>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</si>
  <si>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</si>
  <si>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</si>
  <si>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</si>
  <si>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</si>
  <si>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</si>
  <si>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</si>
  <si>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</si>
  <si>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</si>
  <si>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</si>
  <si>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</si>
  <si>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</si>
  <si>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</si>
  <si>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</si>
  <si>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</si>
  <si>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</si>
  <si>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</si>
  <si>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</si>
  <si>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</si>
  <si>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</si>
  <si>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</si>
  <si>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</si>
  <si>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</si>
  <si>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</si>
  <si>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</si>
  <si>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</si>
  <si>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</si>
  <si>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</si>
  <si>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</si>
  <si>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</si>
  <si>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</si>
  <si>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</si>
  <si>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</si>
  <si>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</si>
  <si>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</si>
  <si>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</si>
  <si>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</si>
  <si>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</si>
  <si>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</si>
  <si>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</si>
  <si>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</si>
  <si>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</si>
  <si>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</si>
  <si>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</si>
  <si>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</si>
  <si>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</si>
  <si>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</si>
  <si>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</si>
  <si>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</si>
  <si>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</si>
  <si>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</si>
  <si>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</si>
  <si>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</si>
  <si>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</si>
  <si>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</si>
  <si>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</si>
  <si>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</si>
  <si>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</si>
  <si>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</si>
  <si>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</si>
  <si>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</si>
  <si>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</si>
  <si>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</si>
  <si>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</si>
  <si>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</si>
  <si>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</si>
  <si>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</si>
  <si>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</si>
  <si>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</si>
  <si>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</si>
  <si>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</si>
  <si>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</si>
  <si>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</si>
  <si>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</si>
  <si>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</si>
  <si>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</si>
  <si>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</si>
  <si>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</si>
  <si>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</si>
  <si>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</si>
  <si>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</si>
  <si>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</si>
  <si>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</si>
  <si>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</si>
  <si>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</si>
  <si>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</si>
  <si>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</si>
  <si>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</si>
  <si>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</si>
  <si>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</si>
  <si>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</si>
  <si>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</si>
  <si>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</si>
  <si>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</si>
  <si>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</si>
  <si>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</si>
  <si>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</si>
  <si>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</si>
  <si>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</si>
  <si>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</si>
  <si>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</si>
  <si>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</si>
  <si>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</si>
  <si>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</si>
  <si>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</si>
  <si>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</si>
  <si>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</si>
  <si>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</si>
  <si>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</si>
  <si>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</si>
  <si>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</si>
  <si>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</si>
  <si>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</si>
  <si>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</si>
  <si>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</si>
  <si>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</si>
  <si>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</si>
  <si>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</si>
  <si>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</si>
  <si>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</si>
  <si>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</si>
  <si>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</si>
  <si>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</si>
  <si>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</si>
  <si>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</si>
  <si>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</si>
  <si>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</si>
  <si>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</si>
  <si>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</si>
  <si>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</si>
  <si>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</si>
  <si>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</si>
  <si>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</si>
  <si>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</si>
  <si>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</si>
  <si>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>Ft-ban</t>
  </si>
  <si>
    <t>Kiadások (Ft)</t>
  </si>
  <si>
    <t>Kastély Óvoda és Bölcsőde</t>
  </si>
  <si>
    <t>Felcsút Községi Önkormányzat 2020. évi zárszámadása</t>
  </si>
  <si>
    <t>Módosított.ei. 2020.12.31.</t>
  </si>
  <si>
    <t>Teljesítés 2020.12.31.</t>
  </si>
  <si>
    <t>Módosított.ei.2020.12.31.</t>
  </si>
  <si>
    <t>K89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</si>
</sst>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\ ##########"/>
  </numFmts>
  <fonts count="3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9" fillId="0" borderId="0"/>
    <xf numFmtId="0" fontId="14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4" fillId="0" borderId="0"/>
  </cellStyleXfs>
  <cellXfs count="103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0" fillId="0" borderId="1" xfId="0" applyFont="1" applyBorder="1"/>
    <xf numFmtId="0" fontId="24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wrapText="1"/>
    </xf>
    <xf numFmtId="0" fontId="20" fillId="9" borderId="1" xfId="0" applyFont="1" applyFill="1" applyBorder="1"/>
    <xf numFmtId="0" fontId="26" fillId="0" borderId="1" xfId="0" applyFont="1" applyBorder="1" applyAlignment="1">
      <alignment horizontal="center" wrapText="1"/>
    </xf>
    <xf numFmtId="0" fontId="20" fillId="0" borderId="0" xfId="0" applyFont="1"/>
    <xf numFmtId="0" fontId="27" fillId="10" borderId="1" xfId="0" applyFont="1" applyFill="1" applyBorder="1"/>
    <xf numFmtId="165" fontId="11" fillId="10" borderId="1" xfId="0" applyNumberFormat="1" applyFont="1" applyFill="1" applyBorder="1" applyAlignment="1">
      <alignment vertical="center"/>
    </xf>
    <xf numFmtId="0" fontId="19" fillId="10" borderId="1" xfId="0" applyFont="1" applyFill="1" applyBorder="1"/>
    <xf numFmtId="0" fontId="6" fillId="11" borderId="1" xfId="0" applyFont="1" applyFill="1" applyBorder="1" applyAlignment="1">
      <alignment horizontal="left" vertical="center"/>
    </xf>
    <xf numFmtId="165" fontId="6" fillId="11" borderId="1" xfId="0" applyNumberFormat="1" applyFont="1" applyFill="1" applyBorder="1" applyAlignment="1">
      <alignment vertical="center"/>
    </xf>
    <xf numFmtId="0" fontId="19" fillId="11" borderId="1" xfId="0" applyFont="1" applyFill="1" applyBorder="1"/>
    <xf numFmtId="0" fontId="9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/>
    </xf>
    <xf numFmtId="0" fontId="22" fillId="12" borderId="1" xfId="0" applyFont="1" applyFill="1" applyBorder="1"/>
    <xf numFmtId="0" fontId="19" fillId="12" borderId="1" xfId="0" applyFont="1" applyFill="1" applyBorder="1"/>
    <xf numFmtId="0" fontId="23" fillId="12" borderId="1" xfId="0" applyFont="1" applyFill="1" applyBorder="1"/>
    <xf numFmtId="0" fontId="0" fillId="0" borderId="0" xfId="0" applyAlignment="1">
      <alignment horizontal="right"/>
    </xf>
    <xf numFmtId="3" fontId="19" fillId="0" borderId="1" xfId="0" applyNumberFormat="1" applyFont="1" applyBorder="1"/>
    <xf numFmtId="3" fontId="11" fillId="0" borderId="1" xfId="0" applyNumberFormat="1" applyFont="1" applyBorder="1"/>
    <xf numFmtId="0" fontId="18" fillId="0" borderId="0" xfId="0" applyFont="1"/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10" borderId="1" xfId="0" applyNumberFormat="1" applyFont="1" applyFill="1" applyBorder="1" applyAlignment="1">
      <alignment vertical="center"/>
    </xf>
    <xf numFmtId="3" fontId="6" fillId="11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6" fillId="11" borderId="1" xfId="0" applyNumberFormat="1" applyFont="1" applyFill="1" applyBorder="1" applyAlignment="1">
      <alignment horizontal="left" vertical="center" wrapText="1"/>
    </xf>
    <xf numFmtId="3" fontId="12" fillId="12" borderId="1" xfId="0" applyNumberFormat="1" applyFont="1" applyFill="1" applyBorder="1"/>
    <xf numFmtId="3" fontId="16" fillId="0" borderId="1" xfId="0" applyNumberFormat="1" applyFont="1" applyBorder="1"/>
    <xf numFmtId="0" fontId="18" fillId="0" borderId="3" xfId="0" applyFont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22" fillId="11" borderId="1" xfId="0" applyNumberFormat="1" applyFont="1" applyFill="1" applyBorder="1" applyAlignment="1">
      <alignment horizontal="right" vertical="center" wrapText="1"/>
    </xf>
    <xf numFmtId="3" fontId="12" fillId="12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6" fillId="0" borderId="1" xfId="0" applyFont="1" applyBorder="1"/>
    <xf numFmtId="0" fontId="16" fillId="0" borderId="0" xfId="0" applyFont="1"/>
    <xf numFmtId="0" fontId="11" fillId="0" borderId="1" xfId="0" applyFont="1" applyBorder="1"/>
    <xf numFmtId="3" fontId="15" fillId="0" borderId="1" xfId="0" applyNumberFormat="1" applyFont="1" applyBorder="1"/>
    <xf numFmtId="0" fontId="16" fillId="0" borderId="1" xfId="0" applyFont="1" applyBorder="1" applyAlignment="1">
      <alignment wrapText="1"/>
    </xf>
    <xf numFmtId="0" fontId="11" fillId="9" borderId="1" xfId="0" applyFont="1" applyFill="1" applyBorder="1"/>
    <xf numFmtId="0" fontId="21" fillId="0" borderId="0" xfId="0" applyFont="1" applyAlignment="1">
      <alignment horizontal="center"/>
    </xf>
    <xf numFmtId="0" fontId="0" fillId="0" borderId="0" xfId="0" applyAlignment="1"/>
    <xf numFmtId="0" fontId="2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6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18" fillId="0" borderId="1" xfId="0" applyFont="1" applyBorder="1" applyAlignment="1"/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I33"/>
  <sheetViews>
    <sheetView topLeftCell="A6" zoomScaleNormal="100" workbookViewId="0">
      <selection sqref="A1:D26"/>
    </sheetView>
  </sheetViews>
  <sheetFormatPr defaultRowHeight="15"/>
  <cols>
    <col min="1" max="1" width="85.5703125" customWidth="1"/>
    <col min="2" max="2" width="19.42578125" customWidth="1"/>
    <col min="3" max="3" width="20.5703125" customWidth="1"/>
    <col min="4" max="4" width="18.85546875" customWidth="1"/>
  </cols>
  <sheetData>
    <row r="1" spans="1:9" ht="18">
      <c r="A1" s="87" t="s">
        <v>267</v>
      </c>
      <c r="B1" s="88"/>
      <c r="C1" s="88"/>
      <c r="D1" s="88"/>
    </row>
    <row r="2" spans="1:9" ht="50.25" customHeight="1">
      <c r="A2" s="89" t="s">
        <v>52</v>
      </c>
      <c r="B2" s="88"/>
      <c r="C2" s="88"/>
      <c r="D2" s="88"/>
    </row>
    <row r="3" spans="1:9" ht="50.25" customHeight="1">
      <c r="A3" s="37"/>
      <c r="B3" s="1"/>
      <c r="C3" s="1"/>
      <c r="D3" s="1"/>
    </row>
    <row r="4" spans="1:9">
      <c r="A4" s="56" t="s">
        <v>60</v>
      </c>
      <c r="C4" s="53"/>
      <c r="D4" t="s">
        <v>264</v>
      </c>
    </row>
    <row r="5" spans="1:9" ht="30">
      <c r="A5" s="19" t="s">
        <v>68</v>
      </c>
      <c r="B5" s="81" t="s">
        <v>69</v>
      </c>
      <c r="C5" s="85" t="s">
        <v>268</v>
      </c>
      <c r="D5" s="85" t="s">
        <v>269</v>
      </c>
      <c r="E5" s="3"/>
      <c r="F5" s="3"/>
      <c r="G5" s="3"/>
      <c r="H5" s="3"/>
      <c r="I5" s="3"/>
    </row>
    <row r="6" spans="1:9">
      <c r="A6" s="30" t="s">
        <v>71</v>
      </c>
      <c r="B6" s="54">
        <v>52271836</v>
      </c>
      <c r="C6" s="54">
        <v>54624217</v>
      </c>
      <c r="D6" s="54">
        <v>51771557</v>
      </c>
      <c r="E6" s="3"/>
      <c r="F6" s="3"/>
      <c r="G6" s="3"/>
      <c r="H6" s="3"/>
      <c r="I6" s="3"/>
    </row>
    <row r="7" spans="1:9">
      <c r="A7" s="30" t="s">
        <v>72</v>
      </c>
      <c r="B7" s="54">
        <v>9220570</v>
      </c>
      <c r="C7" s="54">
        <v>9220570</v>
      </c>
      <c r="D7" s="54">
        <v>7454139</v>
      </c>
      <c r="E7" s="3"/>
      <c r="F7" s="3"/>
      <c r="G7" s="3"/>
      <c r="H7" s="3"/>
      <c r="I7" s="3"/>
    </row>
    <row r="8" spans="1:9">
      <c r="A8" s="30" t="s">
        <v>73</v>
      </c>
      <c r="B8" s="54">
        <v>135241998</v>
      </c>
      <c r="C8" s="84">
        <v>180165126</v>
      </c>
      <c r="D8" s="54">
        <v>123279171</v>
      </c>
      <c r="E8" s="3"/>
      <c r="F8" s="3"/>
      <c r="G8" s="3"/>
      <c r="H8" s="3"/>
      <c r="I8" s="3"/>
    </row>
    <row r="9" spans="1:9">
      <c r="A9" s="30" t="s">
        <v>74</v>
      </c>
      <c r="B9" s="54">
        <v>9480000</v>
      </c>
      <c r="C9" s="54">
        <v>9980000</v>
      </c>
      <c r="D9" s="54">
        <v>9805553</v>
      </c>
      <c r="E9" s="3"/>
      <c r="F9" s="3"/>
      <c r="G9" s="3"/>
      <c r="H9" s="3"/>
      <c r="I9" s="3"/>
    </row>
    <row r="10" spans="1:9">
      <c r="A10" s="30" t="s">
        <v>75</v>
      </c>
      <c r="B10" s="54">
        <v>390015507</v>
      </c>
      <c r="C10" s="84">
        <v>512588415</v>
      </c>
      <c r="D10" s="54">
        <v>220717647</v>
      </c>
      <c r="E10" s="3"/>
      <c r="F10" s="3"/>
      <c r="G10" s="3"/>
      <c r="H10" s="3"/>
      <c r="I10" s="3"/>
    </row>
    <row r="11" spans="1:9">
      <c r="A11" s="30" t="s">
        <v>76</v>
      </c>
      <c r="B11" s="54">
        <v>181093181</v>
      </c>
      <c r="C11" s="54">
        <v>317663614</v>
      </c>
      <c r="D11" s="54">
        <v>190213213</v>
      </c>
      <c r="E11" s="3"/>
      <c r="F11" s="3"/>
      <c r="G11" s="3"/>
      <c r="H11" s="3"/>
      <c r="I11" s="3"/>
    </row>
    <row r="12" spans="1:9">
      <c r="A12" s="30" t="s">
        <v>77</v>
      </c>
      <c r="B12" s="54">
        <v>305310837</v>
      </c>
      <c r="C12" s="54">
        <v>292959326</v>
      </c>
      <c r="D12" s="54">
        <v>169954377</v>
      </c>
      <c r="E12" s="3"/>
      <c r="F12" s="3"/>
      <c r="G12" s="3"/>
      <c r="H12" s="3"/>
      <c r="I12" s="3"/>
    </row>
    <row r="13" spans="1:9">
      <c r="A13" s="30" t="s">
        <v>78</v>
      </c>
      <c r="B13" s="54">
        <v>0</v>
      </c>
      <c r="C13" s="54">
        <v>8443673</v>
      </c>
      <c r="D13" s="54">
        <v>8443673</v>
      </c>
      <c r="E13" s="3"/>
      <c r="F13" s="3"/>
      <c r="G13" s="3"/>
      <c r="H13" s="3"/>
      <c r="I13" s="3"/>
    </row>
    <row r="14" spans="1:9">
      <c r="A14" s="31" t="s">
        <v>70</v>
      </c>
      <c r="B14" s="55">
        <f>SUM(B6:B13)</f>
        <v>1082633929</v>
      </c>
      <c r="C14" s="55">
        <f>SUM(C6:C13)</f>
        <v>1385644941</v>
      </c>
      <c r="D14" s="55">
        <f>SUM(D6:D13)</f>
        <v>781639330</v>
      </c>
      <c r="E14" s="3"/>
      <c r="F14" s="3"/>
      <c r="G14" s="3"/>
      <c r="H14" s="3"/>
      <c r="I14" s="3"/>
    </row>
    <row r="15" spans="1:9">
      <c r="A15" s="31" t="s">
        <v>79</v>
      </c>
      <c r="B15" s="55">
        <v>355288202</v>
      </c>
      <c r="C15" s="55">
        <v>351020981</v>
      </c>
      <c r="D15" s="55">
        <v>351020981</v>
      </c>
      <c r="E15" s="3"/>
      <c r="F15" s="3"/>
      <c r="G15" s="3"/>
      <c r="H15" s="3"/>
      <c r="I15" s="3"/>
    </row>
    <row r="16" spans="1:9">
      <c r="A16" s="38" t="s">
        <v>50</v>
      </c>
      <c r="B16" s="55">
        <f>SUM(B14+B15)</f>
        <v>1437922131</v>
      </c>
      <c r="C16" s="55">
        <f>SUM(C14+C15)</f>
        <v>1736665922</v>
      </c>
      <c r="D16" s="55">
        <f>SUM(D14+D15)</f>
        <v>1132660311</v>
      </c>
      <c r="E16" s="3"/>
      <c r="F16" s="3"/>
      <c r="G16" s="3"/>
      <c r="H16" s="3"/>
      <c r="I16" s="3"/>
    </row>
    <row r="17" spans="1:9">
      <c r="A17" s="30" t="s">
        <v>81</v>
      </c>
      <c r="B17" s="54">
        <v>163023377</v>
      </c>
      <c r="C17" s="84">
        <v>292981303</v>
      </c>
      <c r="D17" s="54">
        <v>283549843</v>
      </c>
      <c r="E17" s="3"/>
      <c r="F17" s="3"/>
      <c r="G17" s="3"/>
      <c r="H17" s="3"/>
      <c r="I17" s="3"/>
    </row>
    <row r="18" spans="1:9">
      <c r="A18" s="30" t="s">
        <v>82</v>
      </c>
      <c r="B18" s="54">
        <v>114300000</v>
      </c>
      <c r="C18" s="54">
        <v>211762387</v>
      </c>
      <c r="D18" s="54">
        <v>97462387</v>
      </c>
      <c r="E18" s="3"/>
      <c r="F18" s="3"/>
      <c r="G18" s="3"/>
      <c r="H18" s="3"/>
      <c r="I18" s="3"/>
    </row>
    <row r="19" spans="1:9">
      <c r="A19" s="30" t="s">
        <v>83</v>
      </c>
      <c r="B19" s="54">
        <v>592140000</v>
      </c>
      <c r="C19" s="54">
        <v>574245084</v>
      </c>
      <c r="D19" s="54">
        <v>497825120</v>
      </c>
      <c r="E19" s="3"/>
      <c r="F19" s="3"/>
      <c r="G19" s="3"/>
      <c r="H19" s="3"/>
      <c r="I19" s="3"/>
    </row>
    <row r="20" spans="1:9">
      <c r="A20" s="30" t="s">
        <v>84</v>
      </c>
      <c r="B20" s="54">
        <v>34815700</v>
      </c>
      <c r="C20" s="54">
        <v>40106763</v>
      </c>
      <c r="D20" s="54">
        <v>22976145</v>
      </c>
      <c r="E20" s="3"/>
      <c r="F20" s="3"/>
      <c r="G20" s="3"/>
      <c r="H20" s="3"/>
      <c r="I20" s="3"/>
    </row>
    <row r="21" spans="1:9">
      <c r="A21" s="30" t="s">
        <v>85</v>
      </c>
      <c r="B21" s="54">
        <v>0</v>
      </c>
      <c r="C21" s="54">
        <v>0</v>
      </c>
      <c r="D21" s="54">
        <v>0</v>
      </c>
      <c r="E21" s="3"/>
      <c r="F21" s="3"/>
      <c r="G21" s="3"/>
      <c r="H21" s="3"/>
      <c r="I21" s="3"/>
    </row>
    <row r="22" spans="1:9">
      <c r="A22" s="30" t="s">
        <v>86</v>
      </c>
      <c r="B22" s="54">
        <v>0</v>
      </c>
      <c r="C22" s="54">
        <v>3015600</v>
      </c>
      <c r="D22" s="54">
        <v>3015600</v>
      </c>
      <c r="E22" s="3"/>
      <c r="F22" s="3"/>
      <c r="G22" s="3"/>
      <c r="H22" s="3"/>
      <c r="I22" s="3"/>
    </row>
    <row r="23" spans="1:9">
      <c r="A23" s="30" t="s">
        <v>87</v>
      </c>
      <c r="B23" s="54">
        <v>0</v>
      </c>
      <c r="C23" s="54">
        <v>74553594</v>
      </c>
      <c r="D23" s="54">
        <v>74553594</v>
      </c>
      <c r="E23" s="3"/>
      <c r="F23" s="3"/>
      <c r="G23" s="3"/>
      <c r="H23" s="3"/>
      <c r="I23" s="3"/>
    </row>
    <row r="24" spans="1:9">
      <c r="A24" s="31" t="s">
        <v>80</v>
      </c>
      <c r="B24" s="55">
        <f>SUM(B17:B23)</f>
        <v>904279077</v>
      </c>
      <c r="C24" s="55">
        <f>SUM(C17:C23)</f>
        <v>1196664731</v>
      </c>
      <c r="D24" s="55">
        <f>SUM(D17:D23)</f>
        <v>979382689</v>
      </c>
      <c r="E24" s="3"/>
      <c r="F24" s="3"/>
      <c r="G24" s="3"/>
      <c r="H24" s="3"/>
      <c r="I24" s="3"/>
    </row>
    <row r="25" spans="1:9">
      <c r="A25" s="31" t="s">
        <v>88</v>
      </c>
      <c r="B25" s="55">
        <v>533643054</v>
      </c>
      <c r="C25" s="55">
        <v>540001191</v>
      </c>
      <c r="D25" s="55">
        <v>540001191</v>
      </c>
      <c r="E25" s="3"/>
      <c r="F25" s="3"/>
      <c r="G25" s="3"/>
      <c r="H25" s="3"/>
      <c r="I25" s="3"/>
    </row>
    <row r="26" spans="1:9">
      <c r="A26" s="38" t="s">
        <v>51</v>
      </c>
      <c r="B26" s="55">
        <f>SUM(B24+B25)</f>
        <v>1437922131</v>
      </c>
      <c r="C26" s="55">
        <f>SUM(C24+C25)</f>
        <v>1736665922</v>
      </c>
      <c r="D26" s="55">
        <f>SUM(D24+D25)</f>
        <v>1519383880</v>
      </c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&amp;C1.a melléklet a .../2021 (.....)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33"/>
  <sheetViews>
    <sheetView topLeftCell="A6" zoomScaleNormal="100" workbookViewId="0">
      <selection sqref="A1:D26"/>
    </sheetView>
  </sheetViews>
  <sheetFormatPr defaultRowHeight="15"/>
  <cols>
    <col min="1" max="1" width="85.5703125" customWidth="1"/>
    <col min="2" max="2" width="16.42578125" customWidth="1"/>
    <col min="3" max="3" width="15.42578125" customWidth="1"/>
    <col min="4" max="4" width="15.28515625" customWidth="1"/>
  </cols>
  <sheetData>
    <row r="1" spans="1:9" ht="18">
      <c r="A1" s="87" t="s">
        <v>267</v>
      </c>
      <c r="B1" s="88"/>
      <c r="C1" s="88"/>
      <c r="D1" s="88"/>
    </row>
    <row r="2" spans="1:9" ht="50.25" customHeight="1">
      <c r="A2" s="90" t="s">
        <v>52</v>
      </c>
      <c r="B2" s="88"/>
      <c r="C2" s="88"/>
      <c r="D2" s="88"/>
    </row>
    <row r="3" spans="1:9" ht="50.25" customHeight="1">
      <c r="A3" s="80"/>
      <c r="B3" s="1"/>
      <c r="C3" s="1"/>
      <c r="D3" s="1"/>
    </row>
    <row r="4" spans="1:9">
      <c r="A4" s="56" t="s">
        <v>67</v>
      </c>
      <c r="C4" s="53"/>
      <c r="D4" t="s">
        <v>264</v>
      </c>
    </row>
    <row r="5" spans="1:9" ht="30">
      <c r="A5" s="19" t="s">
        <v>68</v>
      </c>
      <c r="B5" s="81" t="s">
        <v>69</v>
      </c>
      <c r="C5" s="85" t="s">
        <v>270</v>
      </c>
      <c r="D5" s="85" t="s">
        <v>269</v>
      </c>
      <c r="E5" s="82"/>
      <c r="F5" s="82"/>
      <c r="G5" s="82"/>
      <c r="H5" s="82"/>
      <c r="I5" s="82"/>
    </row>
    <row r="6" spans="1:9">
      <c r="A6" s="81" t="s">
        <v>71</v>
      </c>
      <c r="B6" s="69">
        <v>137834911</v>
      </c>
      <c r="C6" s="69">
        <v>141236660</v>
      </c>
      <c r="D6" s="69">
        <v>135610731</v>
      </c>
      <c r="E6" s="82"/>
      <c r="F6" s="82"/>
      <c r="G6" s="82"/>
      <c r="H6" s="82"/>
      <c r="I6" s="82"/>
    </row>
    <row r="7" spans="1:9">
      <c r="A7" s="81" t="s">
        <v>72</v>
      </c>
      <c r="B7" s="69">
        <v>26382152</v>
      </c>
      <c r="C7" s="69">
        <v>26503276</v>
      </c>
      <c r="D7" s="69">
        <v>23539583</v>
      </c>
      <c r="E7" s="82"/>
      <c r="F7" s="82"/>
      <c r="G7" s="82"/>
      <c r="H7" s="82"/>
      <c r="I7" s="82"/>
    </row>
    <row r="8" spans="1:9">
      <c r="A8" s="81" t="s">
        <v>73</v>
      </c>
      <c r="B8" s="69">
        <v>15873055</v>
      </c>
      <c r="C8" s="84">
        <v>15439134</v>
      </c>
      <c r="D8" s="69">
        <v>12126994</v>
      </c>
      <c r="E8" s="82"/>
      <c r="F8" s="82"/>
      <c r="G8" s="82"/>
      <c r="H8" s="82"/>
      <c r="I8" s="82"/>
    </row>
    <row r="9" spans="1:9">
      <c r="A9" s="81" t="s">
        <v>74</v>
      </c>
      <c r="B9" s="69">
        <v>0</v>
      </c>
      <c r="C9" s="69">
        <v>0</v>
      </c>
      <c r="D9" s="69">
        <v>0</v>
      </c>
      <c r="E9" s="82"/>
      <c r="F9" s="82"/>
      <c r="G9" s="82"/>
      <c r="H9" s="82"/>
      <c r="I9" s="82"/>
    </row>
    <row r="10" spans="1:9">
      <c r="A10" s="81" t="s">
        <v>75</v>
      </c>
      <c r="B10" s="69">
        <v>0</v>
      </c>
      <c r="C10" s="84">
        <v>0</v>
      </c>
      <c r="D10" s="69">
        <v>0</v>
      </c>
      <c r="E10" s="82"/>
      <c r="F10" s="82"/>
      <c r="G10" s="82"/>
      <c r="H10" s="82"/>
      <c r="I10" s="82"/>
    </row>
    <row r="11" spans="1:9">
      <c r="A11" s="81" t="s">
        <v>76</v>
      </c>
      <c r="B11" s="69">
        <v>551000</v>
      </c>
      <c r="C11" s="69">
        <v>1563000</v>
      </c>
      <c r="D11" s="69">
        <v>1409788</v>
      </c>
      <c r="E11" s="82"/>
      <c r="F11" s="82"/>
      <c r="G11" s="82"/>
      <c r="H11" s="82"/>
      <c r="I11" s="82"/>
    </row>
    <row r="12" spans="1:9">
      <c r="A12" s="81" t="s">
        <v>77</v>
      </c>
      <c r="B12" s="69">
        <v>0</v>
      </c>
      <c r="C12" s="69">
        <v>0</v>
      </c>
      <c r="D12" s="69">
        <v>0</v>
      </c>
      <c r="E12" s="82"/>
      <c r="F12" s="82"/>
      <c r="G12" s="82"/>
      <c r="H12" s="82"/>
      <c r="I12" s="82"/>
    </row>
    <row r="13" spans="1:9">
      <c r="A13" s="81" t="s">
        <v>78</v>
      </c>
      <c r="B13" s="69">
        <v>0</v>
      </c>
      <c r="C13" s="69">
        <v>0</v>
      </c>
      <c r="D13" s="69">
        <v>0</v>
      </c>
      <c r="E13" s="82"/>
      <c r="F13" s="82"/>
      <c r="G13" s="82"/>
      <c r="H13" s="82"/>
      <c r="I13" s="82"/>
    </row>
    <row r="14" spans="1:9">
      <c r="A14" s="83" t="s">
        <v>70</v>
      </c>
      <c r="B14" s="55">
        <f>SUM(B6:B13)</f>
        <v>180641118</v>
      </c>
      <c r="C14" s="55">
        <f>SUM(C6:C13)</f>
        <v>184742070</v>
      </c>
      <c r="D14" s="55">
        <f>SUM(D6:D13)</f>
        <v>172687096</v>
      </c>
      <c r="E14" s="82"/>
      <c r="F14" s="82"/>
      <c r="G14" s="82"/>
      <c r="H14" s="82"/>
      <c r="I14" s="82"/>
    </row>
    <row r="15" spans="1:9">
      <c r="A15" s="83" t="s">
        <v>79</v>
      </c>
      <c r="B15" s="55">
        <v>0</v>
      </c>
      <c r="C15" s="55">
        <v>0</v>
      </c>
      <c r="D15" s="55">
        <v>0</v>
      </c>
      <c r="E15" s="82"/>
      <c r="F15" s="82"/>
      <c r="G15" s="82"/>
      <c r="H15" s="82"/>
      <c r="I15" s="82"/>
    </row>
    <row r="16" spans="1:9">
      <c r="A16" s="86" t="s">
        <v>50</v>
      </c>
      <c r="B16" s="55">
        <f>SUM(B14+B15)</f>
        <v>180641118</v>
      </c>
      <c r="C16" s="55">
        <f>SUM(C14+C15)</f>
        <v>184742070</v>
      </c>
      <c r="D16" s="55">
        <f>SUM(D14+D15)</f>
        <v>172687096</v>
      </c>
      <c r="E16" s="82"/>
      <c r="F16" s="82"/>
      <c r="G16" s="82"/>
      <c r="H16" s="82"/>
      <c r="I16" s="82"/>
    </row>
    <row r="17" spans="1:9">
      <c r="A17" s="81" t="s">
        <v>81</v>
      </c>
      <c r="B17" s="69">
        <v>0</v>
      </c>
      <c r="C17" s="84">
        <v>0</v>
      </c>
      <c r="D17" s="69">
        <v>0</v>
      </c>
      <c r="E17" s="82"/>
      <c r="F17" s="82"/>
      <c r="G17" s="82"/>
      <c r="H17" s="82"/>
      <c r="I17" s="82"/>
    </row>
    <row r="18" spans="1:9">
      <c r="A18" s="81" t="s">
        <v>82</v>
      </c>
      <c r="B18" s="81">
        <v>0</v>
      </c>
      <c r="C18" s="69">
        <v>0</v>
      </c>
      <c r="D18" s="69">
        <v>0</v>
      </c>
      <c r="E18" s="82"/>
      <c r="F18" s="82"/>
      <c r="G18" s="82"/>
      <c r="H18" s="82"/>
      <c r="I18" s="82"/>
    </row>
    <row r="19" spans="1:9">
      <c r="A19" s="81" t="s">
        <v>83</v>
      </c>
      <c r="B19" s="69">
        <v>0</v>
      </c>
      <c r="C19" s="69">
        <v>5000</v>
      </c>
      <c r="D19" s="69">
        <v>5000</v>
      </c>
      <c r="E19" s="82"/>
      <c r="F19" s="82"/>
      <c r="G19" s="82"/>
      <c r="H19" s="82"/>
      <c r="I19" s="82"/>
    </row>
    <row r="20" spans="1:9">
      <c r="A20" s="81" t="s">
        <v>84</v>
      </c>
      <c r="B20" s="69">
        <v>2600100</v>
      </c>
      <c r="C20" s="69">
        <v>2510100</v>
      </c>
      <c r="D20" s="69">
        <v>154168</v>
      </c>
      <c r="E20" s="82"/>
      <c r="F20" s="82"/>
      <c r="G20" s="82"/>
      <c r="H20" s="82"/>
      <c r="I20" s="82"/>
    </row>
    <row r="21" spans="1:9">
      <c r="A21" s="81" t="s">
        <v>85</v>
      </c>
      <c r="B21" s="81">
        <v>0</v>
      </c>
      <c r="C21" s="81">
        <v>0</v>
      </c>
      <c r="D21" s="69">
        <v>0</v>
      </c>
      <c r="E21" s="82"/>
      <c r="F21" s="82"/>
      <c r="G21" s="82"/>
      <c r="H21" s="82"/>
      <c r="I21" s="82"/>
    </row>
    <row r="22" spans="1:9">
      <c r="A22" s="81" t="s">
        <v>86</v>
      </c>
      <c r="B22" s="69">
        <v>416700</v>
      </c>
      <c r="C22" s="69">
        <v>416700</v>
      </c>
      <c r="D22" s="69">
        <v>164597</v>
      </c>
      <c r="E22" s="82"/>
      <c r="F22" s="82"/>
      <c r="G22" s="82"/>
      <c r="H22" s="82"/>
      <c r="I22" s="82"/>
    </row>
    <row r="23" spans="1:9">
      <c r="A23" s="81" t="s">
        <v>87</v>
      </c>
      <c r="B23" s="69">
        <v>0</v>
      </c>
      <c r="C23" s="69">
        <v>0</v>
      </c>
      <c r="D23" s="69">
        <v>0</v>
      </c>
      <c r="E23" s="82"/>
      <c r="F23" s="82"/>
      <c r="G23" s="82"/>
      <c r="H23" s="82"/>
      <c r="I23" s="82"/>
    </row>
    <row r="24" spans="1:9">
      <c r="A24" s="83" t="s">
        <v>80</v>
      </c>
      <c r="B24" s="55">
        <f>SUM(B17:B23)</f>
        <v>3016800</v>
      </c>
      <c r="C24" s="55">
        <f>SUM(C17:C23)</f>
        <v>2931800</v>
      </c>
      <c r="D24" s="55">
        <f>SUM(D17:D23)</f>
        <v>323765</v>
      </c>
      <c r="E24" s="82"/>
      <c r="F24" s="82"/>
      <c r="G24" s="82"/>
      <c r="H24" s="82"/>
      <c r="I24" s="82"/>
    </row>
    <row r="25" spans="1:9">
      <c r="A25" s="83" t="s">
        <v>88</v>
      </c>
      <c r="B25" s="55">
        <v>177624318</v>
      </c>
      <c r="C25" s="55">
        <v>181810270</v>
      </c>
      <c r="D25" s="55">
        <v>181810270</v>
      </c>
      <c r="E25" s="82"/>
      <c r="F25" s="82"/>
      <c r="G25" s="82"/>
      <c r="H25" s="82"/>
      <c r="I25" s="82"/>
    </row>
    <row r="26" spans="1:9">
      <c r="A26" s="86" t="s">
        <v>51</v>
      </c>
      <c r="B26" s="55">
        <f>SUM(B24+B25)</f>
        <v>180641118</v>
      </c>
      <c r="C26" s="55">
        <f>SUM(C24+C25)</f>
        <v>184742070</v>
      </c>
      <c r="D26" s="55">
        <f>SUM(D24+D25)</f>
        <v>182134035</v>
      </c>
      <c r="E26" s="82"/>
      <c r="F26" s="82"/>
      <c r="G26" s="82"/>
      <c r="H26" s="82"/>
      <c r="I26" s="82"/>
    </row>
    <row r="27" spans="1:9">
      <c r="A27" s="82"/>
      <c r="B27" s="82"/>
      <c r="C27" s="82"/>
      <c r="D27" s="82"/>
      <c r="E27" s="82"/>
      <c r="F27" s="82"/>
      <c r="G27" s="82"/>
      <c r="H27" s="82"/>
      <c r="I27" s="82"/>
    </row>
    <row r="28" spans="1:9">
      <c r="A28" s="82"/>
      <c r="B28" s="82"/>
      <c r="C28" s="82"/>
      <c r="D28" s="82"/>
      <c r="E28" s="82"/>
      <c r="F28" s="82"/>
      <c r="G28" s="82"/>
      <c r="H28" s="82"/>
      <c r="I28" s="82"/>
    </row>
    <row r="29" spans="1:9">
      <c r="A29" s="82"/>
      <c r="B29" s="82"/>
      <c r="C29" s="82"/>
      <c r="D29" s="82"/>
      <c r="E29" s="82"/>
      <c r="F29" s="82"/>
      <c r="G29" s="82"/>
      <c r="H29" s="82"/>
      <c r="I29" s="82"/>
    </row>
    <row r="30" spans="1:9">
      <c r="A30" s="82"/>
      <c r="B30" s="82"/>
      <c r="C30" s="82"/>
      <c r="D30" s="82"/>
      <c r="E30" s="82"/>
      <c r="F30" s="82"/>
      <c r="G30" s="82"/>
      <c r="H30" s="82"/>
      <c r="I30" s="82"/>
    </row>
    <row r="31" spans="1:9">
      <c r="A31" s="82"/>
      <c r="B31" s="82"/>
      <c r="C31" s="82"/>
      <c r="D31" s="82"/>
      <c r="E31" s="82"/>
      <c r="F31" s="82"/>
      <c r="G31" s="82"/>
      <c r="H31" s="82"/>
      <c r="I31" s="82"/>
    </row>
    <row r="32" spans="1:9">
      <c r="A32" s="82"/>
      <c r="B32" s="82"/>
      <c r="C32" s="82"/>
      <c r="D32" s="82"/>
      <c r="E32" s="82"/>
      <c r="F32" s="82"/>
      <c r="G32" s="82"/>
      <c r="H32" s="82"/>
      <c r="I32" s="82"/>
    </row>
    <row r="33" spans="1:9">
      <c r="A33" s="82"/>
      <c r="B33" s="82"/>
      <c r="C33" s="82"/>
      <c r="D33" s="82"/>
      <c r="E33" s="82"/>
      <c r="F33" s="82"/>
      <c r="G33" s="82"/>
      <c r="H33" s="82"/>
      <c r="I33" s="82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headerFooter alignWithMargins="0">
    <oddHeader>&amp;C1.b melléklet a ..../2021 (......)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I33"/>
  <sheetViews>
    <sheetView topLeftCell="A6" zoomScaleNormal="100" workbookViewId="0">
      <selection sqref="A1:D26"/>
    </sheetView>
  </sheetViews>
  <sheetFormatPr defaultRowHeight="15"/>
  <cols>
    <col min="1" max="1" width="85.5703125" customWidth="1"/>
    <col min="2" max="2" width="15.85546875" customWidth="1"/>
    <col min="3" max="3" width="15.42578125" customWidth="1"/>
    <col min="4" max="4" width="16" customWidth="1"/>
  </cols>
  <sheetData>
    <row r="1" spans="1:9" ht="18">
      <c r="A1" s="87" t="s">
        <v>267</v>
      </c>
      <c r="B1" s="88"/>
      <c r="C1" s="88"/>
      <c r="D1" s="88"/>
    </row>
    <row r="2" spans="1:9" ht="50.25" customHeight="1">
      <c r="A2" s="90" t="s">
        <v>52</v>
      </c>
      <c r="B2" s="88"/>
      <c r="C2" s="88"/>
      <c r="D2" s="88"/>
    </row>
    <row r="3" spans="1:9" ht="50.25" customHeight="1">
      <c r="A3" s="80"/>
      <c r="B3" s="1"/>
      <c r="C3" s="1"/>
      <c r="D3" s="1"/>
    </row>
    <row r="4" spans="1:9">
      <c r="A4" s="56" t="s">
        <v>266</v>
      </c>
      <c r="C4" s="53"/>
      <c r="D4" t="s">
        <v>264</v>
      </c>
    </row>
    <row r="5" spans="1:9" ht="30">
      <c r="A5" s="19" t="s">
        <v>68</v>
      </c>
      <c r="B5" s="81" t="s">
        <v>69</v>
      </c>
      <c r="C5" s="85" t="s">
        <v>270</v>
      </c>
      <c r="D5" s="85" t="s">
        <v>269</v>
      </c>
      <c r="E5" s="82"/>
      <c r="F5" s="82"/>
      <c r="G5" s="82"/>
      <c r="H5" s="82"/>
      <c r="I5" s="82"/>
    </row>
    <row r="6" spans="1:9">
      <c r="A6" s="81" t="s">
        <v>71</v>
      </c>
      <c r="B6" s="69">
        <v>123866005</v>
      </c>
      <c r="C6" s="69">
        <v>122748413</v>
      </c>
      <c r="D6" s="69">
        <v>121327848</v>
      </c>
      <c r="E6" s="82"/>
      <c r="F6" s="82"/>
      <c r="G6" s="82"/>
      <c r="H6" s="82"/>
      <c r="I6" s="82"/>
    </row>
    <row r="7" spans="1:9">
      <c r="A7" s="81" t="s">
        <v>72</v>
      </c>
      <c r="B7" s="69">
        <v>22260162</v>
      </c>
      <c r="C7" s="69">
        <v>22260162</v>
      </c>
      <c r="D7" s="69">
        <v>19913457</v>
      </c>
      <c r="E7" s="82"/>
      <c r="F7" s="82"/>
      <c r="G7" s="82"/>
      <c r="H7" s="82"/>
      <c r="I7" s="82"/>
    </row>
    <row r="8" spans="1:9">
      <c r="A8" s="81" t="s">
        <v>73</v>
      </c>
      <c r="B8" s="69">
        <v>50749224</v>
      </c>
      <c r="C8" s="84">
        <v>51225646</v>
      </c>
      <c r="D8" s="69">
        <v>38109351</v>
      </c>
      <c r="E8" s="82"/>
      <c r="F8" s="82"/>
      <c r="G8" s="82"/>
      <c r="H8" s="82"/>
      <c r="I8" s="82"/>
    </row>
    <row r="9" spans="1:9">
      <c r="A9" s="81" t="s">
        <v>74</v>
      </c>
      <c r="B9" s="69">
        <v>0</v>
      </c>
      <c r="C9" s="69">
        <v>0</v>
      </c>
      <c r="D9" s="69">
        <v>0</v>
      </c>
      <c r="E9" s="82"/>
      <c r="F9" s="82"/>
      <c r="G9" s="82"/>
      <c r="H9" s="82"/>
      <c r="I9" s="82"/>
    </row>
    <row r="10" spans="1:9">
      <c r="A10" s="81" t="s">
        <v>75</v>
      </c>
      <c r="B10" s="69">
        <v>18000</v>
      </c>
      <c r="C10" s="84">
        <v>18000</v>
      </c>
      <c r="D10" s="69">
        <v>0</v>
      </c>
      <c r="E10" s="82"/>
      <c r="F10" s="82"/>
      <c r="G10" s="82"/>
      <c r="H10" s="82"/>
      <c r="I10" s="82"/>
    </row>
    <row r="11" spans="1:9">
      <c r="A11" s="81" t="s">
        <v>76</v>
      </c>
      <c r="B11" s="69">
        <v>2755900</v>
      </c>
      <c r="C11" s="69">
        <v>2813900</v>
      </c>
      <c r="D11" s="69">
        <v>842510</v>
      </c>
      <c r="E11" s="82"/>
      <c r="F11" s="82"/>
      <c r="G11" s="82"/>
      <c r="H11" s="82"/>
      <c r="I11" s="82"/>
    </row>
    <row r="12" spans="1:9">
      <c r="A12" s="81" t="s">
        <v>77</v>
      </c>
      <c r="B12" s="69">
        <v>0</v>
      </c>
      <c r="C12" s="69">
        <v>0</v>
      </c>
      <c r="D12" s="69">
        <v>0</v>
      </c>
      <c r="E12" s="82"/>
      <c r="F12" s="82"/>
      <c r="G12" s="82"/>
      <c r="H12" s="82"/>
      <c r="I12" s="82"/>
    </row>
    <row r="13" spans="1:9">
      <c r="A13" s="81" t="s">
        <v>78</v>
      </c>
      <c r="B13" s="69">
        <v>0</v>
      </c>
      <c r="C13" s="69">
        <v>0</v>
      </c>
      <c r="D13" s="69">
        <v>0</v>
      </c>
      <c r="E13" s="82"/>
      <c r="F13" s="82"/>
      <c r="G13" s="82"/>
      <c r="H13" s="82"/>
      <c r="I13" s="82"/>
    </row>
    <row r="14" spans="1:9">
      <c r="A14" s="83" t="s">
        <v>70</v>
      </c>
      <c r="B14" s="55">
        <f>SUM(B6:B13)</f>
        <v>199649291</v>
      </c>
      <c r="C14" s="55">
        <f>SUM(C6:C13)</f>
        <v>199066121</v>
      </c>
      <c r="D14" s="55">
        <f>SUM(D6:D13)</f>
        <v>180193166</v>
      </c>
      <c r="E14" s="82"/>
      <c r="F14" s="82"/>
      <c r="G14" s="82"/>
      <c r="H14" s="82"/>
      <c r="I14" s="82"/>
    </row>
    <row r="15" spans="1:9">
      <c r="A15" s="83" t="s">
        <v>79</v>
      </c>
      <c r="B15" s="55">
        <v>0</v>
      </c>
      <c r="C15" s="55">
        <v>0</v>
      </c>
      <c r="D15" s="55">
        <v>0</v>
      </c>
      <c r="E15" s="82"/>
      <c r="F15" s="82"/>
      <c r="G15" s="82"/>
      <c r="H15" s="82"/>
      <c r="I15" s="82"/>
    </row>
    <row r="16" spans="1:9">
      <c r="A16" s="86" t="s">
        <v>50</v>
      </c>
      <c r="B16" s="55">
        <f>SUM(B14+B15)</f>
        <v>199649291</v>
      </c>
      <c r="C16" s="55">
        <f>SUM(C14+C15)</f>
        <v>199066121</v>
      </c>
      <c r="D16" s="55">
        <f>SUM(D14+D15)</f>
        <v>180193166</v>
      </c>
      <c r="E16" s="82"/>
      <c r="F16" s="82"/>
      <c r="G16" s="82"/>
      <c r="H16" s="82"/>
      <c r="I16" s="82"/>
    </row>
    <row r="17" spans="1:9">
      <c r="A17" s="81" t="s">
        <v>81</v>
      </c>
      <c r="B17" s="69">
        <v>0</v>
      </c>
      <c r="C17" s="84">
        <v>0</v>
      </c>
      <c r="D17" s="69">
        <v>0</v>
      </c>
      <c r="E17" s="82"/>
      <c r="F17" s="82"/>
      <c r="G17" s="82"/>
      <c r="H17" s="82"/>
      <c r="I17" s="82"/>
    </row>
    <row r="18" spans="1:9">
      <c r="A18" s="81" t="s">
        <v>82</v>
      </c>
      <c r="B18" s="81">
        <v>0</v>
      </c>
      <c r="C18" s="69">
        <v>0</v>
      </c>
      <c r="D18" s="69">
        <v>0</v>
      </c>
      <c r="E18" s="82"/>
      <c r="F18" s="82"/>
      <c r="G18" s="82"/>
      <c r="H18" s="82"/>
      <c r="I18" s="82"/>
    </row>
    <row r="19" spans="1:9">
      <c r="A19" s="81" t="s">
        <v>83</v>
      </c>
      <c r="B19" s="69">
        <v>0</v>
      </c>
      <c r="C19" s="69">
        <v>0</v>
      </c>
      <c r="D19" s="69">
        <v>0</v>
      </c>
      <c r="E19" s="82"/>
      <c r="F19" s="82"/>
      <c r="G19" s="82"/>
      <c r="H19" s="82"/>
      <c r="I19" s="82"/>
    </row>
    <row r="20" spans="1:9">
      <c r="A20" s="81" t="s">
        <v>84</v>
      </c>
      <c r="B20" s="69">
        <v>22004415</v>
      </c>
      <c r="C20" s="69">
        <v>29874173</v>
      </c>
      <c r="D20" s="69">
        <v>11830592</v>
      </c>
      <c r="E20" s="82"/>
      <c r="F20" s="82"/>
      <c r="G20" s="82"/>
      <c r="H20" s="82"/>
      <c r="I20" s="82"/>
    </row>
    <row r="21" spans="1:9">
      <c r="A21" s="81" t="s">
        <v>85</v>
      </c>
      <c r="B21" s="81">
        <v>0</v>
      </c>
      <c r="C21" s="81">
        <v>0</v>
      </c>
      <c r="D21" s="69">
        <v>0</v>
      </c>
      <c r="E21" s="82"/>
      <c r="F21" s="82"/>
      <c r="G21" s="82"/>
      <c r="H21" s="82"/>
      <c r="I21" s="82"/>
    </row>
    <row r="22" spans="1:9">
      <c r="A22" s="81" t="s">
        <v>86</v>
      </c>
      <c r="B22" s="69">
        <v>0</v>
      </c>
      <c r="C22" s="69">
        <v>0</v>
      </c>
      <c r="D22" s="69">
        <v>0</v>
      </c>
      <c r="E22" s="82"/>
      <c r="F22" s="82"/>
      <c r="G22" s="82"/>
      <c r="H22" s="82"/>
      <c r="I22" s="82"/>
    </row>
    <row r="23" spans="1:9">
      <c r="A23" s="81" t="s">
        <v>87</v>
      </c>
      <c r="B23" s="69">
        <v>0</v>
      </c>
      <c r="C23" s="69">
        <v>0</v>
      </c>
      <c r="D23" s="69">
        <v>0</v>
      </c>
      <c r="E23" s="82"/>
      <c r="F23" s="82"/>
      <c r="G23" s="82"/>
      <c r="H23" s="82"/>
      <c r="I23" s="82"/>
    </row>
    <row r="24" spans="1:9">
      <c r="A24" s="83" t="s">
        <v>80</v>
      </c>
      <c r="B24" s="55">
        <f>SUM(B17:B23)</f>
        <v>22004415</v>
      </c>
      <c r="C24" s="55">
        <f>SUM(C17:C23)</f>
        <v>29874173</v>
      </c>
      <c r="D24" s="55">
        <f>SUM(D17:D23)</f>
        <v>11830592</v>
      </c>
      <c r="E24" s="82"/>
      <c r="F24" s="82"/>
      <c r="G24" s="82"/>
      <c r="H24" s="82"/>
      <c r="I24" s="82"/>
    </row>
    <row r="25" spans="1:9">
      <c r="A25" s="83" t="s">
        <v>88</v>
      </c>
      <c r="B25" s="55">
        <v>177644876</v>
      </c>
      <c r="C25" s="55">
        <v>169191948</v>
      </c>
      <c r="D25" s="55">
        <v>169191948</v>
      </c>
      <c r="E25" s="82"/>
      <c r="F25" s="82"/>
      <c r="G25" s="82"/>
      <c r="H25" s="82"/>
      <c r="I25" s="82"/>
    </row>
    <row r="26" spans="1:9">
      <c r="A26" s="86" t="s">
        <v>51</v>
      </c>
      <c r="B26" s="55">
        <f>SUM(B24+B25)</f>
        <v>199649291</v>
      </c>
      <c r="C26" s="55">
        <f>SUM(C24+C25)</f>
        <v>199066121</v>
      </c>
      <c r="D26" s="55">
        <f>SUM(D24+D25)</f>
        <v>181022540</v>
      </c>
      <c r="E26" s="82"/>
      <c r="F26" s="82"/>
      <c r="G26" s="82"/>
      <c r="H26" s="82"/>
      <c r="I26" s="82"/>
    </row>
    <row r="27" spans="1:9">
      <c r="A27" s="82"/>
      <c r="B27" s="82"/>
      <c r="C27" s="82"/>
      <c r="D27" s="82"/>
      <c r="E27" s="82"/>
      <c r="F27" s="82"/>
      <c r="G27" s="82"/>
      <c r="H27" s="82"/>
      <c r="I27" s="82"/>
    </row>
    <row r="28" spans="1:9">
      <c r="A28" s="82"/>
      <c r="B28" s="82"/>
      <c r="C28" s="82"/>
      <c r="D28" s="82"/>
      <c r="E28" s="82"/>
      <c r="F28" s="82"/>
      <c r="G28" s="82"/>
      <c r="H28" s="82"/>
      <c r="I28" s="82"/>
    </row>
    <row r="29" spans="1:9">
      <c r="A29" s="82"/>
      <c r="B29" s="82"/>
      <c r="C29" s="82"/>
      <c r="D29" s="82"/>
      <c r="E29" s="82"/>
      <c r="F29" s="82"/>
      <c r="G29" s="82"/>
      <c r="H29" s="82"/>
      <c r="I29" s="82"/>
    </row>
    <row r="30" spans="1:9">
      <c r="A30" s="82"/>
      <c r="B30" s="82"/>
      <c r="C30" s="82"/>
      <c r="D30" s="82"/>
      <c r="E30" s="82"/>
      <c r="F30" s="82"/>
      <c r="G30" s="82"/>
      <c r="H30" s="82"/>
      <c r="I30" s="82"/>
    </row>
    <row r="31" spans="1:9">
      <c r="A31" s="82"/>
      <c r="B31" s="82"/>
      <c r="C31" s="82"/>
      <c r="D31" s="82"/>
      <c r="E31" s="82"/>
      <c r="F31" s="82"/>
      <c r="G31" s="82"/>
      <c r="H31" s="82"/>
      <c r="I31" s="82"/>
    </row>
    <row r="32" spans="1:9">
      <c r="A32" s="82"/>
      <c r="B32" s="82"/>
      <c r="C32" s="82"/>
      <c r="D32" s="82"/>
      <c r="E32" s="82"/>
      <c r="F32" s="82"/>
      <c r="G32" s="82"/>
      <c r="H32" s="82"/>
      <c r="I32" s="82"/>
    </row>
    <row r="33" spans="1:9">
      <c r="A33" s="82"/>
      <c r="B33" s="82"/>
      <c r="C33" s="82"/>
      <c r="D33" s="82"/>
      <c r="E33" s="82"/>
      <c r="F33" s="82"/>
      <c r="G33" s="82"/>
      <c r="H33" s="82"/>
      <c r="I33" s="82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headerFooter alignWithMargins="0">
    <oddHeader>&amp;C1.c melléklet a ..../2021 (.....)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AK172"/>
  <sheetViews>
    <sheetView tabSelected="1" view="pageLayout" topLeftCell="B1" zoomScaleNormal="100" workbookViewId="0">
      <selection sqref="A1:T1"/>
    </sheetView>
  </sheetViews>
  <sheetFormatPr defaultRowHeight="15"/>
  <cols>
    <col min="1" max="1" width="83.42578125" customWidth="1"/>
    <col min="3" max="3" width="14.7109375" customWidth="1"/>
    <col min="4" max="4" width="16.85546875" customWidth="1"/>
    <col min="5" max="5" width="15.5703125" customWidth="1"/>
    <col min="6" max="10" width="11.42578125" hidden="1" customWidth="1"/>
    <col min="11" max="11" width="2.85546875" hidden="1" customWidth="1"/>
    <col min="12" max="13" width="10.28515625" customWidth="1"/>
    <col min="14" max="14" width="12" customWidth="1"/>
    <col min="15" max="15" width="12.85546875" customWidth="1"/>
    <col min="16" max="16" width="13.42578125" customWidth="1"/>
    <col min="17" max="17" width="11.5703125" customWidth="1"/>
    <col min="18" max="18" width="14.140625" customWidth="1"/>
    <col min="19" max="19" width="14.85546875" customWidth="1"/>
    <col min="20" max="20" width="13.42578125" customWidth="1"/>
  </cols>
  <sheetData>
    <row r="1" spans="1:20" ht="21" customHeight="1">
      <c r="A1" s="91" t="s">
        <v>267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8"/>
      <c r="T1" s="88"/>
    </row>
    <row r="2" spans="1:20" ht="18.75" customHeight="1">
      <c r="A2" s="90" t="s">
        <v>265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88"/>
      <c r="T2" s="88"/>
    </row>
    <row r="3" spans="1:20" ht="18">
      <c r="A3" s="32"/>
    </row>
    <row r="4" spans="1:20">
      <c r="A4" s="40" t="s">
        <v>61</v>
      </c>
    </row>
    <row r="5" spans="1:20" ht="25.5" customHeight="1">
      <c r="A5" s="94" t="s">
        <v>89</v>
      </c>
      <c r="B5" s="96" t="s">
        <v>90</v>
      </c>
      <c r="C5" s="98" t="s">
        <v>55</v>
      </c>
      <c r="D5" s="99"/>
      <c r="E5" s="100"/>
      <c r="F5" s="70"/>
      <c r="G5" s="70"/>
      <c r="H5" s="70"/>
      <c r="I5" s="70"/>
      <c r="J5" s="70"/>
      <c r="K5" s="70"/>
      <c r="L5" s="98" t="s">
        <v>56</v>
      </c>
      <c r="M5" s="99"/>
      <c r="N5" s="100"/>
      <c r="O5" s="98" t="s">
        <v>57</v>
      </c>
      <c r="P5" s="99"/>
      <c r="Q5" s="100"/>
      <c r="R5" s="101" t="s">
        <v>62</v>
      </c>
      <c r="S5" s="102"/>
      <c r="T5" s="102"/>
    </row>
    <row r="6" spans="1:20" ht="25.5">
      <c r="A6" s="95"/>
      <c r="B6" s="97"/>
      <c r="C6" s="2" t="s">
        <v>63</v>
      </c>
      <c r="D6" s="2" t="s">
        <v>64</v>
      </c>
      <c r="E6" s="39" t="s">
        <v>65</v>
      </c>
      <c r="F6" s="39"/>
      <c r="G6" s="39"/>
      <c r="H6" s="39"/>
      <c r="I6" s="39"/>
      <c r="J6" s="39"/>
      <c r="K6" s="39"/>
      <c r="L6" s="2" t="s">
        <v>63</v>
      </c>
      <c r="M6" s="2" t="s">
        <v>64</v>
      </c>
      <c r="N6" s="39" t="s">
        <v>65</v>
      </c>
      <c r="O6" s="2" t="s">
        <v>63</v>
      </c>
      <c r="P6" s="2" t="s">
        <v>64</v>
      </c>
      <c r="Q6" s="39" t="s">
        <v>65</v>
      </c>
      <c r="R6" s="2" t="s">
        <v>63</v>
      </c>
      <c r="S6" s="2" t="s">
        <v>64</v>
      </c>
      <c r="T6" s="39" t="s">
        <v>65</v>
      </c>
    </row>
    <row r="7" spans="1:20">
      <c r="A7" s="20" t="s">
        <v>91</v>
      </c>
      <c r="B7" s="21" t="s">
        <v>92</v>
      </c>
      <c r="C7" s="57">
        <v>253168415</v>
      </c>
      <c r="D7" s="57">
        <v>247652256</v>
      </c>
      <c r="E7" s="54">
        <v>242337367</v>
      </c>
      <c r="F7" s="57">
        <v>2813</v>
      </c>
      <c r="G7" s="57">
        <v>22005</v>
      </c>
      <c r="H7" s="54">
        <v>20318</v>
      </c>
      <c r="I7" s="57">
        <v>25195</v>
      </c>
      <c r="J7" s="57">
        <v>19386</v>
      </c>
      <c r="K7" s="69">
        <v>19386</v>
      </c>
      <c r="L7" s="30"/>
      <c r="M7" s="30"/>
      <c r="N7" s="30"/>
      <c r="O7" s="30"/>
      <c r="P7" s="30"/>
      <c r="Q7" s="30"/>
      <c r="R7" s="57">
        <f>SUM(C7+L7+O7)</f>
        <v>253168415</v>
      </c>
      <c r="S7" s="57">
        <f>SUM(D7+M7+P7)</f>
        <v>247652256</v>
      </c>
      <c r="T7" s="57">
        <f>SUM(E7+N7+Q7)</f>
        <v>242337367</v>
      </c>
    </row>
    <row r="8" spans="1:20">
      <c r="A8" s="20" t="s">
        <v>93</v>
      </c>
      <c r="B8" s="22" t="s">
        <v>94</v>
      </c>
      <c r="C8" s="57">
        <v>22637782</v>
      </c>
      <c r="D8" s="57">
        <v>22421808</v>
      </c>
      <c r="E8" s="54">
        <v>22414160</v>
      </c>
      <c r="F8" s="57">
        <v>50</v>
      </c>
      <c r="G8" s="57">
        <v>50</v>
      </c>
      <c r="H8" s="54">
        <v>50</v>
      </c>
      <c r="I8" s="57">
        <v>1372</v>
      </c>
      <c r="J8" s="57">
        <v>2071</v>
      </c>
      <c r="K8" s="69">
        <v>2071</v>
      </c>
      <c r="L8" s="30"/>
      <c r="M8" s="30"/>
      <c r="N8" s="30"/>
      <c r="O8" s="30"/>
      <c r="P8" s="30"/>
      <c r="Q8" s="30"/>
      <c r="R8" s="57">
        <f t="shared" ref="R8:R71" si="0">SUM(C8+L8+O8)</f>
        <v>22637782</v>
      </c>
      <c r="S8" s="57">
        <f t="shared" ref="S8:S71" si="1">SUM(D8+M8+P8)</f>
        <v>22421808</v>
      </c>
      <c r="T8" s="57">
        <f t="shared" ref="T8:T71" si="2">SUM(E8+N8+Q8)</f>
        <v>22414160</v>
      </c>
    </row>
    <row r="9" spans="1:20">
      <c r="A9" s="20" t="s">
        <v>95</v>
      </c>
      <c r="B9" s="22" t="s">
        <v>96</v>
      </c>
      <c r="C9" s="57">
        <v>0</v>
      </c>
      <c r="D9" s="57">
        <v>150000</v>
      </c>
      <c r="E9" s="54">
        <v>150000</v>
      </c>
      <c r="F9" s="57"/>
      <c r="G9" s="57"/>
      <c r="H9" s="54"/>
      <c r="I9" s="57"/>
      <c r="J9" s="57"/>
      <c r="K9" s="69"/>
      <c r="L9" s="30"/>
      <c r="M9" s="30"/>
      <c r="N9" s="30"/>
      <c r="O9" s="30"/>
      <c r="P9" s="30"/>
      <c r="Q9" s="30"/>
      <c r="R9" s="57">
        <f t="shared" si="0"/>
        <v>0</v>
      </c>
      <c r="S9" s="57">
        <f t="shared" si="1"/>
        <v>150000</v>
      </c>
      <c r="T9" s="57">
        <f t="shared" si="2"/>
        <v>150000</v>
      </c>
    </row>
    <row r="10" spans="1:20">
      <c r="A10" s="23" t="s">
        <v>97</v>
      </c>
      <c r="B10" s="22" t="s">
        <v>98</v>
      </c>
      <c r="C10" s="57">
        <v>1095000</v>
      </c>
      <c r="D10" s="57">
        <v>2588000</v>
      </c>
      <c r="E10" s="54">
        <v>2085898</v>
      </c>
      <c r="F10" s="57"/>
      <c r="G10" s="57"/>
      <c r="H10" s="54"/>
      <c r="I10" s="57"/>
      <c r="J10" s="57"/>
      <c r="K10" s="69"/>
      <c r="L10" s="30"/>
      <c r="M10" s="30"/>
      <c r="N10" s="30"/>
      <c r="O10" s="30"/>
      <c r="P10" s="30"/>
      <c r="Q10" s="30"/>
      <c r="R10" s="57">
        <f t="shared" si="0"/>
        <v>1095000</v>
      </c>
      <c r="S10" s="57">
        <f t="shared" si="1"/>
        <v>2588000</v>
      </c>
      <c r="T10" s="57">
        <f t="shared" si="2"/>
        <v>2085898</v>
      </c>
    </row>
    <row r="11" spans="1:20">
      <c r="A11" s="23" t="s">
        <v>99</v>
      </c>
      <c r="B11" s="22" t="s">
        <v>100</v>
      </c>
      <c r="C11" s="57">
        <v>0</v>
      </c>
      <c r="D11" s="57">
        <v>0</v>
      </c>
      <c r="E11" s="54">
        <v>0</v>
      </c>
      <c r="F11" s="57"/>
      <c r="G11" s="57"/>
      <c r="H11" s="54"/>
      <c r="I11" s="57"/>
      <c r="J11" s="57"/>
      <c r="K11" s="69"/>
      <c r="L11" s="30"/>
      <c r="M11" s="30"/>
      <c r="N11" s="30"/>
      <c r="O11" s="30"/>
      <c r="P11" s="30"/>
      <c r="Q11" s="30"/>
      <c r="R11" s="57">
        <f t="shared" si="0"/>
        <v>0</v>
      </c>
      <c r="S11" s="57">
        <f t="shared" si="1"/>
        <v>0</v>
      </c>
      <c r="T11" s="57">
        <f t="shared" si="2"/>
        <v>0</v>
      </c>
    </row>
    <row r="12" spans="1:20">
      <c r="A12" s="23" t="s">
        <v>101</v>
      </c>
      <c r="B12" s="22" t="s">
        <v>102</v>
      </c>
      <c r="C12" s="57">
        <v>0</v>
      </c>
      <c r="D12" s="57">
        <v>891600</v>
      </c>
      <c r="E12" s="54">
        <v>891600</v>
      </c>
      <c r="F12" s="57"/>
      <c r="G12" s="57"/>
      <c r="H12" s="54"/>
      <c r="I12" s="57"/>
      <c r="J12" s="57"/>
      <c r="K12" s="69"/>
      <c r="L12" s="30"/>
      <c r="M12" s="30"/>
      <c r="N12" s="30"/>
      <c r="O12" s="30"/>
      <c r="P12" s="30"/>
      <c r="Q12" s="30"/>
      <c r="R12" s="57">
        <f t="shared" si="0"/>
        <v>0</v>
      </c>
      <c r="S12" s="57">
        <f t="shared" si="1"/>
        <v>891600</v>
      </c>
      <c r="T12" s="57">
        <f t="shared" si="2"/>
        <v>891600</v>
      </c>
    </row>
    <row r="13" spans="1:20">
      <c r="A13" s="23" t="s">
        <v>103</v>
      </c>
      <c r="B13" s="22" t="s">
        <v>104</v>
      </c>
      <c r="C13" s="57">
        <v>10376189</v>
      </c>
      <c r="D13" s="57">
        <v>16196315</v>
      </c>
      <c r="E13" s="54">
        <v>14657233</v>
      </c>
      <c r="F13" s="57"/>
      <c r="G13" s="57">
        <v>292</v>
      </c>
      <c r="H13" s="54">
        <v>292</v>
      </c>
      <c r="I13" s="57"/>
      <c r="J13" s="57"/>
      <c r="K13" s="69"/>
      <c r="L13" s="30"/>
      <c r="M13" s="30"/>
      <c r="N13" s="30"/>
      <c r="O13" s="30"/>
      <c r="P13" s="30"/>
      <c r="Q13" s="30"/>
      <c r="R13" s="57">
        <f t="shared" si="0"/>
        <v>10376189</v>
      </c>
      <c r="S13" s="57">
        <f t="shared" si="1"/>
        <v>16196315</v>
      </c>
      <c r="T13" s="57">
        <f t="shared" si="2"/>
        <v>14657233</v>
      </c>
    </row>
    <row r="14" spans="1:20">
      <c r="A14" s="23" t="s">
        <v>105</v>
      </c>
      <c r="B14" s="22" t="s">
        <v>106</v>
      </c>
      <c r="C14" s="57">
        <v>0</v>
      </c>
      <c r="D14" s="57">
        <v>0</v>
      </c>
      <c r="E14" s="54">
        <v>0</v>
      </c>
      <c r="F14" s="57"/>
      <c r="G14" s="57"/>
      <c r="H14" s="54"/>
      <c r="I14" s="57">
        <v>140</v>
      </c>
      <c r="J14" s="57"/>
      <c r="K14" s="69"/>
      <c r="L14" s="30"/>
      <c r="M14" s="30"/>
      <c r="N14" s="30"/>
      <c r="O14" s="30"/>
      <c r="P14" s="30"/>
      <c r="Q14" s="30"/>
      <c r="R14" s="57">
        <f t="shared" si="0"/>
        <v>0</v>
      </c>
      <c r="S14" s="57">
        <f t="shared" si="1"/>
        <v>0</v>
      </c>
      <c r="T14" s="57">
        <f t="shared" si="2"/>
        <v>0</v>
      </c>
    </row>
    <row r="15" spans="1:20">
      <c r="A15" s="4" t="s">
        <v>107</v>
      </c>
      <c r="B15" s="22" t="s">
        <v>108</v>
      </c>
      <c r="C15" s="57">
        <v>2933166</v>
      </c>
      <c r="D15" s="57">
        <v>2933166</v>
      </c>
      <c r="E15" s="54">
        <v>2358054</v>
      </c>
      <c r="F15" s="57"/>
      <c r="G15" s="57">
        <v>8</v>
      </c>
      <c r="H15" s="54">
        <v>8</v>
      </c>
      <c r="I15" s="57">
        <v>972</v>
      </c>
      <c r="J15" s="57">
        <v>334</v>
      </c>
      <c r="K15" s="69">
        <v>334</v>
      </c>
      <c r="L15" s="30"/>
      <c r="M15" s="30"/>
      <c r="N15" s="30"/>
      <c r="O15" s="30"/>
      <c r="P15" s="30"/>
      <c r="Q15" s="30"/>
      <c r="R15" s="57">
        <f t="shared" si="0"/>
        <v>2933166</v>
      </c>
      <c r="S15" s="57">
        <f t="shared" si="1"/>
        <v>2933166</v>
      </c>
      <c r="T15" s="57">
        <f t="shared" si="2"/>
        <v>2358054</v>
      </c>
    </row>
    <row r="16" spans="1:20">
      <c r="A16" s="4" t="s">
        <v>109</v>
      </c>
      <c r="B16" s="22" t="s">
        <v>110</v>
      </c>
      <c r="C16" s="57">
        <v>0</v>
      </c>
      <c r="D16" s="57">
        <v>0</v>
      </c>
      <c r="E16" s="54">
        <v>0</v>
      </c>
      <c r="F16" s="57"/>
      <c r="G16" s="57"/>
      <c r="H16" s="54"/>
      <c r="I16" s="57"/>
      <c r="J16" s="57"/>
      <c r="K16" s="69"/>
      <c r="L16" s="30"/>
      <c r="M16" s="30"/>
      <c r="N16" s="30"/>
      <c r="O16" s="30"/>
      <c r="P16" s="30"/>
      <c r="Q16" s="30"/>
      <c r="R16" s="57">
        <f t="shared" si="0"/>
        <v>0</v>
      </c>
      <c r="S16" s="57">
        <f t="shared" si="1"/>
        <v>0</v>
      </c>
      <c r="T16" s="57">
        <f t="shared" si="2"/>
        <v>0</v>
      </c>
    </row>
    <row r="17" spans="1:20">
      <c r="A17" s="4" t="s">
        <v>111</v>
      </c>
      <c r="B17" s="22" t="s">
        <v>112</v>
      </c>
      <c r="C17" s="57">
        <v>0</v>
      </c>
      <c r="D17" s="57">
        <v>0</v>
      </c>
      <c r="E17" s="54">
        <v>0</v>
      </c>
      <c r="F17" s="57"/>
      <c r="G17" s="57"/>
      <c r="H17" s="54"/>
      <c r="I17" s="57"/>
      <c r="J17" s="57"/>
      <c r="K17" s="69"/>
      <c r="L17" s="30"/>
      <c r="M17" s="30"/>
      <c r="N17" s="30"/>
      <c r="O17" s="30"/>
      <c r="P17" s="30"/>
      <c r="Q17" s="30"/>
      <c r="R17" s="57">
        <f t="shared" si="0"/>
        <v>0</v>
      </c>
      <c r="S17" s="57">
        <f t="shared" si="1"/>
        <v>0</v>
      </c>
      <c r="T17" s="57">
        <f t="shared" si="2"/>
        <v>0</v>
      </c>
    </row>
    <row r="18" spans="1:20">
      <c r="A18" s="4" t="s">
        <v>113</v>
      </c>
      <c r="B18" s="22" t="s">
        <v>114</v>
      </c>
      <c r="C18" s="57">
        <v>644000</v>
      </c>
      <c r="D18" s="57">
        <v>0</v>
      </c>
      <c r="E18" s="54">
        <v>0</v>
      </c>
      <c r="F18" s="57"/>
      <c r="G18" s="57"/>
      <c r="H18" s="54"/>
      <c r="I18" s="57"/>
      <c r="J18" s="57"/>
      <c r="K18" s="69"/>
      <c r="L18" s="30"/>
      <c r="M18" s="30"/>
      <c r="N18" s="30"/>
      <c r="O18" s="30"/>
      <c r="P18" s="30"/>
      <c r="Q18" s="30"/>
      <c r="R18" s="57">
        <f t="shared" si="0"/>
        <v>644000</v>
      </c>
      <c r="S18" s="57">
        <f t="shared" si="1"/>
        <v>0</v>
      </c>
      <c r="T18" s="57">
        <f t="shared" si="2"/>
        <v>0</v>
      </c>
    </row>
    <row r="19" spans="1:20">
      <c r="A19" s="4" t="s">
        <v>16</v>
      </c>
      <c r="B19" s="22" t="s">
        <v>115</v>
      </c>
      <c r="C19" s="57">
        <v>2642800</v>
      </c>
      <c r="D19" s="57">
        <v>3810212</v>
      </c>
      <c r="E19" s="54">
        <v>3397194</v>
      </c>
      <c r="F19" s="57">
        <v>146</v>
      </c>
      <c r="G19" s="57">
        <v>92</v>
      </c>
      <c r="H19" s="54">
        <v>92</v>
      </c>
      <c r="I19" s="57"/>
      <c r="J19" s="57">
        <v>783</v>
      </c>
      <c r="K19" s="69">
        <v>782</v>
      </c>
      <c r="L19" s="30"/>
      <c r="M19" s="30"/>
      <c r="N19" s="30"/>
      <c r="O19" s="30"/>
      <c r="P19" s="30"/>
      <c r="Q19" s="30"/>
      <c r="R19" s="57">
        <f t="shared" si="0"/>
        <v>2642800</v>
      </c>
      <c r="S19" s="57">
        <f t="shared" si="1"/>
        <v>3810212</v>
      </c>
      <c r="T19" s="57">
        <f t="shared" si="2"/>
        <v>3397194</v>
      </c>
    </row>
    <row r="20" spans="1:20">
      <c r="A20" s="24" t="s">
        <v>259</v>
      </c>
      <c r="B20" s="25" t="s">
        <v>116</v>
      </c>
      <c r="C20" s="57">
        <f>SUM(C7:C19)</f>
        <v>293497352</v>
      </c>
      <c r="D20" s="57">
        <f>SUM(D7:D19)</f>
        <v>296643357</v>
      </c>
      <c r="E20" s="57">
        <f>SUM(E7:E19)</f>
        <v>288291506</v>
      </c>
      <c r="F20" s="58">
        <f t="shared" ref="F20:K20" si="3">SUM(F7:F19)</f>
        <v>3009</v>
      </c>
      <c r="G20" s="58">
        <f t="shared" si="3"/>
        <v>22447</v>
      </c>
      <c r="H20" s="58">
        <f t="shared" si="3"/>
        <v>20760</v>
      </c>
      <c r="I20" s="58">
        <f t="shared" si="3"/>
        <v>27679</v>
      </c>
      <c r="J20" s="58">
        <f t="shared" si="3"/>
        <v>22574</v>
      </c>
      <c r="K20" s="58">
        <f t="shared" si="3"/>
        <v>22573</v>
      </c>
      <c r="L20" s="30"/>
      <c r="M20" s="30"/>
      <c r="N20" s="30"/>
      <c r="O20" s="30"/>
      <c r="P20" s="30"/>
      <c r="Q20" s="30"/>
      <c r="R20" s="57">
        <f t="shared" si="0"/>
        <v>293497352</v>
      </c>
      <c r="S20" s="57">
        <f t="shared" si="1"/>
        <v>296643357</v>
      </c>
      <c r="T20" s="57">
        <f t="shared" si="2"/>
        <v>288291506</v>
      </c>
    </row>
    <row r="21" spans="1:20">
      <c r="A21" s="4" t="s">
        <v>117</v>
      </c>
      <c r="B21" s="22" t="s">
        <v>118</v>
      </c>
      <c r="C21" s="57">
        <v>0</v>
      </c>
      <c r="D21" s="57">
        <v>0</v>
      </c>
      <c r="E21" s="54">
        <v>0</v>
      </c>
      <c r="F21" s="57">
        <v>7923</v>
      </c>
      <c r="G21" s="57">
        <v>1082</v>
      </c>
      <c r="H21" s="54">
        <v>1082</v>
      </c>
      <c r="I21" s="57"/>
      <c r="J21" s="57"/>
      <c r="K21" s="69"/>
      <c r="L21" s="30"/>
      <c r="M21" s="30"/>
      <c r="N21" s="30"/>
      <c r="O21" s="30"/>
      <c r="P21" s="30"/>
      <c r="Q21" s="30"/>
      <c r="R21" s="57">
        <f t="shared" si="0"/>
        <v>0</v>
      </c>
      <c r="S21" s="57">
        <f t="shared" si="1"/>
        <v>0</v>
      </c>
      <c r="T21" s="57">
        <f t="shared" si="2"/>
        <v>0</v>
      </c>
    </row>
    <row r="22" spans="1:20" ht="33.75" customHeight="1">
      <c r="A22" s="4" t="s">
        <v>119</v>
      </c>
      <c r="B22" s="22" t="s">
        <v>120</v>
      </c>
      <c r="C22" s="57">
        <v>19858400</v>
      </c>
      <c r="D22" s="57">
        <v>21368933</v>
      </c>
      <c r="E22" s="54">
        <v>20325483</v>
      </c>
      <c r="F22" s="57"/>
      <c r="G22" s="57">
        <v>1640</v>
      </c>
      <c r="H22" s="57">
        <v>1640</v>
      </c>
      <c r="I22" s="57"/>
      <c r="J22" s="57">
        <v>167</v>
      </c>
      <c r="K22" s="57">
        <v>167</v>
      </c>
      <c r="L22" s="30"/>
      <c r="M22" s="30"/>
      <c r="N22" s="30"/>
      <c r="O22" s="30"/>
      <c r="P22" s="30"/>
      <c r="Q22" s="30"/>
      <c r="R22" s="57">
        <f t="shared" si="0"/>
        <v>19858400</v>
      </c>
      <c r="S22" s="57">
        <f t="shared" si="1"/>
        <v>21368933</v>
      </c>
      <c r="T22" s="57">
        <f t="shared" si="2"/>
        <v>20325483</v>
      </c>
    </row>
    <row r="23" spans="1:20">
      <c r="A23" s="5" t="s">
        <v>121</v>
      </c>
      <c r="B23" s="22" t="s">
        <v>122</v>
      </c>
      <c r="C23" s="57">
        <v>617000</v>
      </c>
      <c r="D23" s="57">
        <v>597000</v>
      </c>
      <c r="E23" s="54">
        <v>93147</v>
      </c>
      <c r="F23" s="57">
        <v>1800</v>
      </c>
      <c r="G23" s="57">
        <v>261</v>
      </c>
      <c r="H23" s="54">
        <v>101</v>
      </c>
      <c r="I23" s="57"/>
      <c r="J23" s="57"/>
      <c r="K23" s="69"/>
      <c r="L23" s="30"/>
      <c r="M23" s="30"/>
      <c r="N23" s="30"/>
      <c r="O23" s="30"/>
      <c r="P23" s="30"/>
      <c r="Q23" s="30"/>
      <c r="R23" s="57">
        <f t="shared" si="0"/>
        <v>617000</v>
      </c>
      <c r="S23" s="57">
        <f t="shared" si="1"/>
        <v>597000</v>
      </c>
      <c r="T23" s="57">
        <f t="shared" si="2"/>
        <v>93147</v>
      </c>
    </row>
    <row r="24" spans="1:20">
      <c r="A24" s="6" t="s">
        <v>260</v>
      </c>
      <c r="B24" s="25" t="s">
        <v>123</v>
      </c>
      <c r="C24" s="57">
        <f>SUM(C21:C23)</f>
        <v>20475400</v>
      </c>
      <c r="D24" s="57">
        <f>SUM(D21:D23)</f>
        <v>21965933</v>
      </c>
      <c r="E24" s="57">
        <f>SUM(E21:E23)</f>
        <v>20418630</v>
      </c>
      <c r="F24" s="58">
        <f t="shared" ref="F24:K24" si="4">SUM(F21:F23)</f>
        <v>9723</v>
      </c>
      <c r="G24" s="58">
        <f t="shared" si="4"/>
        <v>2983</v>
      </c>
      <c r="H24" s="58">
        <f t="shared" si="4"/>
        <v>2823</v>
      </c>
      <c r="I24" s="58">
        <f t="shared" si="4"/>
        <v>0</v>
      </c>
      <c r="J24" s="58">
        <f t="shared" si="4"/>
        <v>167</v>
      </c>
      <c r="K24" s="58">
        <f t="shared" si="4"/>
        <v>167</v>
      </c>
      <c r="L24" s="30"/>
      <c r="M24" s="30"/>
      <c r="N24" s="30"/>
      <c r="O24" s="30"/>
      <c r="P24" s="30"/>
      <c r="Q24" s="30"/>
      <c r="R24" s="57">
        <f t="shared" si="0"/>
        <v>20475400</v>
      </c>
      <c r="S24" s="57">
        <f t="shared" si="1"/>
        <v>21965933</v>
      </c>
      <c r="T24" s="57">
        <f t="shared" si="2"/>
        <v>20418630</v>
      </c>
    </row>
    <row r="25" spans="1:20">
      <c r="A25" s="35" t="s">
        <v>46</v>
      </c>
      <c r="B25" s="36" t="s">
        <v>124</v>
      </c>
      <c r="C25" s="57">
        <f>SUM(C20,C24)</f>
        <v>313972752</v>
      </c>
      <c r="D25" s="57">
        <f>SUM(D20,D24)</f>
        <v>318609290</v>
      </c>
      <c r="E25" s="57">
        <f>SUM(E20,E24)</f>
        <v>308710136</v>
      </c>
      <c r="F25" s="59">
        <f t="shared" ref="F25:K25" si="5">SUM(F20+F24)</f>
        <v>12732</v>
      </c>
      <c r="G25" s="59">
        <f t="shared" si="5"/>
        <v>25430</v>
      </c>
      <c r="H25" s="59">
        <f t="shared" si="5"/>
        <v>23583</v>
      </c>
      <c r="I25" s="59">
        <f t="shared" si="5"/>
        <v>27679</v>
      </c>
      <c r="J25" s="59">
        <f t="shared" si="5"/>
        <v>22741</v>
      </c>
      <c r="K25" s="59">
        <f t="shared" si="5"/>
        <v>22740</v>
      </c>
      <c r="L25" s="30"/>
      <c r="M25" s="30"/>
      <c r="N25" s="30"/>
      <c r="O25" s="30"/>
      <c r="P25" s="30"/>
      <c r="Q25" s="30"/>
      <c r="R25" s="57">
        <f t="shared" si="0"/>
        <v>313972752</v>
      </c>
      <c r="S25" s="57">
        <f t="shared" si="1"/>
        <v>318609290</v>
      </c>
      <c r="T25" s="57">
        <f t="shared" si="2"/>
        <v>308710136</v>
      </c>
    </row>
    <row r="26" spans="1:20">
      <c r="A26" s="29" t="s">
        <v>17</v>
      </c>
      <c r="B26" s="36" t="s">
        <v>125</v>
      </c>
      <c r="C26" s="57">
        <v>57862884</v>
      </c>
      <c r="D26" s="57">
        <v>57984008</v>
      </c>
      <c r="E26" s="54">
        <v>50907179</v>
      </c>
      <c r="F26" s="59">
        <v>3503</v>
      </c>
      <c r="G26" s="59">
        <v>4769</v>
      </c>
      <c r="H26" s="55">
        <v>4316</v>
      </c>
      <c r="I26" s="59">
        <v>7172</v>
      </c>
      <c r="J26" s="59">
        <v>6383</v>
      </c>
      <c r="K26" s="55">
        <v>6383</v>
      </c>
      <c r="L26" s="30"/>
      <c r="M26" s="30"/>
      <c r="N26" s="30"/>
      <c r="O26" s="30"/>
      <c r="P26" s="30"/>
      <c r="Q26" s="30"/>
      <c r="R26" s="57">
        <f t="shared" si="0"/>
        <v>57862884</v>
      </c>
      <c r="S26" s="57">
        <f t="shared" si="1"/>
        <v>57984008</v>
      </c>
      <c r="T26" s="57">
        <f t="shared" si="2"/>
        <v>50907179</v>
      </c>
    </row>
    <row r="27" spans="1:20">
      <c r="A27" s="4" t="s">
        <v>126</v>
      </c>
      <c r="B27" s="22" t="s">
        <v>127</v>
      </c>
      <c r="C27" s="57">
        <v>1891000</v>
      </c>
      <c r="D27" s="57">
        <v>2026048</v>
      </c>
      <c r="E27" s="54">
        <v>899486</v>
      </c>
      <c r="F27" s="57">
        <v>1260</v>
      </c>
      <c r="G27" s="57">
        <v>1356</v>
      </c>
      <c r="H27" s="54">
        <v>55</v>
      </c>
      <c r="I27" s="57"/>
      <c r="J27" s="57">
        <v>435</v>
      </c>
      <c r="K27" s="69">
        <v>435</v>
      </c>
      <c r="L27" s="30"/>
      <c r="M27" s="30"/>
      <c r="N27" s="30"/>
      <c r="O27" s="30"/>
      <c r="P27" s="30"/>
      <c r="Q27" s="30"/>
      <c r="R27" s="57">
        <f t="shared" si="0"/>
        <v>1891000</v>
      </c>
      <c r="S27" s="57">
        <f t="shared" si="1"/>
        <v>2026048</v>
      </c>
      <c r="T27" s="57">
        <f t="shared" si="2"/>
        <v>899486</v>
      </c>
    </row>
    <row r="28" spans="1:20">
      <c r="A28" s="4" t="s">
        <v>128</v>
      </c>
      <c r="B28" s="22" t="s">
        <v>129</v>
      </c>
      <c r="C28" s="57">
        <v>34854608</v>
      </c>
      <c r="D28" s="57">
        <v>34694134</v>
      </c>
      <c r="E28" s="54">
        <v>28465326</v>
      </c>
      <c r="F28" s="57">
        <v>550</v>
      </c>
      <c r="G28" s="57">
        <v>3720</v>
      </c>
      <c r="H28" s="54">
        <v>3235</v>
      </c>
      <c r="I28" s="57">
        <v>700</v>
      </c>
      <c r="J28" s="57">
        <v>935</v>
      </c>
      <c r="K28" s="69">
        <v>699</v>
      </c>
      <c r="L28" s="30"/>
      <c r="M28" s="30"/>
      <c r="N28" s="30"/>
      <c r="O28" s="30"/>
      <c r="P28" s="30"/>
      <c r="Q28" s="30"/>
      <c r="R28" s="57">
        <f t="shared" si="0"/>
        <v>34854608</v>
      </c>
      <c r="S28" s="57">
        <f t="shared" si="1"/>
        <v>34694134</v>
      </c>
      <c r="T28" s="57">
        <f t="shared" si="2"/>
        <v>28465326</v>
      </c>
    </row>
    <row r="29" spans="1:20">
      <c r="A29" s="4" t="s">
        <v>130</v>
      </c>
      <c r="B29" s="22" t="s">
        <v>131</v>
      </c>
      <c r="C29" s="57">
        <v>0</v>
      </c>
      <c r="D29" s="57">
        <v>0</v>
      </c>
      <c r="E29" s="54">
        <v>0</v>
      </c>
      <c r="F29" s="57"/>
      <c r="G29" s="57"/>
      <c r="H29" s="54"/>
      <c r="I29" s="57"/>
      <c r="J29" s="57"/>
      <c r="K29" s="69"/>
      <c r="L29" s="30"/>
      <c r="M29" s="30"/>
      <c r="N29" s="30"/>
      <c r="O29" s="30"/>
      <c r="P29" s="30"/>
      <c r="Q29" s="30"/>
      <c r="R29" s="57">
        <f t="shared" si="0"/>
        <v>0</v>
      </c>
      <c r="S29" s="57">
        <f t="shared" si="1"/>
        <v>0</v>
      </c>
      <c r="T29" s="57">
        <f t="shared" si="2"/>
        <v>0</v>
      </c>
    </row>
    <row r="30" spans="1:20">
      <c r="A30" s="6" t="s">
        <v>261</v>
      </c>
      <c r="B30" s="25" t="s">
        <v>132</v>
      </c>
      <c r="C30" s="57">
        <f>SUM(C27:C29)</f>
        <v>36745608</v>
      </c>
      <c r="D30" s="57">
        <f>SUM(D27:D29)</f>
        <v>36720182</v>
      </c>
      <c r="E30" s="57">
        <f>SUM(E27:E29)</f>
        <v>29364812</v>
      </c>
      <c r="F30" s="58">
        <f t="shared" ref="F30:K30" si="6">SUM(F27:F29)</f>
        <v>1810</v>
      </c>
      <c r="G30" s="58">
        <f t="shared" si="6"/>
        <v>5076</v>
      </c>
      <c r="H30" s="58">
        <f t="shared" si="6"/>
        <v>3290</v>
      </c>
      <c r="I30" s="58">
        <f t="shared" si="6"/>
        <v>700</v>
      </c>
      <c r="J30" s="58">
        <f t="shared" si="6"/>
        <v>1370</v>
      </c>
      <c r="K30" s="58">
        <f t="shared" si="6"/>
        <v>1134</v>
      </c>
      <c r="L30" s="30"/>
      <c r="M30" s="30"/>
      <c r="N30" s="30"/>
      <c r="O30" s="30"/>
      <c r="P30" s="30"/>
      <c r="Q30" s="30"/>
      <c r="R30" s="57">
        <f t="shared" si="0"/>
        <v>36745608</v>
      </c>
      <c r="S30" s="57">
        <f t="shared" si="1"/>
        <v>36720182</v>
      </c>
      <c r="T30" s="57">
        <f t="shared" si="2"/>
        <v>29364812</v>
      </c>
    </row>
    <row r="31" spans="1:20">
      <c r="A31" s="4" t="s">
        <v>133</v>
      </c>
      <c r="B31" s="22" t="s">
        <v>134</v>
      </c>
      <c r="C31" s="57">
        <v>3706000</v>
      </c>
      <c r="D31" s="57">
        <v>4488397</v>
      </c>
      <c r="E31" s="54">
        <v>3647630</v>
      </c>
      <c r="F31" s="57">
        <v>130</v>
      </c>
      <c r="G31" s="57">
        <v>185</v>
      </c>
      <c r="H31" s="54">
        <v>103</v>
      </c>
      <c r="I31" s="57">
        <v>45</v>
      </c>
      <c r="J31" s="57">
        <v>67</v>
      </c>
      <c r="K31" s="69">
        <v>66</v>
      </c>
      <c r="L31" s="30"/>
      <c r="M31" s="30"/>
      <c r="N31" s="30"/>
      <c r="O31" s="30"/>
      <c r="P31" s="30"/>
      <c r="Q31" s="30"/>
      <c r="R31" s="57">
        <f t="shared" si="0"/>
        <v>3706000</v>
      </c>
      <c r="S31" s="57">
        <f t="shared" si="1"/>
        <v>4488397</v>
      </c>
      <c r="T31" s="57">
        <f t="shared" si="2"/>
        <v>3647630</v>
      </c>
    </row>
    <row r="32" spans="1:20">
      <c r="A32" s="4" t="s">
        <v>135</v>
      </c>
      <c r="B32" s="22" t="s">
        <v>136</v>
      </c>
      <c r="C32" s="57">
        <v>1718000</v>
      </c>
      <c r="D32" s="57">
        <v>1791970</v>
      </c>
      <c r="E32" s="54">
        <v>1048472</v>
      </c>
      <c r="F32" s="57">
        <v>490</v>
      </c>
      <c r="G32" s="57">
        <v>653</v>
      </c>
      <c r="H32" s="54">
        <v>373</v>
      </c>
      <c r="I32" s="57">
        <v>120</v>
      </c>
      <c r="J32" s="57">
        <v>217</v>
      </c>
      <c r="K32" s="69">
        <v>217</v>
      </c>
      <c r="L32" s="30"/>
      <c r="M32" s="30"/>
      <c r="N32" s="30"/>
      <c r="O32" s="30"/>
      <c r="P32" s="30"/>
      <c r="Q32" s="30"/>
      <c r="R32" s="57">
        <f t="shared" si="0"/>
        <v>1718000</v>
      </c>
      <c r="S32" s="57">
        <f t="shared" si="1"/>
        <v>1791970</v>
      </c>
      <c r="T32" s="57">
        <f t="shared" si="2"/>
        <v>1048472</v>
      </c>
    </row>
    <row r="33" spans="1:20" ht="15" customHeight="1">
      <c r="A33" s="6" t="s">
        <v>47</v>
      </c>
      <c r="B33" s="25" t="s">
        <v>137</v>
      </c>
      <c r="C33" s="57">
        <f>SUM(C31:C32)</f>
        <v>5424000</v>
      </c>
      <c r="D33" s="57">
        <f>SUM(D31:D32)</f>
        <v>6280367</v>
      </c>
      <c r="E33" s="57">
        <f>SUM(E31:E32)</f>
        <v>4696102</v>
      </c>
      <c r="F33" s="58">
        <f t="shared" ref="F33:K33" si="7">SUM(F31:F32)</f>
        <v>620</v>
      </c>
      <c r="G33" s="58">
        <f t="shared" si="7"/>
        <v>838</v>
      </c>
      <c r="H33" s="58">
        <f t="shared" si="7"/>
        <v>476</v>
      </c>
      <c r="I33" s="58">
        <f t="shared" si="7"/>
        <v>165</v>
      </c>
      <c r="J33" s="58">
        <f t="shared" si="7"/>
        <v>284</v>
      </c>
      <c r="K33" s="58">
        <f t="shared" si="7"/>
        <v>283</v>
      </c>
      <c r="L33" s="30"/>
      <c r="M33" s="30"/>
      <c r="N33" s="30"/>
      <c r="O33" s="30"/>
      <c r="P33" s="30"/>
      <c r="Q33" s="30"/>
      <c r="R33" s="57">
        <f t="shared" si="0"/>
        <v>5424000</v>
      </c>
      <c r="S33" s="57">
        <f t="shared" si="1"/>
        <v>6280367</v>
      </c>
      <c r="T33" s="57">
        <f t="shared" si="2"/>
        <v>4696102</v>
      </c>
    </row>
    <row r="34" spans="1:20">
      <c r="A34" s="4" t="s">
        <v>138</v>
      </c>
      <c r="B34" s="22" t="s">
        <v>139</v>
      </c>
      <c r="C34" s="57">
        <v>21250000</v>
      </c>
      <c r="D34" s="57">
        <v>23210601</v>
      </c>
      <c r="E34" s="54">
        <v>15840486</v>
      </c>
      <c r="F34" s="57">
        <v>4700</v>
      </c>
      <c r="G34" s="57">
        <v>6070</v>
      </c>
      <c r="H34" s="54">
        <v>4553</v>
      </c>
      <c r="I34" s="57">
        <v>1346</v>
      </c>
      <c r="J34" s="57">
        <v>968</v>
      </c>
      <c r="K34" s="69">
        <v>968</v>
      </c>
      <c r="L34" s="30"/>
      <c r="M34" s="30"/>
      <c r="N34" s="30"/>
      <c r="O34" s="30"/>
      <c r="P34" s="30"/>
      <c r="Q34" s="30"/>
      <c r="R34" s="57">
        <f t="shared" si="0"/>
        <v>21250000</v>
      </c>
      <c r="S34" s="57">
        <f t="shared" si="1"/>
        <v>23210601</v>
      </c>
      <c r="T34" s="57">
        <f t="shared" si="2"/>
        <v>15840486</v>
      </c>
    </row>
    <row r="35" spans="1:20">
      <c r="A35" s="4" t="s">
        <v>140</v>
      </c>
      <c r="B35" s="22" t="s">
        <v>141</v>
      </c>
      <c r="C35" s="57">
        <v>3314960</v>
      </c>
      <c r="D35" s="57">
        <v>4164409</v>
      </c>
      <c r="E35" s="54">
        <v>2445192</v>
      </c>
      <c r="F35" s="57"/>
      <c r="G35" s="57"/>
      <c r="H35" s="54"/>
      <c r="I35" s="57">
        <v>4635</v>
      </c>
      <c r="J35" s="57">
        <v>4495</v>
      </c>
      <c r="K35" s="69">
        <v>4495</v>
      </c>
      <c r="L35" s="30"/>
      <c r="M35" s="30"/>
      <c r="N35" s="30"/>
      <c r="O35" s="30"/>
      <c r="P35" s="30"/>
      <c r="Q35" s="30"/>
      <c r="R35" s="57">
        <f t="shared" si="0"/>
        <v>3314960</v>
      </c>
      <c r="S35" s="57">
        <f t="shared" si="1"/>
        <v>4164409</v>
      </c>
      <c r="T35" s="57">
        <f t="shared" si="2"/>
        <v>2445192</v>
      </c>
    </row>
    <row r="36" spans="1:20">
      <c r="A36" s="4" t="s">
        <v>18</v>
      </c>
      <c r="B36" s="22" t="s">
        <v>142</v>
      </c>
      <c r="C36" s="57">
        <v>5975484</v>
      </c>
      <c r="D36" s="57">
        <v>6065484</v>
      </c>
      <c r="E36" s="54">
        <v>5375752</v>
      </c>
      <c r="F36" s="57">
        <v>1100</v>
      </c>
      <c r="G36" s="57">
        <v>1067</v>
      </c>
      <c r="H36" s="54">
        <v>673</v>
      </c>
      <c r="I36" s="57"/>
      <c r="J36" s="57"/>
      <c r="K36" s="69"/>
      <c r="L36" s="30"/>
      <c r="M36" s="30"/>
      <c r="N36" s="30"/>
      <c r="O36" s="30"/>
      <c r="P36" s="30"/>
      <c r="Q36" s="30"/>
      <c r="R36" s="57">
        <f t="shared" si="0"/>
        <v>5975484</v>
      </c>
      <c r="S36" s="57">
        <f t="shared" si="1"/>
        <v>6065484</v>
      </c>
      <c r="T36" s="57">
        <f t="shared" si="2"/>
        <v>5375752</v>
      </c>
    </row>
    <row r="37" spans="1:20">
      <c r="A37" s="4" t="s">
        <v>143</v>
      </c>
      <c r="B37" s="22" t="s">
        <v>144</v>
      </c>
      <c r="C37" s="57">
        <v>8655000</v>
      </c>
      <c r="D37" s="57">
        <v>19638502</v>
      </c>
      <c r="E37" s="54">
        <v>16722727</v>
      </c>
      <c r="F37" s="57">
        <v>1500</v>
      </c>
      <c r="G37" s="57">
        <v>3146</v>
      </c>
      <c r="H37" s="54">
        <v>1436</v>
      </c>
      <c r="I37" s="57">
        <v>660</v>
      </c>
      <c r="J37" s="57">
        <v>109</v>
      </c>
      <c r="K37" s="69">
        <v>108</v>
      </c>
      <c r="L37" s="30"/>
      <c r="M37" s="30"/>
      <c r="N37" s="30"/>
      <c r="O37" s="30"/>
      <c r="P37" s="30"/>
      <c r="Q37" s="30"/>
      <c r="R37" s="57">
        <f t="shared" si="0"/>
        <v>8655000</v>
      </c>
      <c r="S37" s="57">
        <f t="shared" si="1"/>
        <v>19638502</v>
      </c>
      <c r="T37" s="57">
        <f t="shared" si="2"/>
        <v>16722727</v>
      </c>
    </row>
    <row r="38" spans="1:20">
      <c r="A38" s="7" t="s">
        <v>19</v>
      </c>
      <c r="B38" s="22" t="s">
        <v>145</v>
      </c>
      <c r="C38" s="57">
        <v>3610000</v>
      </c>
      <c r="D38" s="57">
        <v>3567832</v>
      </c>
      <c r="E38" s="54">
        <v>1137536</v>
      </c>
      <c r="F38" s="57"/>
      <c r="G38" s="57">
        <v>982</v>
      </c>
      <c r="H38" s="54">
        <v>611</v>
      </c>
      <c r="I38" s="57"/>
      <c r="J38" s="57"/>
      <c r="K38" s="69"/>
      <c r="L38" s="30"/>
      <c r="M38" s="30"/>
      <c r="N38" s="30"/>
      <c r="O38" s="30"/>
      <c r="P38" s="30"/>
      <c r="Q38" s="30"/>
      <c r="R38" s="57">
        <f t="shared" si="0"/>
        <v>3610000</v>
      </c>
      <c r="S38" s="57">
        <f t="shared" si="1"/>
        <v>3567832</v>
      </c>
      <c r="T38" s="57">
        <f t="shared" si="2"/>
        <v>1137536</v>
      </c>
    </row>
    <row r="39" spans="1:20">
      <c r="A39" s="5" t="s">
        <v>146</v>
      </c>
      <c r="B39" s="22" t="s">
        <v>147</v>
      </c>
      <c r="C39" s="57">
        <v>5199000</v>
      </c>
      <c r="D39" s="57">
        <v>4577484</v>
      </c>
      <c r="E39" s="54">
        <v>3910908</v>
      </c>
      <c r="F39" s="57">
        <v>700</v>
      </c>
      <c r="G39" s="57">
        <v>3343</v>
      </c>
      <c r="H39" s="54">
        <v>2856</v>
      </c>
      <c r="I39" s="57">
        <v>400</v>
      </c>
      <c r="J39" s="57">
        <v>129</v>
      </c>
      <c r="K39" s="69">
        <v>129</v>
      </c>
      <c r="L39" s="30"/>
      <c r="M39" s="30"/>
      <c r="N39" s="30"/>
      <c r="O39" s="30"/>
      <c r="P39" s="30"/>
      <c r="Q39" s="30"/>
      <c r="R39" s="57">
        <f t="shared" si="0"/>
        <v>5199000</v>
      </c>
      <c r="S39" s="57">
        <f t="shared" si="1"/>
        <v>4577484</v>
      </c>
      <c r="T39" s="57">
        <f t="shared" si="2"/>
        <v>3910908</v>
      </c>
    </row>
    <row r="40" spans="1:20">
      <c r="A40" s="4" t="s">
        <v>20</v>
      </c>
      <c r="B40" s="22" t="s">
        <v>148</v>
      </c>
      <c r="C40" s="57">
        <v>40834000</v>
      </c>
      <c r="D40" s="57">
        <v>53368665</v>
      </c>
      <c r="E40" s="54">
        <v>44741989</v>
      </c>
      <c r="F40" s="57">
        <v>5000</v>
      </c>
      <c r="G40" s="57">
        <v>5925</v>
      </c>
      <c r="H40" s="54">
        <v>5126</v>
      </c>
      <c r="I40" s="57">
        <v>844</v>
      </c>
      <c r="J40" s="57">
        <v>285</v>
      </c>
      <c r="K40" s="69">
        <v>285</v>
      </c>
      <c r="L40" s="30"/>
      <c r="M40" s="30"/>
      <c r="N40" s="30"/>
      <c r="O40" s="30"/>
      <c r="P40" s="30"/>
      <c r="Q40" s="30"/>
      <c r="R40" s="57">
        <f t="shared" si="0"/>
        <v>40834000</v>
      </c>
      <c r="S40" s="57">
        <f t="shared" si="1"/>
        <v>53368665</v>
      </c>
      <c r="T40" s="57">
        <f t="shared" si="2"/>
        <v>44741989</v>
      </c>
    </row>
    <row r="41" spans="1:20">
      <c r="A41" s="6" t="s">
        <v>262</v>
      </c>
      <c r="B41" s="25" t="s">
        <v>149</v>
      </c>
      <c r="C41" s="57">
        <f>SUM(C34:C40)</f>
        <v>88838444</v>
      </c>
      <c r="D41" s="57">
        <f>SUM(D34:D40)</f>
        <v>114592977</v>
      </c>
      <c r="E41" s="57">
        <f>SUM(E34:E40)</f>
        <v>90174590</v>
      </c>
      <c r="F41" s="58">
        <f t="shared" ref="F41:K41" si="8">SUM(F34:F40)</f>
        <v>13000</v>
      </c>
      <c r="G41" s="58">
        <f t="shared" si="8"/>
        <v>20533</v>
      </c>
      <c r="H41" s="58">
        <f t="shared" si="8"/>
        <v>15255</v>
      </c>
      <c r="I41" s="58">
        <f t="shared" si="8"/>
        <v>7885</v>
      </c>
      <c r="J41" s="58">
        <f t="shared" si="8"/>
        <v>5986</v>
      </c>
      <c r="K41" s="58">
        <f t="shared" si="8"/>
        <v>5985</v>
      </c>
      <c r="L41" s="30"/>
      <c r="M41" s="30"/>
      <c r="N41" s="30"/>
      <c r="O41" s="30"/>
      <c r="P41" s="30"/>
      <c r="Q41" s="30"/>
      <c r="R41" s="57">
        <f t="shared" si="0"/>
        <v>88838444</v>
      </c>
      <c r="S41" s="57">
        <f t="shared" si="1"/>
        <v>114592977</v>
      </c>
      <c r="T41" s="57">
        <f t="shared" si="2"/>
        <v>90174590</v>
      </c>
    </row>
    <row r="42" spans="1:20">
      <c r="A42" s="4" t="s">
        <v>150</v>
      </c>
      <c r="B42" s="22" t="s">
        <v>151</v>
      </c>
      <c r="C42" s="57">
        <v>1137000</v>
      </c>
      <c r="D42" s="57">
        <v>1137000</v>
      </c>
      <c r="E42" s="54">
        <v>837339</v>
      </c>
      <c r="F42" s="57">
        <v>20</v>
      </c>
      <c r="G42" s="57">
        <v>20</v>
      </c>
      <c r="H42" s="54"/>
      <c r="I42" s="57">
        <v>50</v>
      </c>
      <c r="J42" s="57">
        <v>46</v>
      </c>
      <c r="K42" s="69">
        <v>46</v>
      </c>
      <c r="L42" s="30"/>
      <c r="M42" s="30"/>
      <c r="N42" s="30"/>
      <c r="O42" s="30"/>
      <c r="P42" s="30"/>
      <c r="Q42" s="30"/>
      <c r="R42" s="57">
        <f t="shared" si="0"/>
        <v>1137000</v>
      </c>
      <c r="S42" s="57">
        <f t="shared" si="1"/>
        <v>1137000</v>
      </c>
      <c r="T42" s="57">
        <f t="shared" si="2"/>
        <v>837339</v>
      </c>
    </row>
    <row r="43" spans="1:20">
      <c r="A43" s="4" t="s">
        <v>152</v>
      </c>
      <c r="B43" s="22" t="s">
        <v>153</v>
      </c>
      <c r="C43" s="57">
        <v>141000</v>
      </c>
      <c r="D43" s="57">
        <v>141000</v>
      </c>
      <c r="E43" s="54">
        <v>100280</v>
      </c>
      <c r="F43" s="57"/>
      <c r="G43" s="57">
        <v>284</v>
      </c>
      <c r="H43" s="54">
        <v>251</v>
      </c>
      <c r="I43" s="57"/>
      <c r="J43" s="57"/>
      <c r="K43" s="69"/>
      <c r="L43" s="30"/>
      <c r="M43" s="30"/>
      <c r="N43" s="30"/>
      <c r="O43" s="30"/>
      <c r="P43" s="30"/>
      <c r="Q43" s="30"/>
      <c r="R43" s="57">
        <f t="shared" si="0"/>
        <v>141000</v>
      </c>
      <c r="S43" s="57">
        <f t="shared" si="1"/>
        <v>141000</v>
      </c>
      <c r="T43" s="57">
        <f t="shared" si="2"/>
        <v>100280</v>
      </c>
    </row>
    <row r="44" spans="1:20">
      <c r="A44" s="6" t="s">
        <v>263</v>
      </c>
      <c r="B44" s="25" t="s">
        <v>154</v>
      </c>
      <c r="C44" s="57">
        <f>SUM(C42:C43)</f>
        <v>1278000</v>
      </c>
      <c r="D44" s="57">
        <f>SUM(D42:D43)</f>
        <v>1278000</v>
      </c>
      <c r="E44" s="57">
        <f>SUM(E42:E43)</f>
        <v>937619</v>
      </c>
      <c r="F44" s="58">
        <f t="shared" ref="F44:K44" si="9">SUM(F42:F43)</f>
        <v>20</v>
      </c>
      <c r="G44" s="58">
        <f t="shared" si="9"/>
        <v>304</v>
      </c>
      <c r="H44" s="58">
        <f t="shared" si="9"/>
        <v>251</v>
      </c>
      <c r="I44" s="58">
        <f t="shared" si="9"/>
        <v>50</v>
      </c>
      <c r="J44" s="58">
        <f t="shared" si="9"/>
        <v>46</v>
      </c>
      <c r="K44" s="58">
        <f t="shared" si="9"/>
        <v>46</v>
      </c>
      <c r="L44" s="30"/>
      <c r="M44" s="30"/>
      <c r="N44" s="30"/>
      <c r="O44" s="30"/>
      <c r="P44" s="30"/>
      <c r="Q44" s="30"/>
      <c r="R44" s="57">
        <f t="shared" si="0"/>
        <v>1278000</v>
      </c>
      <c r="S44" s="57">
        <f t="shared" si="1"/>
        <v>1278000</v>
      </c>
      <c r="T44" s="57">
        <f t="shared" si="2"/>
        <v>937619</v>
      </c>
    </row>
    <row r="45" spans="1:20">
      <c r="A45" s="4" t="s">
        <v>155</v>
      </c>
      <c r="B45" s="22" t="s">
        <v>156</v>
      </c>
      <c r="C45" s="57">
        <v>27875325</v>
      </c>
      <c r="D45" s="57">
        <v>37922935</v>
      </c>
      <c r="E45" s="54">
        <v>27540118</v>
      </c>
      <c r="F45" s="57">
        <v>4165</v>
      </c>
      <c r="G45" s="57">
        <v>7535</v>
      </c>
      <c r="H45" s="54">
        <v>6645</v>
      </c>
      <c r="I45" s="57">
        <v>1750</v>
      </c>
      <c r="J45" s="57">
        <v>1974</v>
      </c>
      <c r="K45" s="69">
        <v>1974</v>
      </c>
      <c r="L45" s="30"/>
      <c r="M45" s="30"/>
      <c r="N45" s="30"/>
      <c r="O45" s="30"/>
      <c r="P45" s="30"/>
      <c r="Q45" s="30"/>
      <c r="R45" s="57">
        <f t="shared" si="0"/>
        <v>27875325</v>
      </c>
      <c r="S45" s="57">
        <f t="shared" si="1"/>
        <v>37922935</v>
      </c>
      <c r="T45" s="57">
        <f t="shared" si="2"/>
        <v>27540118</v>
      </c>
    </row>
    <row r="46" spans="1:20">
      <c r="A46" s="4" t="s">
        <v>157</v>
      </c>
      <c r="B46" s="22" t="s">
        <v>158</v>
      </c>
      <c r="C46" s="57">
        <v>30100000</v>
      </c>
      <c r="D46" s="57">
        <v>30100000</v>
      </c>
      <c r="E46" s="54">
        <v>9157460</v>
      </c>
      <c r="F46" s="57"/>
      <c r="G46" s="57">
        <v>628</v>
      </c>
      <c r="H46" s="54">
        <v>628</v>
      </c>
      <c r="I46" s="57"/>
      <c r="J46" s="57"/>
      <c r="K46" s="69"/>
      <c r="L46" s="30"/>
      <c r="M46" s="30"/>
      <c r="N46" s="30"/>
      <c r="O46" s="30"/>
      <c r="P46" s="30"/>
      <c r="Q46" s="30"/>
      <c r="R46" s="57">
        <f t="shared" si="0"/>
        <v>30100000</v>
      </c>
      <c r="S46" s="57">
        <f t="shared" si="1"/>
        <v>30100000</v>
      </c>
      <c r="T46" s="57">
        <f t="shared" si="2"/>
        <v>9157460</v>
      </c>
    </row>
    <row r="47" spans="1:20">
      <c r="A47" s="4" t="s">
        <v>21</v>
      </c>
      <c r="B47" s="22" t="s">
        <v>159</v>
      </c>
      <c r="C47" s="57">
        <v>0</v>
      </c>
      <c r="D47" s="57">
        <v>0</v>
      </c>
      <c r="E47" s="54">
        <v>0</v>
      </c>
      <c r="F47" s="57">
        <v>512</v>
      </c>
      <c r="G47" s="57">
        <v>671</v>
      </c>
      <c r="H47" s="54">
        <v>159</v>
      </c>
      <c r="I47" s="57">
        <v>55</v>
      </c>
      <c r="J47" s="57"/>
      <c r="K47" s="69"/>
      <c r="L47" s="30"/>
      <c r="M47" s="30"/>
      <c r="N47" s="30"/>
      <c r="O47" s="30"/>
      <c r="P47" s="30"/>
      <c r="Q47" s="30"/>
      <c r="R47" s="57">
        <f t="shared" si="0"/>
        <v>0</v>
      </c>
      <c r="S47" s="57">
        <f t="shared" si="1"/>
        <v>0</v>
      </c>
      <c r="T47" s="57">
        <f t="shared" si="2"/>
        <v>0</v>
      </c>
    </row>
    <row r="48" spans="1:20">
      <c r="A48" s="4" t="s">
        <v>22</v>
      </c>
      <c r="B48" s="22" t="s">
        <v>160</v>
      </c>
      <c r="C48" s="57">
        <v>0</v>
      </c>
      <c r="D48" s="57">
        <v>0</v>
      </c>
      <c r="E48" s="54">
        <v>0</v>
      </c>
      <c r="F48" s="57">
        <v>500</v>
      </c>
      <c r="G48" s="57">
        <v>500</v>
      </c>
      <c r="H48" s="54"/>
      <c r="I48" s="57"/>
      <c r="J48" s="57"/>
      <c r="K48" s="69"/>
      <c r="L48" s="30"/>
      <c r="M48" s="30"/>
      <c r="N48" s="30"/>
      <c r="O48" s="30"/>
      <c r="P48" s="30"/>
      <c r="Q48" s="30"/>
      <c r="R48" s="57">
        <f t="shared" si="0"/>
        <v>0</v>
      </c>
      <c r="S48" s="57">
        <f t="shared" si="1"/>
        <v>0</v>
      </c>
      <c r="T48" s="57">
        <f t="shared" si="2"/>
        <v>0</v>
      </c>
    </row>
    <row r="49" spans="1:20">
      <c r="A49" s="4" t="s">
        <v>161</v>
      </c>
      <c r="B49" s="22" t="s">
        <v>162</v>
      </c>
      <c r="C49" s="57">
        <v>11602900</v>
      </c>
      <c r="D49" s="57">
        <v>19935445</v>
      </c>
      <c r="E49" s="54">
        <v>11644815</v>
      </c>
      <c r="F49" s="57">
        <v>520</v>
      </c>
      <c r="G49" s="57">
        <v>1956</v>
      </c>
      <c r="H49" s="54">
        <v>1735</v>
      </c>
      <c r="I49" s="57"/>
      <c r="J49" s="57">
        <v>315</v>
      </c>
      <c r="K49" s="69">
        <v>315</v>
      </c>
      <c r="L49" s="30"/>
      <c r="M49" s="30"/>
      <c r="N49" s="30"/>
      <c r="O49" s="30"/>
      <c r="P49" s="30"/>
      <c r="Q49" s="30"/>
      <c r="R49" s="57">
        <f t="shared" si="0"/>
        <v>11602900</v>
      </c>
      <c r="S49" s="57">
        <f t="shared" si="1"/>
        <v>19935445</v>
      </c>
      <c r="T49" s="57">
        <f t="shared" si="2"/>
        <v>11644815</v>
      </c>
    </row>
    <row r="50" spans="1:20">
      <c r="A50" s="6" t="s">
        <v>0</v>
      </c>
      <c r="B50" s="25" t="s">
        <v>163</v>
      </c>
      <c r="C50" s="57">
        <f>SUM(C45:C49)</f>
        <v>69578225</v>
      </c>
      <c r="D50" s="57">
        <f>SUM(D45:D49)</f>
        <v>87958380</v>
      </c>
      <c r="E50" s="57">
        <f>SUM(E45:E49)</f>
        <v>48342393</v>
      </c>
      <c r="F50" s="58">
        <f t="shared" ref="F50:K50" si="10">SUM(F45:F49)</f>
        <v>5697</v>
      </c>
      <c r="G50" s="58">
        <f t="shared" si="10"/>
        <v>11290</v>
      </c>
      <c r="H50" s="58">
        <f t="shared" si="10"/>
        <v>9167</v>
      </c>
      <c r="I50" s="58">
        <f t="shared" si="10"/>
        <v>1805</v>
      </c>
      <c r="J50" s="58">
        <f t="shared" si="10"/>
        <v>2289</v>
      </c>
      <c r="K50" s="58">
        <f t="shared" si="10"/>
        <v>2289</v>
      </c>
      <c r="L50" s="30"/>
      <c r="M50" s="30"/>
      <c r="N50" s="30"/>
      <c r="O50" s="30"/>
      <c r="P50" s="30"/>
      <c r="Q50" s="30"/>
      <c r="R50" s="57">
        <f t="shared" si="0"/>
        <v>69578225</v>
      </c>
      <c r="S50" s="57">
        <f t="shared" si="1"/>
        <v>87958380</v>
      </c>
      <c r="T50" s="57">
        <f t="shared" si="2"/>
        <v>48342393</v>
      </c>
    </row>
    <row r="51" spans="1:20">
      <c r="A51" s="29" t="s">
        <v>1</v>
      </c>
      <c r="B51" s="36" t="s">
        <v>164</v>
      </c>
      <c r="C51" s="57">
        <f>SUM(C30,C33,C41,C44,C50)</f>
        <v>201864277</v>
      </c>
      <c r="D51" s="57">
        <f>SUM(D30,D33,D41,D44,D50)</f>
        <v>246829906</v>
      </c>
      <c r="E51" s="57">
        <f>SUM(E30,E33,E41,E44,E50)</f>
        <v>173515516</v>
      </c>
      <c r="F51" s="59">
        <f t="shared" ref="F51:K51" si="11">SUM(F30+F33+F41+F44+F50)</f>
        <v>21147</v>
      </c>
      <c r="G51" s="59">
        <f t="shared" si="11"/>
        <v>38041</v>
      </c>
      <c r="H51" s="59">
        <f t="shared" si="11"/>
        <v>28439</v>
      </c>
      <c r="I51" s="59">
        <f t="shared" si="11"/>
        <v>10605</v>
      </c>
      <c r="J51" s="59">
        <f t="shared" si="11"/>
        <v>9975</v>
      </c>
      <c r="K51" s="59">
        <f t="shared" si="11"/>
        <v>9737</v>
      </c>
      <c r="L51" s="30"/>
      <c r="M51" s="30"/>
      <c r="N51" s="30"/>
      <c r="O51" s="30"/>
      <c r="P51" s="30"/>
      <c r="Q51" s="30"/>
      <c r="R51" s="57">
        <f t="shared" si="0"/>
        <v>201864277</v>
      </c>
      <c r="S51" s="57">
        <f t="shared" si="1"/>
        <v>246829906</v>
      </c>
      <c r="T51" s="57">
        <f t="shared" si="2"/>
        <v>173515516</v>
      </c>
    </row>
    <row r="52" spans="1:20">
      <c r="A52" s="9" t="s">
        <v>165</v>
      </c>
      <c r="B52" s="22" t="s">
        <v>166</v>
      </c>
      <c r="C52" s="57">
        <v>0</v>
      </c>
      <c r="D52" s="57">
        <v>0</v>
      </c>
      <c r="E52" s="54">
        <v>0</v>
      </c>
      <c r="F52" s="57"/>
      <c r="G52" s="57"/>
      <c r="H52" s="54"/>
      <c r="I52" s="57"/>
      <c r="J52" s="57"/>
      <c r="K52" s="69"/>
      <c r="L52" s="30"/>
      <c r="M52" s="30"/>
      <c r="N52" s="30"/>
      <c r="O52" s="30"/>
      <c r="P52" s="30"/>
      <c r="Q52" s="30"/>
      <c r="R52" s="57">
        <f t="shared" si="0"/>
        <v>0</v>
      </c>
      <c r="S52" s="57">
        <f t="shared" si="1"/>
        <v>0</v>
      </c>
      <c r="T52" s="57">
        <f t="shared" si="2"/>
        <v>0</v>
      </c>
    </row>
    <row r="53" spans="1:20">
      <c r="A53" s="9" t="s">
        <v>2</v>
      </c>
      <c r="B53" s="22" t="s">
        <v>167</v>
      </c>
      <c r="C53" s="57">
        <v>0</v>
      </c>
      <c r="D53" s="57">
        <v>0</v>
      </c>
      <c r="E53" s="54">
        <v>0</v>
      </c>
      <c r="F53" s="57">
        <v>980</v>
      </c>
      <c r="G53" s="57">
        <v>1756</v>
      </c>
      <c r="H53" s="54">
        <v>1756</v>
      </c>
      <c r="I53" s="57"/>
      <c r="J53" s="57"/>
      <c r="K53" s="69"/>
      <c r="L53" s="30"/>
      <c r="M53" s="30"/>
      <c r="N53" s="30"/>
      <c r="O53" s="30"/>
      <c r="P53" s="30"/>
      <c r="Q53" s="30"/>
      <c r="R53" s="57">
        <f t="shared" si="0"/>
        <v>0</v>
      </c>
      <c r="S53" s="57">
        <f t="shared" si="1"/>
        <v>0</v>
      </c>
      <c r="T53" s="57">
        <f t="shared" si="2"/>
        <v>0</v>
      </c>
    </row>
    <row r="54" spans="1:20">
      <c r="A54" s="12" t="s">
        <v>23</v>
      </c>
      <c r="B54" s="22" t="s">
        <v>168</v>
      </c>
      <c r="C54" s="57">
        <v>0</v>
      </c>
      <c r="D54" s="57">
        <v>0</v>
      </c>
      <c r="E54" s="54">
        <v>0</v>
      </c>
      <c r="F54" s="57"/>
      <c r="G54" s="57"/>
      <c r="H54" s="54"/>
      <c r="I54" s="57"/>
      <c r="J54" s="57"/>
      <c r="K54" s="69"/>
      <c r="L54" s="30"/>
      <c r="M54" s="30"/>
      <c r="N54" s="30"/>
      <c r="O54" s="30"/>
      <c r="P54" s="30"/>
      <c r="Q54" s="30"/>
      <c r="R54" s="57">
        <f t="shared" si="0"/>
        <v>0</v>
      </c>
      <c r="S54" s="57">
        <f t="shared" si="1"/>
        <v>0</v>
      </c>
      <c r="T54" s="57">
        <f t="shared" si="2"/>
        <v>0</v>
      </c>
    </row>
    <row r="55" spans="1:20">
      <c r="A55" s="12" t="s">
        <v>24</v>
      </c>
      <c r="B55" s="22" t="s">
        <v>169</v>
      </c>
      <c r="C55" s="57">
        <v>0</v>
      </c>
      <c r="D55" s="57">
        <v>0</v>
      </c>
      <c r="E55" s="54">
        <v>0</v>
      </c>
      <c r="F55" s="57">
        <v>100</v>
      </c>
      <c r="G55" s="57">
        <v>66</v>
      </c>
      <c r="H55" s="54">
        <v>23</v>
      </c>
      <c r="I55" s="57"/>
      <c r="J55" s="57"/>
      <c r="K55" s="69"/>
      <c r="L55" s="30"/>
      <c r="M55" s="30"/>
      <c r="N55" s="30"/>
      <c r="O55" s="30"/>
      <c r="P55" s="30"/>
      <c r="Q55" s="30"/>
      <c r="R55" s="57">
        <f t="shared" si="0"/>
        <v>0</v>
      </c>
      <c r="S55" s="57">
        <f t="shared" si="1"/>
        <v>0</v>
      </c>
      <c r="T55" s="57">
        <f t="shared" si="2"/>
        <v>0</v>
      </c>
    </row>
    <row r="56" spans="1:20">
      <c r="A56" s="12" t="s">
        <v>25</v>
      </c>
      <c r="B56" s="22" t="s">
        <v>170</v>
      </c>
      <c r="C56" s="57">
        <v>0</v>
      </c>
      <c r="D56" s="57">
        <v>0</v>
      </c>
      <c r="E56" s="54">
        <v>0</v>
      </c>
      <c r="F56" s="57">
        <v>1450</v>
      </c>
      <c r="G56" s="57">
        <v>6539</v>
      </c>
      <c r="H56" s="54">
        <v>6538</v>
      </c>
      <c r="I56" s="57"/>
      <c r="J56" s="57"/>
      <c r="K56" s="69"/>
      <c r="L56" s="30"/>
      <c r="M56" s="30"/>
      <c r="N56" s="30"/>
      <c r="O56" s="30"/>
      <c r="P56" s="30"/>
      <c r="Q56" s="30"/>
      <c r="R56" s="57">
        <f t="shared" si="0"/>
        <v>0</v>
      </c>
      <c r="S56" s="57">
        <f t="shared" si="1"/>
        <v>0</v>
      </c>
      <c r="T56" s="57">
        <f t="shared" si="2"/>
        <v>0</v>
      </c>
    </row>
    <row r="57" spans="1:20">
      <c r="A57" s="9" t="s">
        <v>26</v>
      </c>
      <c r="B57" s="22" t="s">
        <v>171</v>
      </c>
      <c r="C57" s="57">
        <v>0</v>
      </c>
      <c r="D57" s="57">
        <v>0</v>
      </c>
      <c r="E57" s="54">
        <v>0</v>
      </c>
      <c r="F57" s="57">
        <v>800</v>
      </c>
      <c r="G57" s="57">
        <v>6500</v>
      </c>
      <c r="H57" s="54">
        <v>4208</v>
      </c>
      <c r="I57" s="57"/>
      <c r="J57" s="57"/>
      <c r="K57" s="69"/>
      <c r="L57" s="30"/>
      <c r="M57" s="30"/>
      <c r="N57" s="30"/>
      <c r="O57" s="30"/>
      <c r="P57" s="30"/>
      <c r="Q57" s="30"/>
      <c r="R57" s="57">
        <f t="shared" si="0"/>
        <v>0</v>
      </c>
      <c r="S57" s="57">
        <f t="shared" si="1"/>
        <v>0</v>
      </c>
      <c r="T57" s="57">
        <f t="shared" si="2"/>
        <v>0</v>
      </c>
    </row>
    <row r="58" spans="1:20">
      <c r="A58" s="9" t="s">
        <v>27</v>
      </c>
      <c r="B58" s="22" t="s">
        <v>172</v>
      </c>
      <c r="C58" s="57">
        <v>1150000</v>
      </c>
      <c r="D58" s="57">
        <v>1150000</v>
      </c>
      <c r="E58" s="54">
        <v>1145000</v>
      </c>
      <c r="F58" s="57">
        <v>520</v>
      </c>
      <c r="G58" s="57">
        <v>520</v>
      </c>
      <c r="H58" s="54">
        <v>165</v>
      </c>
      <c r="I58" s="57"/>
      <c r="J58" s="57"/>
      <c r="K58" s="69"/>
      <c r="L58" s="30"/>
      <c r="M58" s="30"/>
      <c r="N58" s="30"/>
      <c r="O58" s="30"/>
      <c r="P58" s="30"/>
      <c r="Q58" s="30"/>
      <c r="R58" s="57">
        <f t="shared" si="0"/>
        <v>1150000</v>
      </c>
      <c r="S58" s="57">
        <f t="shared" si="1"/>
        <v>1150000</v>
      </c>
      <c r="T58" s="57">
        <f t="shared" si="2"/>
        <v>1145000</v>
      </c>
    </row>
    <row r="59" spans="1:20">
      <c r="A59" s="9" t="s">
        <v>28</v>
      </c>
      <c r="B59" s="22" t="s">
        <v>173</v>
      </c>
      <c r="C59" s="57">
        <v>8330000</v>
      </c>
      <c r="D59" s="57">
        <v>8830000</v>
      </c>
      <c r="E59" s="54">
        <v>8660553</v>
      </c>
      <c r="F59" s="57">
        <v>250</v>
      </c>
      <c r="G59" s="57">
        <v>2464</v>
      </c>
      <c r="H59" s="54">
        <v>1611</v>
      </c>
      <c r="I59" s="57"/>
      <c r="J59" s="57"/>
      <c r="K59" s="69"/>
      <c r="L59" s="30"/>
      <c r="M59" s="30"/>
      <c r="N59" s="30"/>
      <c r="O59" s="30"/>
      <c r="P59" s="30"/>
      <c r="Q59" s="30"/>
      <c r="R59" s="57">
        <f t="shared" si="0"/>
        <v>8330000</v>
      </c>
      <c r="S59" s="57">
        <f t="shared" si="1"/>
        <v>8830000</v>
      </c>
      <c r="T59" s="57">
        <f t="shared" si="2"/>
        <v>8660553</v>
      </c>
    </row>
    <row r="60" spans="1:20">
      <c r="A60" s="33" t="s">
        <v>3</v>
      </c>
      <c r="B60" s="36" t="s">
        <v>174</v>
      </c>
      <c r="C60" s="57">
        <f>SUM(C52:C59)</f>
        <v>9480000</v>
      </c>
      <c r="D60" s="57">
        <f>SUM(D52:D59)</f>
        <v>9980000</v>
      </c>
      <c r="E60" s="57">
        <f>SUM(E52:E59)</f>
        <v>9805553</v>
      </c>
      <c r="F60" s="59">
        <f t="shared" ref="F60:K60" si="12">SUM(F52:F59)</f>
        <v>4100</v>
      </c>
      <c r="G60" s="59">
        <f t="shared" si="12"/>
        <v>17845</v>
      </c>
      <c r="H60" s="59">
        <f t="shared" si="12"/>
        <v>14301</v>
      </c>
      <c r="I60" s="59">
        <f t="shared" si="12"/>
        <v>0</v>
      </c>
      <c r="J60" s="59">
        <f t="shared" si="12"/>
        <v>0</v>
      </c>
      <c r="K60" s="59">
        <f t="shared" si="12"/>
        <v>0</v>
      </c>
      <c r="L60" s="30"/>
      <c r="M60" s="30"/>
      <c r="N60" s="30"/>
      <c r="O60" s="30"/>
      <c r="P60" s="30"/>
      <c r="Q60" s="30"/>
      <c r="R60" s="57">
        <f t="shared" si="0"/>
        <v>9480000</v>
      </c>
      <c r="S60" s="57">
        <f t="shared" si="1"/>
        <v>9980000</v>
      </c>
      <c r="T60" s="57">
        <f t="shared" si="2"/>
        <v>9805553</v>
      </c>
    </row>
    <row r="61" spans="1:20">
      <c r="A61" s="8" t="s">
        <v>29</v>
      </c>
      <c r="B61" s="22" t="s">
        <v>175</v>
      </c>
      <c r="C61" s="57">
        <v>0</v>
      </c>
      <c r="D61" s="57">
        <v>0</v>
      </c>
      <c r="E61" s="54">
        <v>0</v>
      </c>
      <c r="F61" s="57"/>
      <c r="G61" s="57"/>
      <c r="H61" s="54"/>
      <c r="I61" s="57"/>
      <c r="J61" s="57"/>
      <c r="K61" s="69"/>
      <c r="L61" s="30"/>
      <c r="M61" s="30"/>
      <c r="N61" s="30"/>
      <c r="O61" s="30"/>
      <c r="P61" s="30"/>
      <c r="Q61" s="30"/>
      <c r="R61" s="57">
        <f t="shared" si="0"/>
        <v>0</v>
      </c>
      <c r="S61" s="57">
        <f t="shared" si="1"/>
        <v>0</v>
      </c>
      <c r="T61" s="57">
        <f t="shared" si="2"/>
        <v>0</v>
      </c>
    </row>
    <row r="62" spans="1:20">
      <c r="A62" s="8" t="s">
        <v>176</v>
      </c>
      <c r="B62" s="22" t="s">
        <v>177</v>
      </c>
      <c r="C62" s="57">
        <v>102936205</v>
      </c>
      <c r="D62" s="57">
        <v>173115249</v>
      </c>
      <c r="E62" s="54">
        <v>173115249</v>
      </c>
      <c r="F62" s="57"/>
      <c r="G62" s="57">
        <v>2555</v>
      </c>
      <c r="H62" s="54">
        <v>1722</v>
      </c>
      <c r="I62" s="57"/>
      <c r="J62" s="57"/>
      <c r="K62" s="69"/>
      <c r="L62" s="30"/>
      <c r="M62" s="30"/>
      <c r="N62" s="30"/>
      <c r="O62" s="30"/>
      <c r="P62" s="30"/>
      <c r="Q62" s="30"/>
      <c r="R62" s="57">
        <f t="shared" si="0"/>
        <v>102936205</v>
      </c>
      <c r="S62" s="57">
        <f t="shared" si="1"/>
        <v>173115249</v>
      </c>
      <c r="T62" s="57">
        <f t="shared" si="2"/>
        <v>173115249</v>
      </c>
    </row>
    <row r="63" spans="1:20" ht="30">
      <c r="A63" s="8" t="s">
        <v>178</v>
      </c>
      <c r="B63" s="22" t="s">
        <v>179</v>
      </c>
      <c r="C63" s="57">
        <v>0</v>
      </c>
      <c r="D63" s="57">
        <v>0</v>
      </c>
      <c r="E63" s="54">
        <v>0</v>
      </c>
      <c r="F63" s="57"/>
      <c r="G63" s="57"/>
      <c r="H63" s="54"/>
      <c r="I63" s="57"/>
      <c r="J63" s="57"/>
      <c r="K63" s="69"/>
      <c r="L63" s="30"/>
      <c r="M63" s="30"/>
      <c r="N63" s="30"/>
      <c r="O63" s="30"/>
      <c r="P63" s="30"/>
      <c r="Q63" s="30"/>
      <c r="R63" s="57">
        <f t="shared" si="0"/>
        <v>0</v>
      </c>
      <c r="S63" s="57">
        <f t="shared" si="1"/>
        <v>0</v>
      </c>
      <c r="T63" s="57">
        <f t="shared" si="2"/>
        <v>0</v>
      </c>
    </row>
    <row r="64" spans="1:20" ht="30">
      <c r="A64" s="8" t="s">
        <v>4</v>
      </c>
      <c r="B64" s="22" t="s">
        <v>180</v>
      </c>
      <c r="C64" s="57">
        <v>0</v>
      </c>
      <c r="D64" s="57">
        <v>0</v>
      </c>
      <c r="E64" s="54">
        <v>0</v>
      </c>
      <c r="F64" s="57"/>
      <c r="G64" s="57"/>
      <c r="H64" s="54"/>
      <c r="I64" s="57"/>
      <c r="J64" s="57"/>
      <c r="K64" s="69"/>
      <c r="L64" s="30"/>
      <c r="M64" s="30"/>
      <c r="N64" s="30"/>
      <c r="O64" s="30"/>
      <c r="P64" s="30"/>
      <c r="Q64" s="30"/>
      <c r="R64" s="57">
        <f t="shared" si="0"/>
        <v>0</v>
      </c>
      <c r="S64" s="57">
        <f t="shared" si="1"/>
        <v>0</v>
      </c>
      <c r="T64" s="57">
        <f t="shared" si="2"/>
        <v>0</v>
      </c>
    </row>
    <row r="65" spans="1:20" ht="30">
      <c r="A65" s="8" t="s">
        <v>30</v>
      </c>
      <c r="B65" s="22" t="s">
        <v>181</v>
      </c>
      <c r="C65" s="57">
        <v>0</v>
      </c>
      <c r="D65" s="57">
        <v>0</v>
      </c>
      <c r="E65" s="54">
        <v>0</v>
      </c>
      <c r="F65" s="57"/>
      <c r="G65" s="57"/>
      <c r="H65" s="54"/>
      <c r="I65" s="57"/>
      <c r="J65" s="57"/>
      <c r="K65" s="69"/>
      <c r="L65" s="30"/>
      <c r="M65" s="30"/>
      <c r="N65" s="30"/>
      <c r="O65" s="30"/>
      <c r="P65" s="30"/>
      <c r="Q65" s="30"/>
      <c r="R65" s="57">
        <f t="shared" si="0"/>
        <v>0</v>
      </c>
      <c r="S65" s="57">
        <f t="shared" si="1"/>
        <v>0</v>
      </c>
      <c r="T65" s="57">
        <f t="shared" si="2"/>
        <v>0</v>
      </c>
    </row>
    <row r="66" spans="1:20">
      <c r="A66" s="8" t="s">
        <v>5</v>
      </c>
      <c r="B66" s="22" t="s">
        <v>182</v>
      </c>
      <c r="C66" s="57">
        <v>3205762</v>
      </c>
      <c r="D66" s="57">
        <v>4243157</v>
      </c>
      <c r="E66" s="54">
        <v>3701380</v>
      </c>
      <c r="F66" s="57">
        <v>6300</v>
      </c>
      <c r="G66" s="57">
        <v>7102</v>
      </c>
      <c r="H66" s="54">
        <v>5174</v>
      </c>
      <c r="I66" s="57"/>
      <c r="J66" s="57"/>
      <c r="K66" s="69"/>
      <c r="L66" s="30"/>
      <c r="M66" s="30"/>
      <c r="N66" s="30"/>
      <c r="O66" s="30"/>
      <c r="P66" s="30"/>
      <c r="Q66" s="30"/>
      <c r="R66" s="57">
        <f t="shared" si="0"/>
        <v>3205762</v>
      </c>
      <c r="S66" s="57">
        <f t="shared" si="1"/>
        <v>4243157</v>
      </c>
      <c r="T66" s="57">
        <f t="shared" si="2"/>
        <v>3701380</v>
      </c>
    </row>
    <row r="67" spans="1:20" ht="30">
      <c r="A67" s="8" t="s">
        <v>31</v>
      </c>
      <c r="B67" s="22" t="s">
        <v>183</v>
      </c>
      <c r="C67" s="57">
        <v>0</v>
      </c>
      <c r="D67" s="57">
        <v>0</v>
      </c>
      <c r="E67" s="54">
        <v>0</v>
      </c>
      <c r="F67" s="57"/>
      <c r="G67" s="57"/>
      <c r="H67" s="54"/>
      <c r="I67" s="57"/>
      <c r="J67" s="57"/>
      <c r="K67" s="69"/>
      <c r="L67" s="30"/>
      <c r="M67" s="30"/>
      <c r="N67" s="30"/>
      <c r="O67" s="30"/>
      <c r="P67" s="30"/>
      <c r="Q67" s="30"/>
      <c r="R67" s="57">
        <f t="shared" si="0"/>
        <v>0</v>
      </c>
      <c r="S67" s="57">
        <f t="shared" si="1"/>
        <v>0</v>
      </c>
      <c r="T67" s="57">
        <f t="shared" si="2"/>
        <v>0</v>
      </c>
    </row>
    <row r="68" spans="1:20" ht="30">
      <c r="A68" s="8" t="s">
        <v>32</v>
      </c>
      <c r="B68" s="22" t="s">
        <v>184</v>
      </c>
      <c r="C68" s="57">
        <v>0</v>
      </c>
      <c r="D68" s="57">
        <v>0</v>
      </c>
      <c r="E68" s="54">
        <v>0</v>
      </c>
      <c r="F68" s="57"/>
      <c r="G68" s="57"/>
      <c r="H68" s="54"/>
      <c r="I68" s="57"/>
      <c r="J68" s="57"/>
      <c r="K68" s="69"/>
      <c r="L68" s="30"/>
      <c r="M68" s="30"/>
      <c r="N68" s="30"/>
      <c r="O68" s="30"/>
      <c r="P68" s="30"/>
      <c r="Q68" s="30"/>
      <c r="R68" s="57">
        <f t="shared" si="0"/>
        <v>0</v>
      </c>
      <c r="S68" s="57">
        <f t="shared" si="1"/>
        <v>0</v>
      </c>
      <c r="T68" s="57">
        <f t="shared" si="2"/>
        <v>0</v>
      </c>
    </row>
    <row r="69" spans="1:20">
      <c r="A69" s="8" t="s">
        <v>185</v>
      </c>
      <c r="B69" s="22" t="s">
        <v>186</v>
      </c>
      <c r="C69" s="57">
        <v>0</v>
      </c>
      <c r="D69" s="57">
        <v>0</v>
      </c>
      <c r="E69" s="54">
        <v>0</v>
      </c>
      <c r="F69" s="57"/>
      <c r="G69" s="57"/>
      <c r="H69" s="54"/>
      <c r="I69" s="57"/>
      <c r="J69" s="57"/>
      <c r="K69" s="69"/>
      <c r="L69" s="30"/>
      <c r="M69" s="30"/>
      <c r="N69" s="30"/>
      <c r="O69" s="30"/>
      <c r="P69" s="30"/>
      <c r="Q69" s="30"/>
      <c r="R69" s="57">
        <f t="shared" si="0"/>
        <v>0</v>
      </c>
      <c r="S69" s="57">
        <f t="shared" si="1"/>
        <v>0</v>
      </c>
      <c r="T69" s="57">
        <f t="shared" si="2"/>
        <v>0</v>
      </c>
    </row>
    <row r="70" spans="1:20">
      <c r="A70" s="13" t="s">
        <v>187</v>
      </c>
      <c r="B70" s="22" t="s">
        <v>188</v>
      </c>
      <c r="C70" s="57">
        <v>0</v>
      </c>
      <c r="D70" s="57">
        <v>0</v>
      </c>
      <c r="E70" s="54">
        <v>0</v>
      </c>
      <c r="F70" s="57"/>
      <c r="G70" s="57"/>
      <c r="H70" s="54"/>
      <c r="I70" s="57"/>
      <c r="J70" s="57"/>
      <c r="K70" s="69"/>
      <c r="L70" s="30"/>
      <c r="M70" s="30"/>
      <c r="N70" s="30"/>
      <c r="O70" s="30"/>
      <c r="P70" s="30"/>
      <c r="Q70" s="30"/>
      <c r="R70" s="57">
        <f t="shared" si="0"/>
        <v>0</v>
      </c>
      <c r="S70" s="57">
        <f t="shared" si="1"/>
        <v>0</v>
      </c>
      <c r="T70" s="57">
        <f t="shared" si="2"/>
        <v>0</v>
      </c>
    </row>
    <row r="71" spans="1:20">
      <c r="A71" s="8" t="s">
        <v>33</v>
      </c>
      <c r="B71" s="22" t="s">
        <v>189</v>
      </c>
      <c r="C71" s="57">
        <v>36872027</v>
      </c>
      <c r="D71" s="57">
        <v>44563100</v>
      </c>
      <c r="E71" s="54">
        <v>43901018</v>
      </c>
      <c r="F71" s="57">
        <v>3635</v>
      </c>
      <c r="G71" s="57">
        <v>7007</v>
      </c>
      <c r="H71" s="54">
        <v>6631</v>
      </c>
      <c r="I71" s="57"/>
      <c r="J71" s="57"/>
      <c r="K71" s="69"/>
      <c r="L71" s="30"/>
      <c r="M71" s="30"/>
      <c r="N71" s="30"/>
      <c r="O71" s="30"/>
      <c r="P71" s="30"/>
      <c r="Q71" s="30"/>
      <c r="R71" s="57">
        <f t="shared" si="0"/>
        <v>36872027</v>
      </c>
      <c r="S71" s="57">
        <f t="shared" si="1"/>
        <v>44563100</v>
      </c>
      <c r="T71" s="57">
        <f t="shared" si="2"/>
        <v>43901018</v>
      </c>
    </row>
    <row r="72" spans="1:20">
      <c r="A72" s="13" t="s">
        <v>58</v>
      </c>
      <c r="B72" s="22" t="s">
        <v>66</v>
      </c>
      <c r="C72" s="57">
        <v>0</v>
      </c>
      <c r="D72" s="57">
        <v>0</v>
      </c>
      <c r="E72" s="54">
        <v>0</v>
      </c>
      <c r="F72" s="57">
        <v>5593</v>
      </c>
      <c r="G72" s="57">
        <v>2930</v>
      </c>
      <c r="H72" s="54"/>
      <c r="I72" s="57"/>
      <c r="J72" s="57"/>
      <c r="K72" s="69"/>
      <c r="L72" s="30"/>
      <c r="M72" s="30"/>
      <c r="N72" s="30"/>
      <c r="O72" s="30"/>
      <c r="P72" s="30"/>
      <c r="Q72" s="30"/>
      <c r="R72" s="57">
        <f t="shared" ref="R72:R123" si="13">SUM(C72+L72+O72)</f>
        <v>0</v>
      </c>
      <c r="S72" s="57">
        <f t="shared" ref="S72:S123" si="14">SUM(D72+M72+P72)</f>
        <v>0</v>
      </c>
      <c r="T72" s="57">
        <f t="shared" ref="T72:T123" si="15">SUM(E72+N72+Q72)</f>
        <v>0</v>
      </c>
    </row>
    <row r="73" spans="1:20">
      <c r="A73" s="13" t="s">
        <v>59</v>
      </c>
      <c r="B73" s="22" t="s">
        <v>66</v>
      </c>
      <c r="C73" s="57">
        <v>247019513</v>
      </c>
      <c r="D73" s="57">
        <v>290684909</v>
      </c>
      <c r="E73" s="54">
        <v>0</v>
      </c>
      <c r="F73" s="57"/>
      <c r="G73" s="57"/>
      <c r="H73" s="54"/>
      <c r="I73" s="57"/>
      <c r="J73" s="57"/>
      <c r="K73" s="69"/>
      <c r="L73" s="30"/>
      <c r="M73" s="30"/>
      <c r="N73" s="30"/>
      <c r="O73" s="30"/>
      <c r="P73" s="30"/>
      <c r="Q73" s="30"/>
      <c r="R73" s="57">
        <f t="shared" si="13"/>
        <v>247019513</v>
      </c>
      <c r="S73" s="57">
        <f t="shared" si="14"/>
        <v>290684909</v>
      </c>
      <c r="T73" s="57">
        <f t="shared" si="15"/>
        <v>0</v>
      </c>
    </row>
    <row r="74" spans="1:20">
      <c r="A74" s="33" t="s">
        <v>6</v>
      </c>
      <c r="B74" s="36" t="s">
        <v>190</v>
      </c>
      <c r="C74" s="57">
        <f>SUM(C61:C73)</f>
        <v>390033507</v>
      </c>
      <c r="D74" s="57">
        <f>SUM(D61:D73)</f>
        <v>512606415</v>
      </c>
      <c r="E74" s="57">
        <f>SUM(E61:E73)</f>
        <v>220717647</v>
      </c>
      <c r="F74" s="59">
        <f t="shared" ref="F74:K74" si="16">SUM(F61:F73)</f>
        <v>15528</v>
      </c>
      <c r="G74" s="59">
        <f t="shared" si="16"/>
        <v>19594</v>
      </c>
      <c r="H74" s="59">
        <f t="shared" si="16"/>
        <v>13527</v>
      </c>
      <c r="I74" s="59">
        <f t="shared" si="16"/>
        <v>0</v>
      </c>
      <c r="J74" s="59">
        <f t="shared" si="16"/>
        <v>0</v>
      </c>
      <c r="K74" s="59">
        <f t="shared" si="16"/>
        <v>0</v>
      </c>
      <c r="L74" s="30"/>
      <c r="M74" s="30"/>
      <c r="N74" s="30"/>
      <c r="O74" s="30"/>
      <c r="P74" s="30"/>
      <c r="Q74" s="30"/>
      <c r="R74" s="57">
        <f t="shared" si="13"/>
        <v>390033507</v>
      </c>
      <c r="S74" s="57">
        <f t="shared" si="14"/>
        <v>512606415</v>
      </c>
      <c r="T74" s="57">
        <f t="shared" si="15"/>
        <v>220717647</v>
      </c>
    </row>
    <row r="75" spans="1:20" ht="15.75">
      <c r="A75" s="41" t="s">
        <v>54</v>
      </c>
      <c r="B75" s="42"/>
      <c r="C75" s="57">
        <f>SUM(C25,C26,C51,C60,C74)</f>
        <v>973213420</v>
      </c>
      <c r="D75" s="57">
        <f>SUM(D25,D26,D51,D60,D74)</f>
        <v>1146009619</v>
      </c>
      <c r="E75" s="57">
        <f>SUM(E25,E26,E51,E60,E74)</f>
        <v>763656031</v>
      </c>
      <c r="F75" s="60">
        <f t="shared" ref="F75:K75" si="17">SUM(F25+F26+F51+F60+F74)</f>
        <v>57010</v>
      </c>
      <c r="G75" s="60">
        <f t="shared" si="17"/>
        <v>105679</v>
      </c>
      <c r="H75" s="60">
        <f t="shared" si="17"/>
        <v>84166</v>
      </c>
      <c r="I75" s="60">
        <f t="shared" si="17"/>
        <v>45456</v>
      </c>
      <c r="J75" s="60">
        <f t="shared" si="17"/>
        <v>39099</v>
      </c>
      <c r="K75" s="60">
        <f t="shared" si="17"/>
        <v>38860</v>
      </c>
      <c r="L75" s="43"/>
      <c r="M75" s="43"/>
      <c r="N75" s="43"/>
      <c r="O75" s="43"/>
      <c r="P75" s="43"/>
      <c r="Q75" s="43"/>
      <c r="R75" s="57">
        <f t="shared" si="13"/>
        <v>973213420</v>
      </c>
      <c r="S75" s="57">
        <f t="shared" si="14"/>
        <v>1146009619</v>
      </c>
      <c r="T75" s="57">
        <f t="shared" si="15"/>
        <v>763656031</v>
      </c>
    </row>
    <row r="76" spans="1:20">
      <c r="A76" s="26" t="s">
        <v>191</v>
      </c>
      <c r="B76" s="22" t="s">
        <v>192</v>
      </c>
      <c r="C76" s="57">
        <f>SUM(F76+I76)</f>
        <v>0</v>
      </c>
      <c r="D76" s="57">
        <v>52825</v>
      </c>
      <c r="E76" s="54">
        <v>52825</v>
      </c>
      <c r="F76" s="57"/>
      <c r="G76" s="57"/>
      <c r="H76" s="54"/>
      <c r="I76" s="57"/>
      <c r="J76" s="57"/>
      <c r="K76" s="69"/>
      <c r="L76" s="30"/>
      <c r="M76" s="30"/>
      <c r="N76" s="30"/>
      <c r="O76" s="30"/>
      <c r="P76" s="30"/>
      <c r="Q76" s="30"/>
      <c r="R76" s="57">
        <f t="shared" si="13"/>
        <v>0</v>
      </c>
      <c r="S76" s="57">
        <f t="shared" si="14"/>
        <v>52825</v>
      </c>
      <c r="T76" s="57">
        <f t="shared" si="15"/>
        <v>52825</v>
      </c>
    </row>
    <row r="77" spans="1:20">
      <c r="A77" s="26" t="s">
        <v>34</v>
      </c>
      <c r="B77" s="22" t="s">
        <v>193</v>
      </c>
      <c r="C77" s="57">
        <v>128998925</v>
      </c>
      <c r="D77" s="57">
        <v>252519298</v>
      </c>
      <c r="E77" s="54">
        <v>145076487</v>
      </c>
      <c r="F77" s="57">
        <v>787</v>
      </c>
      <c r="G77" s="57">
        <v>593</v>
      </c>
      <c r="H77" s="54">
        <v>350</v>
      </c>
      <c r="I77" s="57"/>
      <c r="J77" s="57"/>
      <c r="K77" s="69"/>
      <c r="L77" s="30"/>
      <c r="M77" s="30"/>
      <c r="N77" s="30"/>
      <c r="O77" s="30"/>
      <c r="P77" s="30"/>
      <c r="Q77" s="30"/>
      <c r="R77" s="57">
        <f t="shared" si="13"/>
        <v>128998925</v>
      </c>
      <c r="S77" s="57">
        <f t="shared" si="14"/>
        <v>252519298</v>
      </c>
      <c r="T77" s="57">
        <f t="shared" si="15"/>
        <v>145076487</v>
      </c>
    </row>
    <row r="78" spans="1:20">
      <c r="A78" s="26" t="s">
        <v>194</v>
      </c>
      <c r="B78" s="22" t="s">
        <v>195</v>
      </c>
      <c r="C78" s="57">
        <v>2007800</v>
      </c>
      <c r="D78" s="57">
        <v>5826910</v>
      </c>
      <c r="E78" s="54">
        <v>3978761</v>
      </c>
      <c r="F78" s="57"/>
      <c r="G78" s="57">
        <v>1185</v>
      </c>
      <c r="H78" s="54">
        <v>1185</v>
      </c>
      <c r="I78" s="57"/>
      <c r="J78" s="57">
        <v>204</v>
      </c>
      <c r="K78" s="69">
        <v>203</v>
      </c>
      <c r="L78" s="30"/>
      <c r="M78" s="30"/>
      <c r="N78" s="30"/>
      <c r="O78" s="30"/>
      <c r="P78" s="30"/>
      <c r="Q78" s="30"/>
      <c r="R78" s="57">
        <f t="shared" si="13"/>
        <v>2007800</v>
      </c>
      <c r="S78" s="57">
        <f t="shared" si="14"/>
        <v>5826910</v>
      </c>
      <c r="T78" s="57">
        <f t="shared" si="15"/>
        <v>3978761</v>
      </c>
    </row>
    <row r="79" spans="1:20">
      <c r="A79" s="26" t="s">
        <v>196</v>
      </c>
      <c r="B79" s="22" t="s">
        <v>197</v>
      </c>
      <c r="C79" s="57">
        <v>16224918</v>
      </c>
      <c r="D79" s="57">
        <v>27776736</v>
      </c>
      <c r="E79" s="54">
        <v>21468736</v>
      </c>
      <c r="F79" s="57"/>
      <c r="G79" s="57">
        <v>2039</v>
      </c>
      <c r="H79" s="54">
        <v>1683</v>
      </c>
      <c r="I79" s="57"/>
      <c r="J79" s="57">
        <v>2289</v>
      </c>
      <c r="K79" s="69">
        <v>2289</v>
      </c>
      <c r="L79" s="30"/>
      <c r="M79" s="30"/>
      <c r="N79" s="30"/>
      <c r="O79" s="30"/>
      <c r="P79" s="30"/>
      <c r="Q79" s="30"/>
      <c r="R79" s="57">
        <f t="shared" si="13"/>
        <v>16224918</v>
      </c>
      <c r="S79" s="57">
        <f t="shared" si="14"/>
        <v>27776736</v>
      </c>
      <c r="T79" s="57">
        <f t="shared" si="15"/>
        <v>21468736</v>
      </c>
    </row>
    <row r="80" spans="1:20">
      <c r="A80" s="5" t="s">
        <v>198</v>
      </c>
      <c r="B80" s="22" t="s">
        <v>199</v>
      </c>
      <c r="C80" s="57">
        <v>0</v>
      </c>
      <c r="D80" s="57">
        <v>0</v>
      </c>
      <c r="E80" s="54">
        <v>0</v>
      </c>
      <c r="F80" s="57"/>
      <c r="G80" s="57"/>
      <c r="H80" s="54"/>
      <c r="I80" s="57"/>
      <c r="J80" s="57"/>
      <c r="K80" s="69"/>
      <c r="L80" s="30"/>
      <c r="M80" s="30"/>
      <c r="N80" s="30"/>
      <c r="O80" s="30"/>
      <c r="P80" s="30"/>
      <c r="Q80" s="30"/>
      <c r="R80" s="57">
        <f t="shared" si="13"/>
        <v>0</v>
      </c>
      <c r="S80" s="57">
        <f t="shared" si="14"/>
        <v>0</v>
      </c>
      <c r="T80" s="57">
        <f t="shared" si="15"/>
        <v>0</v>
      </c>
    </row>
    <row r="81" spans="1:20">
      <c r="A81" s="5" t="s">
        <v>200</v>
      </c>
      <c r="B81" s="22" t="s">
        <v>201</v>
      </c>
      <c r="C81" s="57">
        <v>0</v>
      </c>
      <c r="D81" s="57">
        <v>0</v>
      </c>
      <c r="E81" s="54">
        <v>0</v>
      </c>
      <c r="F81" s="57"/>
      <c r="G81" s="57"/>
      <c r="H81" s="54"/>
      <c r="I81" s="57"/>
      <c r="J81" s="57"/>
      <c r="K81" s="69"/>
      <c r="L81" s="30"/>
      <c r="M81" s="30"/>
      <c r="N81" s="30"/>
      <c r="O81" s="30"/>
      <c r="P81" s="30"/>
      <c r="Q81" s="30"/>
      <c r="R81" s="57">
        <f t="shared" si="13"/>
        <v>0</v>
      </c>
      <c r="S81" s="57">
        <f t="shared" si="14"/>
        <v>0</v>
      </c>
      <c r="T81" s="57">
        <f t="shared" si="15"/>
        <v>0</v>
      </c>
    </row>
    <row r="82" spans="1:20">
      <c r="A82" s="5" t="s">
        <v>202</v>
      </c>
      <c r="B82" s="22" t="s">
        <v>203</v>
      </c>
      <c r="C82" s="57">
        <v>37168438</v>
      </c>
      <c r="D82" s="57">
        <v>35864745</v>
      </c>
      <c r="E82" s="54">
        <v>21888702</v>
      </c>
      <c r="F82" s="57">
        <v>213</v>
      </c>
      <c r="G82" s="57">
        <v>788</v>
      </c>
      <c r="H82" s="54">
        <v>529</v>
      </c>
      <c r="I82" s="57"/>
      <c r="J82" s="57">
        <v>673</v>
      </c>
      <c r="K82" s="69">
        <v>673</v>
      </c>
      <c r="L82" s="30"/>
      <c r="M82" s="30"/>
      <c r="N82" s="30"/>
      <c r="O82" s="30"/>
      <c r="P82" s="30"/>
      <c r="Q82" s="30"/>
      <c r="R82" s="57">
        <f t="shared" si="13"/>
        <v>37168438</v>
      </c>
      <c r="S82" s="57">
        <f t="shared" si="14"/>
        <v>35864745</v>
      </c>
      <c r="T82" s="57">
        <f t="shared" si="15"/>
        <v>21888702</v>
      </c>
    </row>
    <row r="83" spans="1:20">
      <c r="A83" s="34" t="s">
        <v>7</v>
      </c>
      <c r="B83" s="36" t="s">
        <v>204</v>
      </c>
      <c r="C83" s="57">
        <f>SUM(C76:C82)</f>
        <v>184400081</v>
      </c>
      <c r="D83" s="57">
        <f>SUM(D76:D82)</f>
        <v>322040514</v>
      </c>
      <c r="E83" s="57">
        <f>SUM(E76:E82)</f>
        <v>192465511</v>
      </c>
      <c r="F83" s="59">
        <f t="shared" ref="F83:K83" si="18">SUM(F76:F82)</f>
        <v>1000</v>
      </c>
      <c r="G83" s="59">
        <f t="shared" si="18"/>
        <v>4605</v>
      </c>
      <c r="H83" s="59">
        <f t="shared" si="18"/>
        <v>3747</v>
      </c>
      <c r="I83" s="59">
        <f t="shared" si="18"/>
        <v>0</v>
      </c>
      <c r="J83" s="59">
        <f t="shared" si="18"/>
        <v>3166</v>
      </c>
      <c r="K83" s="59">
        <f t="shared" si="18"/>
        <v>3165</v>
      </c>
      <c r="L83" s="30"/>
      <c r="M83" s="30"/>
      <c r="N83" s="30"/>
      <c r="O83" s="30"/>
      <c r="P83" s="30"/>
      <c r="Q83" s="30"/>
      <c r="R83" s="57">
        <f t="shared" si="13"/>
        <v>184400081</v>
      </c>
      <c r="S83" s="57">
        <f t="shared" si="14"/>
        <v>322040514</v>
      </c>
      <c r="T83" s="57">
        <f t="shared" si="15"/>
        <v>192465511</v>
      </c>
    </row>
    <row r="84" spans="1:20">
      <c r="A84" s="9" t="s">
        <v>205</v>
      </c>
      <c r="B84" s="22" t="s">
        <v>206</v>
      </c>
      <c r="C84" s="57">
        <v>240402199</v>
      </c>
      <c r="D84" s="57">
        <v>237112158</v>
      </c>
      <c r="E84" s="54">
        <v>141158022</v>
      </c>
      <c r="F84" s="57">
        <v>8946</v>
      </c>
      <c r="G84" s="57">
        <v>28685</v>
      </c>
      <c r="H84" s="54">
        <v>19004</v>
      </c>
      <c r="I84" s="57"/>
      <c r="J84" s="57">
        <v>979</v>
      </c>
      <c r="K84" s="69">
        <v>979</v>
      </c>
      <c r="L84" s="30"/>
      <c r="M84" s="30"/>
      <c r="N84" s="30"/>
      <c r="O84" s="30"/>
      <c r="P84" s="30"/>
      <c r="Q84" s="30"/>
      <c r="R84" s="57">
        <f t="shared" si="13"/>
        <v>240402199</v>
      </c>
      <c r="S84" s="57">
        <f t="shared" si="14"/>
        <v>237112158</v>
      </c>
      <c r="T84" s="57">
        <f t="shared" si="15"/>
        <v>141158022</v>
      </c>
    </row>
    <row r="85" spans="1:20">
      <c r="A85" s="9" t="s">
        <v>207</v>
      </c>
      <c r="B85" s="22" t="s">
        <v>208</v>
      </c>
      <c r="C85" s="57">
        <v>0</v>
      </c>
      <c r="D85" s="57">
        <v>0</v>
      </c>
      <c r="E85" s="54">
        <v>0</v>
      </c>
      <c r="F85" s="57"/>
      <c r="G85" s="57"/>
      <c r="H85" s="54"/>
      <c r="I85" s="57"/>
      <c r="J85" s="57"/>
      <c r="K85" s="69"/>
      <c r="L85" s="30"/>
      <c r="M85" s="30"/>
      <c r="N85" s="30"/>
      <c r="O85" s="30"/>
      <c r="P85" s="30"/>
      <c r="Q85" s="30"/>
      <c r="R85" s="57">
        <f t="shared" si="13"/>
        <v>0</v>
      </c>
      <c r="S85" s="57">
        <f t="shared" si="14"/>
        <v>0</v>
      </c>
      <c r="T85" s="57">
        <f t="shared" si="15"/>
        <v>0</v>
      </c>
    </row>
    <row r="86" spans="1:20">
      <c r="A86" s="9" t="s">
        <v>209</v>
      </c>
      <c r="B86" s="22" t="s">
        <v>210</v>
      </c>
      <c r="C86" s="57">
        <v>0</v>
      </c>
      <c r="D86" s="57">
        <v>0</v>
      </c>
      <c r="E86" s="54">
        <v>0</v>
      </c>
      <c r="F86" s="57"/>
      <c r="G86" s="57"/>
      <c r="H86" s="54"/>
      <c r="I86" s="57"/>
      <c r="J86" s="57"/>
      <c r="K86" s="69"/>
      <c r="L86" s="30"/>
      <c r="M86" s="30"/>
      <c r="N86" s="30"/>
      <c r="O86" s="30"/>
      <c r="P86" s="30"/>
      <c r="Q86" s="30"/>
      <c r="R86" s="57">
        <f t="shared" si="13"/>
        <v>0</v>
      </c>
      <c r="S86" s="57">
        <f t="shared" si="14"/>
        <v>0</v>
      </c>
      <c r="T86" s="57">
        <f t="shared" si="15"/>
        <v>0</v>
      </c>
    </row>
    <row r="87" spans="1:20">
      <c r="A87" s="9" t="s">
        <v>211</v>
      </c>
      <c r="B87" s="22" t="s">
        <v>212</v>
      </c>
      <c r="C87" s="57">
        <v>64908638</v>
      </c>
      <c r="D87" s="57">
        <v>55847168</v>
      </c>
      <c r="E87" s="54">
        <v>28796355</v>
      </c>
      <c r="F87" s="57">
        <v>2415</v>
      </c>
      <c r="G87" s="57">
        <v>4356</v>
      </c>
      <c r="H87" s="54">
        <v>1935</v>
      </c>
      <c r="I87" s="57"/>
      <c r="J87" s="57">
        <v>264</v>
      </c>
      <c r="K87" s="69">
        <v>264</v>
      </c>
      <c r="L87" s="30"/>
      <c r="M87" s="30"/>
      <c r="N87" s="30"/>
      <c r="O87" s="30"/>
      <c r="P87" s="30"/>
      <c r="Q87" s="30"/>
      <c r="R87" s="57">
        <f t="shared" si="13"/>
        <v>64908638</v>
      </c>
      <c r="S87" s="57">
        <f t="shared" si="14"/>
        <v>55847168</v>
      </c>
      <c r="T87" s="57">
        <f t="shared" si="15"/>
        <v>28796355</v>
      </c>
    </row>
    <row r="88" spans="1:20">
      <c r="A88" s="33" t="s">
        <v>8</v>
      </c>
      <c r="B88" s="36" t="s">
        <v>213</v>
      </c>
      <c r="C88" s="57">
        <f>SUM(C84:C87)</f>
        <v>305310837</v>
      </c>
      <c r="D88" s="57">
        <f>SUM(D84:D87)</f>
        <v>292959326</v>
      </c>
      <c r="E88" s="57">
        <f>SUM(E84:E87)</f>
        <v>169954377</v>
      </c>
      <c r="F88" s="59">
        <f t="shared" ref="F88:K88" si="19">SUM(F84:F87)</f>
        <v>11361</v>
      </c>
      <c r="G88" s="59">
        <f t="shared" si="19"/>
        <v>33041</v>
      </c>
      <c r="H88" s="55">
        <f t="shared" si="19"/>
        <v>20939</v>
      </c>
      <c r="I88" s="59">
        <f t="shared" si="19"/>
        <v>0</v>
      </c>
      <c r="J88" s="59">
        <f t="shared" si="19"/>
        <v>1243</v>
      </c>
      <c r="K88" s="55">
        <f t="shared" si="19"/>
        <v>1243</v>
      </c>
      <c r="L88" s="30"/>
      <c r="M88" s="30"/>
      <c r="N88" s="30"/>
      <c r="O88" s="30"/>
      <c r="P88" s="30"/>
      <c r="Q88" s="30"/>
      <c r="R88" s="57">
        <f t="shared" si="13"/>
        <v>305310837</v>
      </c>
      <c r="S88" s="57">
        <f t="shared" si="14"/>
        <v>292959326</v>
      </c>
      <c r="T88" s="57">
        <f t="shared" si="15"/>
        <v>169954377</v>
      </c>
    </row>
    <row r="89" spans="1:20" ht="30">
      <c r="A89" s="9" t="s">
        <v>214</v>
      </c>
      <c r="B89" s="22" t="s">
        <v>215</v>
      </c>
      <c r="C89" s="57">
        <f t="shared" ref="C89:C95" si="20">SUM(F89+I89)</f>
        <v>0</v>
      </c>
      <c r="D89" s="57">
        <f t="shared" ref="D89:E91" si="21">SUM(G89+J89)</f>
        <v>0</v>
      </c>
      <c r="E89" s="54">
        <f t="shared" si="21"/>
        <v>0</v>
      </c>
      <c r="F89" s="57"/>
      <c r="G89" s="57"/>
      <c r="H89" s="54"/>
      <c r="I89" s="57"/>
      <c r="J89" s="57"/>
      <c r="K89" s="69"/>
      <c r="L89" s="30"/>
      <c r="M89" s="30"/>
      <c r="N89" s="30"/>
      <c r="O89" s="30"/>
      <c r="P89" s="30"/>
      <c r="Q89" s="30"/>
      <c r="R89" s="57">
        <f t="shared" si="13"/>
        <v>0</v>
      </c>
      <c r="S89" s="57">
        <f t="shared" si="14"/>
        <v>0</v>
      </c>
      <c r="T89" s="57">
        <f t="shared" si="15"/>
        <v>0</v>
      </c>
    </row>
    <row r="90" spans="1:20" ht="30">
      <c r="A90" s="9" t="s">
        <v>35</v>
      </c>
      <c r="B90" s="22" t="s">
        <v>216</v>
      </c>
      <c r="C90" s="57">
        <f t="shared" si="20"/>
        <v>0</v>
      </c>
      <c r="D90" s="57">
        <f t="shared" si="21"/>
        <v>0</v>
      </c>
      <c r="E90" s="54">
        <f t="shared" si="21"/>
        <v>0</v>
      </c>
      <c r="F90" s="57"/>
      <c r="G90" s="57"/>
      <c r="H90" s="54"/>
      <c r="I90" s="57"/>
      <c r="J90" s="57"/>
      <c r="K90" s="69"/>
      <c r="L90" s="30"/>
      <c r="M90" s="30"/>
      <c r="N90" s="30"/>
      <c r="O90" s="30"/>
      <c r="P90" s="30"/>
      <c r="Q90" s="30"/>
      <c r="R90" s="57">
        <f t="shared" si="13"/>
        <v>0</v>
      </c>
      <c r="S90" s="57">
        <f t="shared" si="14"/>
        <v>0</v>
      </c>
      <c r="T90" s="57">
        <f t="shared" si="15"/>
        <v>0</v>
      </c>
    </row>
    <row r="91" spans="1:20" ht="30">
      <c r="A91" s="9" t="s">
        <v>36</v>
      </c>
      <c r="B91" s="22" t="s">
        <v>217</v>
      </c>
      <c r="C91" s="57">
        <f t="shared" si="20"/>
        <v>0</v>
      </c>
      <c r="D91" s="57">
        <f t="shared" si="21"/>
        <v>0</v>
      </c>
      <c r="E91" s="54">
        <f t="shared" si="21"/>
        <v>0</v>
      </c>
      <c r="F91" s="57"/>
      <c r="G91" s="57"/>
      <c r="H91" s="54"/>
      <c r="I91" s="57"/>
      <c r="J91" s="57"/>
      <c r="K91" s="69"/>
      <c r="L91" s="30"/>
      <c r="M91" s="30"/>
      <c r="N91" s="30"/>
      <c r="O91" s="30"/>
      <c r="P91" s="30"/>
      <c r="Q91" s="30"/>
      <c r="R91" s="57">
        <f t="shared" si="13"/>
        <v>0</v>
      </c>
      <c r="S91" s="57">
        <f t="shared" si="14"/>
        <v>0</v>
      </c>
      <c r="T91" s="57">
        <f t="shared" si="15"/>
        <v>0</v>
      </c>
    </row>
    <row r="92" spans="1:20">
      <c r="A92" s="9" t="s">
        <v>37</v>
      </c>
      <c r="B92" s="22" t="s">
        <v>218</v>
      </c>
      <c r="C92" s="57">
        <f t="shared" si="20"/>
        <v>0</v>
      </c>
      <c r="D92" s="57">
        <v>8237026</v>
      </c>
      <c r="E92" s="54">
        <v>8237026</v>
      </c>
      <c r="F92" s="57"/>
      <c r="G92" s="57"/>
      <c r="H92" s="54"/>
      <c r="I92" s="57"/>
      <c r="J92" s="57"/>
      <c r="K92" s="69"/>
      <c r="L92" s="30"/>
      <c r="M92" s="30"/>
      <c r="N92" s="30"/>
      <c r="O92" s="30"/>
      <c r="P92" s="30"/>
      <c r="Q92" s="30"/>
      <c r="R92" s="57">
        <f t="shared" si="13"/>
        <v>0</v>
      </c>
      <c r="S92" s="57">
        <f t="shared" si="14"/>
        <v>8237026</v>
      </c>
      <c r="T92" s="57">
        <f t="shared" si="15"/>
        <v>8237026</v>
      </c>
    </row>
    <row r="93" spans="1:20" ht="30">
      <c r="A93" s="9" t="s">
        <v>38</v>
      </c>
      <c r="B93" s="22" t="s">
        <v>219</v>
      </c>
      <c r="C93" s="57">
        <f t="shared" si="20"/>
        <v>0</v>
      </c>
      <c r="D93" s="57">
        <f>SUM(G93+J93)</f>
        <v>0</v>
      </c>
      <c r="E93" s="54">
        <f>SUM(H93+K93)</f>
        <v>0</v>
      </c>
      <c r="F93" s="57"/>
      <c r="G93" s="57"/>
      <c r="H93" s="54"/>
      <c r="I93" s="57"/>
      <c r="J93" s="57"/>
      <c r="K93" s="69"/>
      <c r="L93" s="30"/>
      <c r="M93" s="30"/>
      <c r="N93" s="30"/>
      <c r="O93" s="30"/>
      <c r="P93" s="30"/>
      <c r="Q93" s="30"/>
      <c r="R93" s="57">
        <f t="shared" si="13"/>
        <v>0</v>
      </c>
      <c r="S93" s="57">
        <f t="shared" si="14"/>
        <v>0</v>
      </c>
      <c r="T93" s="57">
        <f t="shared" si="15"/>
        <v>0</v>
      </c>
    </row>
    <row r="94" spans="1:20" ht="30">
      <c r="A94" s="9" t="s">
        <v>39</v>
      </c>
      <c r="B94" s="22" t="s">
        <v>220</v>
      </c>
      <c r="C94" s="57">
        <f t="shared" si="20"/>
        <v>0</v>
      </c>
      <c r="D94" s="57">
        <v>0</v>
      </c>
      <c r="E94" s="54">
        <v>0</v>
      </c>
      <c r="F94" s="57"/>
      <c r="G94" s="54">
        <v>25929</v>
      </c>
      <c r="H94" s="54">
        <v>25929</v>
      </c>
      <c r="I94" s="57"/>
      <c r="J94" s="57"/>
      <c r="K94" s="69"/>
      <c r="L94" s="30"/>
      <c r="M94" s="30"/>
      <c r="N94" s="30"/>
      <c r="O94" s="30"/>
      <c r="P94" s="30"/>
      <c r="Q94" s="30"/>
      <c r="R94" s="57">
        <f t="shared" si="13"/>
        <v>0</v>
      </c>
      <c r="S94" s="57">
        <f t="shared" si="14"/>
        <v>0</v>
      </c>
      <c r="T94" s="57">
        <f t="shared" si="15"/>
        <v>0</v>
      </c>
    </row>
    <row r="95" spans="1:20">
      <c r="A95" s="9" t="s">
        <v>221</v>
      </c>
      <c r="B95" s="22" t="s">
        <v>222</v>
      </c>
      <c r="C95" s="57">
        <f t="shared" si="20"/>
        <v>0</v>
      </c>
      <c r="D95" s="57">
        <f>SUM(G95+J95)</f>
        <v>0</v>
      </c>
      <c r="E95" s="54">
        <f>SUM(H95+K95)</f>
        <v>0</v>
      </c>
      <c r="F95" s="57"/>
      <c r="G95" s="57"/>
      <c r="H95" s="54"/>
      <c r="I95" s="57"/>
      <c r="J95" s="57"/>
      <c r="K95" s="69"/>
      <c r="L95" s="30"/>
      <c r="M95" s="30"/>
      <c r="N95" s="30"/>
      <c r="O95" s="30"/>
      <c r="P95" s="30"/>
      <c r="Q95" s="30"/>
      <c r="R95" s="57">
        <f t="shared" si="13"/>
        <v>0</v>
      </c>
      <c r="S95" s="57">
        <f t="shared" si="14"/>
        <v>0</v>
      </c>
      <c r="T95" s="57">
        <f t="shared" si="15"/>
        <v>0</v>
      </c>
    </row>
    <row r="96" spans="1:20">
      <c r="A96" s="9" t="s">
        <v>40</v>
      </c>
      <c r="B96" s="22" t="s">
        <v>271</v>
      </c>
      <c r="C96" s="57">
        <v>0</v>
      </c>
      <c r="D96" s="57">
        <v>206647</v>
      </c>
      <c r="E96" s="54">
        <v>206647</v>
      </c>
      <c r="F96" s="57">
        <v>15508</v>
      </c>
      <c r="G96" s="57"/>
      <c r="H96" s="54"/>
      <c r="I96" s="57"/>
      <c r="J96" s="57"/>
      <c r="K96" s="69"/>
      <c r="L96" s="30"/>
      <c r="M96" s="30"/>
      <c r="N96" s="30"/>
      <c r="O96" s="30"/>
      <c r="P96" s="30"/>
      <c r="Q96" s="30"/>
      <c r="R96" s="57">
        <f t="shared" si="13"/>
        <v>0</v>
      </c>
      <c r="S96" s="57">
        <f t="shared" si="14"/>
        <v>206647</v>
      </c>
      <c r="T96" s="57">
        <f t="shared" si="15"/>
        <v>206647</v>
      </c>
    </row>
    <row r="97" spans="1:37">
      <c r="A97" s="33" t="s">
        <v>9</v>
      </c>
      <c r="B97" s="36" t="s">
        <v>223</v>
      </c>
      <c r="C97" s="57">
        <f>SUM(C89:C96)</f>
        <v>0</v>
      </c>
      <c r="D97" s="57">
        <f>SUM(D89:D96)</f>
        <v>8443673</v>
      </c>
      <c r="E97" s="57">
        <f>SUM(E89:E96)</f>
        <v>8443673</v>
      </c>
      <c r="F97" s="59">
        <f t="shared" ref="F97:K97" si="22">SUM(F89:F96)</f>
        <v>15508</v>
      </c>
      <c r="G97" s="59">
        <f t="shared" si="22"/>
        <v>25929</v>
      </c>
      <c r="H97" s="59">
        <f t="shared" si="22"/>
        <v>25929</v>
      </c>
      <c r="I97" s="59">
        <f t="shared" si="22"/>
        <v>0</v>
      </c>
      <c r="J97" s="59">
        <f t="shared" si="22"/>
        <v>0</v>
      </c>
      <c r="K97" s="59">
        <f t="shared" si="22"/>
        <v>0</v>
      </c>
      <c r="L97" s="30"/>
      <c r="M97" s="30"/>
      <c r="N97" s="30"/>
      <c r="O97" s="30"/>
      <c r="P97" s="30"/>
      <c r="Q97" s="30"/>
      <c r="R97" s="57">
        <f t="shared" si="13"/>
        <v>0</v>
      </c>
      <c r="S97" s="57">
        <f t="shared" si="14"/>
        <v>8443673</v>
      </c>
      <c r="T97" s="57">
        <f t="shared" si="15"/>
        <v>8443673</v>
      </c>
    </row>
    <row r="98" spans="1:37" ht="15.75">
      <c r="A98" s="41" t="s">
        <v>53</v>
      </c>
      <c r="B98" s="42"/>
      <c r="C98" s="57">
        <f>SUM(C83,C88,C97)</f>
        <v>489710918</v>
      </c>
      <c r="D98" s="57">
        <f>SUM(D83,D88,D97)</f>
        <v>623443513</v>
      </c>
      <c r="E98" s="57">
        <f>SUM(E83,E88,E97)</f>
        <v>370863561</v>
      </c>
      <c r="F98" s="60">
        <f t="shared" ref="F98:K98" si="23">SUM(F97,F88,F83)</f>
        <v>27869</v>
      </c>
      <c r="G98" s="60">
        <f t="shared" si="23"/>
        <v>63575</v>
      </c>
      <c r="H98" s="60">
        <f t="shared" si="23"/>
        <v>50615</v>
      </c>
      <c r="I98" s="60">
        <f t="shared" si="23"/>
        <v>0</v>
      </c>
      <c r="J98" s="60">
        <f t="shared" si="23"/>
        <v>4409</v>
      </c>
      <c r="K98" s="60">
        <f t="shared" si="23"/>
        <v>4408</v>
      </c>
      <c r="L98" s="43"/>
      <c r="M98" s="43"/>
      <c r="N98" s="43"/>
      <c r="O98" s="43"/>
      <c r="P98" s="43"/>
      <c r="Q98" s="43"/>
      <c r="R98" s="57">
        <f t="shared" si="13"/>
        <v>489710918</v>
      </c>
      <c r="S98" s="57">
        <f t="shared" si="14"/>
        <v>623443513</v>
      </c>
      <c r="T98" s="57">
        <f t="shared" si="15"/>
        <v>370863561</v>
      </c>
    </row>
    <row r="99" spans="1:37" ht="15.75">
      <c r="A99" s="44" t="s">
        <v>48</v>
      </c>
      <c r="B99" s="45" t="s">
        <v>224</v>
      </c>
      <c r="C99" s="57">
        <f>SUM(C75,C98)</f>
        <v>1462924338</v>
      </c>
      <c r="D99" s="57">
        <f>SUM(D75,D98)</f>
        <v>1769453132</v>
      </c>
      <c r="E99" s="57">
        <f>SUM(E75,E98)</f>
        <v>1134519592</v>
      </c>
      <c r="F99" s="61">
        <f t="shared" ref="F99:K99" si="24">SUM(F25+F26+F51+F60+F74+F83+F88+F97)</f>
        <v>84879</v>
      </c>
      <c r="G99" s="61">
        <f t="shared" si="24"/>
        <v>169254</v>
      </c>
      <c r="H99" s="61">
        <f t="shared" si="24"/>
        <v>134781</v>
      </c>
      <c r="I99" s="61">
        <f t="shared" si="24"/>
        <v>45456</v>
      </c>
      <c r="J99" s="61">
        <f t="shared" si="24"/>
        <v>43508</v>
      </c>
      <c r="K99" s="61">
        <f t="shared" si="24"/>
        <v>43268</v>
      </c>
      <c r="L99" s="46"/>
      <c r="M99" s="46"/>
      <c r="N99" s="46"/>
      <c r="O99" s="46"/>
      <c r="P99" s="46"/>
      <c r="Q99" s="46"/>
      <c r="R99" s="57">
        <f t="shared" si="13"/>
        <v>1462924338</v>
      </c>
      <c r="S99" s="57">
        <f t="shared" si="14"/>
        <v>1769453132</v>
      </c>
      <c r="T99" s="57">
        <f t="shared" si="15"/>
        <v>1134519592</v>
      </c>
    </row>
    <row r="100" spans="1:37">
      <c r="A100" s="9" t="s">
        <v>41</v>
      </c>
      <c r="B100" s="4" t="s">
        <v>225</v>
      </c>
      <c r="C100" s="57">
        <f>SUM(F100+I100)</f>
        <v>0</v>
      </c>
      <c r="D100" s="57">
        <f>SUM(G100+J100)</f>
        <v>0</v>
      </c>
      <c r="E100" s="54">
        <f>SUM(H100+K100)</f>
        <v>0</v>
      </c>
      <c r="F100" s="72"/>
      <c r="G100" s="72"/>
      <c r="H100" s="73"/>
      <c r="I100" s="62"/>
      <c r="J100" s="62"/>
      <c r="K100" s="63"/>
      <c r="L100" s="9"/>
      <c r="M100" s="9"/>
      <c r="N100" s="9"/>
      <c r="O100" s="9"/>
      <c r="P100" s="9"/>
      <c r="Q100" s="9"/>
      <c r="R100" s="57">
        <f t="shared" si="13"/>
        <v>0</v>
      </c>
      <c r="S100" s="57">
        <f t="shared" si="14"/>
        <v>0</v>
      </c>
      <c r="T100" s="57">
        <f t="shared" si="15"/>
        <v>0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5"/>
      <c r="AK100" s="15"/>
    </row>
    <row r="101" spans="1:37">
      <c r="A101" s="9" t="s">
        <v>226</v>
      </c>
      <c r="B101" s="4" t="s">
        <v>227</v>
      </c>
      <c r="C101" s="57">
        <f>SUM(F101+I101)</f>
        <v>0</v>
      </c>
      <c r="D101" s="57">
        <v>0</v>
      </c>
      <c r="E101" s="54">
        <v>0</v>
      </c>
      <c r="F101" s="72"/>
      <c r="G101" s="72">
        <v>8634</v>
      </c>
      <c r="H101" s="73">
        <v>8634</v>
      </c>
      <c r="I101" s="62"/>
      <c r="J101" s="62"/>
      <c r="K101" s="63"/>
      <c r="L101" s="9"/>
      <c r="M101" s="9"/>
      <c r="N101" s="9"/>
      <c r="O101" s="9"/>
      <c r="P101" s="9"/>
      <c r="Q101" s="9"/>
      <c r="R101" s="57">
        <f t="shared" si="13"/>
        <v>0</v>
      </c>
      <c r="S101" s="57">
        <f t="shared" si="14"/>
        <v>0</v>
      </c>
      <c r="T101" s="57">
        <f t="shared" si="15"/>
        <v>0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5"/>
      <c r="AK101" s="15"/>
    </row>
    <row r="102" spans="1:37">
      <c r="A102" s="9" t="s">
        <v>42</v>
      </c>
      <c r="B102" s="4" t="s">
        <v>228</v>
      </c>
      <c r="C102" s="57">
        <f>SUM(F102+I102)</f>
        <v>0</v>
      </c>
      <c r="D102" s="57">
        <f>SUM(G102+J102)</f>
        <v>0</v>
      </c>
      <c r="E102" s="54">
        <f>SUM(H102+K102)</f>
        <v>0</v>
      </c>
      <c r="F102" s="72"/>
      <c r="G102" s="72"/>
      <c r="H102" s="73"/>
      <c r="I102" s="62"/>
      <c r="J102" s="62"/>
      <c r="K102" s="63"/>
      <c r="L102" s="9"/>
      <c r="M102" s="9"/>
      <c r="N102" s="9"/>
      <c r="O102" s="9"/>
      <c r="P102" s="9"/>
      <c r="Q102" s="9"/>
      <c r="R102" s="57">
        <f t="shared" si="13"/>
        <v>0</v>
      </c>
      <c r="S102" s="57">
        <f t="shared" si="14"/>
        <v>0</v>
      </c>
      <c r="T102" s="57">
        <f t="shared" si="15"/>
        <v>0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5"/>
      <c r="AK102" s="15"/>
    </row>
    <row r="103" spans="1:37">
      <c r="A103" s="11" t="s">
        <v>10</v>
      </c>
      <c r="B103" s="6" t="s">
        <v>229</v>
      </c>
      <c r="C103" s="57">
        <f>SUM(C100:C102)</f>
        <v>0</v>
      </c>
      <c r="D103" s="57">
        <f>SUM(D100:D102)</f>
        <v>0</v>
      </c>
      <c r="E103" s="57">
        <f>SUM(E100:E102)</f>
        <v>0</v>
      </c>
      <c r="F103" s="74">
        <f t="shared" ref="F103:K103" si="25">SUM(F100:F102)</f>
        <v>0</v>
      </c>
      <c r="G103" s="74">
        <f t="shared" si="25"/>
        <v>8634</v>
      </c>
      <c r="H103" s="74">
        <f t="shared" si="25"/>
        <v>8634</v>
      </c>
      <c r="I103" s="64">
        <f t="shared" si="25"/>
        <v>0</v>
      </c>
      <c r="J103" s="64">
        <f t="shared" si="25"/>
        <v>0</v>
      </c>
      <c r="K103" s="64">
        <f t="shared" si="25"/>
        <v>0</v>
      </c>
      <c r="L103" s="11"/>
      <c r="M103" s="11"/>
      <c r="N103" s="11"/>
      <c r="O103" s="11"/>
      <c r="P103" s="11"/>
      <c r="Q103" s="11"/>
      <c r="R103" s="57">
        <f t="shared" si="13"/>
        <v>0</v>
      </c>
      <c r="S103" s="57">
        <f t="shared" si="14"/>
        <v>0</v>
      </c>
      <c r="T103" s="57">
        <f t="shared" si="15"/>
        <v>0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5"/>
      <c r="AK103" s="15"/>
    </row>
    <row r="104" spans="1:37">
      <c r="A104" s="27" t="s">
        <v>43</v>
      </c>
      <c r="B104" s="4" t="s">
        <v>230</v>
      </c>
      <c r="C104" s="57">
        <f t="shared" ref="C104:C121" si="26">SUM(F104+I104)</f>
        <v>0</v>
      </c>
      <c r="D104" s="57">
        <f t="shared" ref="D104:E109" si="27">SUM(G104+J104)</f>
        <v>0</v>
      </c>
      <c r="E104" s="54">
        <f t="shared" si="27"/>
        <v>0</v>
      </c>
      <c r="F104" s="72"/>
      <c r="G104" s="72"/>
      <c r="H104" s="75"/>
      <c r="I104" s="62"/>
      <c r="J104" s="62"/>
      <c r="K104" s="65"/>
      <c r="L104" s="27"/>
      <c r="M104" s="27"/>
      <c r="N104" s="27"/>
      <c r="O104" s="27"/>
      <c r="P104" s="27"/>
      <c r="Q104" s="27"/>
      <c r="R104" s="57">
        <f t="shared" si="13"/>
        <v>0</v>
      </c>
      <c r="S104" s="57">
        <f t="shared" si="14"/>
        <v>0</v>
      </c>
      <c r="T104" s="57">
        <f t="shared" si="15"/>
        <v>0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5"/>
      <c r="AK104" s="15"/>
    </row>
    <row r="105" spans="1:37">
      <c r="A105" s="27" t="s">
        <v>13</v>
      </c>
      <c r="B105" s="4" t="s">
        <v>231</v>
      </c>
      <c r="C105" s="57">
        <f t="shared" si="26"/>
        <v>0</v>
      </c>
      <c r="D105" s="57">
        <f t="shared" si="27"/>
        <v>0</v>
      </c>
      <c r="E105" s="54">
        <f t="shared" si="27"/>
        <v>0</v>
      </c>
      <c r="F105" s="72"/>
      <c r="G105" s="72"/>
      <c r="H105" s="75"/>
      <c r="I105" s="62"/>
      <c r="J105" s="62"/>
      <c r="K105" s="65"/>
      <c r="L105" s="27"/>
      <c r="M105" s="27"/>
      <c r="N105" s="27"/>
      <c r="O105" s="27"/>
      <c r="P105" s="27"/>
      <c r="Q105" s="27"/>
      <c r="R105" s="57">
        <f t="shared" si="13"/>
        <v>0</v>
      </c>
      <c r="S105" s="57">
        <f t="shared" si="14"/>
        <v>0</v>
      </c>
      <c r="T105" s="57">
        <f t="shared" si="15"/>
        <v>0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5"/>
      <c r="AK105" s="15"/>
    </row>
    <row r="106" spans="1:37">
      <c r="A106" s="9" t="s">
        <v>232</v>
      </c>
      <c r="B106" s="4" t="s">
        <v>233</v>
      </c>
      <c r="C106" s="57">
        <f t="shared" si="26"/>
        <v>0</v>
      </c>
      <c r="D106" s="57">
        <f t="shared" si="27"/>
        <v>0</v>
      </c>
      <c r="E106" s="54">
        <f t="shared" si="27"/>
        <v>0</v>
      </c>
      <c r="F106" s="72"/>
      <c r="G106" s="72"/>
      <c r="H106" s="73"/>
      <c r="I106" s="62"/>
      <c r="J106" s="62"/>
      <c r="K106" s="63"/>
      <c r="L106" s="9"/>
      <c r="M106" s="9"/>
      <c r="N106" s="9"/>
      <c r="O106" s="9"/>
      <c r="P106" s="9"/>
      <c r="Q106" s="9"/>
      <c r="R106" s="57">
        <f t="shared" si="13"/>
        <v>0</v>
      </c>
      <c r="S106" s="57">
        <f t="shared" si="14"/>
        <v>0</v>
      </c>
      <c r="T106" s="57">
        <f t="shared" si="15"/>
        <v>0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5"/>
      <c r="AK106" s="15"/>
    </row>
    <row r="107" spans="1:37">
      <c r="A107" s="9" t="s">
        <v>44</v>
      </c>
      <c r="B107" s="4" t="s">
        <v>234</v>
      </c>
      <c r="C107" s="57">
        <f t="shared" si="26"/>
        <v>0</v>
      </c>
      <c r="D107" s="57">
        <f t="shared" si="27"/>
        <v>0</v>
      </c>
      <c r="E107" s="54">
        <f t="shared" si="27"/>
        <v>0</v>
      </c>
      <c r="F107" s="72"/>
      <c r="G107" s="72"/>
      <c r="H107" s="73"/>
      <c r="I107" s="62"/>
      <c r="J107" s="62"/>
      <c r="K107" s="63"/>
      <c r="L107" s="9"/>
      <c r="M107" s="9"/>
      <c r="N107" s="9"/>
      <c r="O107" s="9"/>
      <c r="P107" s="9"/>
      <c r="Q107" s="9"/>
      <c r="R107" s="57">
        <f t="shared" si="13"/>
        <v>0</v>
      </c>
      <c r="S107" s="57">
        <f t="shared" si="14"/>
        <v>0</v>
      </c>
      <c r="T107" s="57">
        <f t="shared" si="15"/>
        <v>0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5"/>
      <c r="AK107" s="15"/>
    </row>
    <row r="108" spans="1:37">
      <c r="A108" s="10" t="s">
        <v>11</v>
      </c>
      <c r="B108" s="6" t="s">
        <v>235</v>
      </c>
      <c r="C108" s="57">
        <f t="shared" si="26"/>
        <v>0</v>
      </c>
      <c r="D108" s="57">
        <f t="shared" si="27"/>
        <v>0</v>
      </c>
      <c r="E108" s="54">
        <f t="shared" si="27"/>
        <v>0</v>
      </c>
      <c r="F108" s="76">
        <f t="shared" ref="F108:K108" si="28">SUM(F104:F107)</f>
        <v>0</v>
      </c>
      <c r="G108" s="76">
        <f t="shared" si="28"/>
        <v>0</v>
      </c>
      <c r="H108" s="76">
        <f t="shared" si="28"/>
        <v>0</v>
      </c>
      <c r="I108" s="64">
        <f t="shared" si="28"/>
        <v>0</v>
      </c>
      <c r="J108" s="64">
        <f t="shared" si="28"/>
        <v>0</v>
      </c>
      <c r="K108" s="64">
        <f t="shared" si="28"/>
        <v>0</v>
      </c>
      <c r="L108" s="10"/>
      <c r="M108" s="10"/>
      <c r="N108" s="10"/>
      <c r="O108" s="10"/>
      <c r="P108" s="10"/>
      <c r="Q108" s="10"/>
      <c r="R108" s="57">
        <f t="shared" si="13"/>
        <v>0</v>
      </c>
      <c r="S108" s="57">
        <f t="shared" si="14"/>
        <v>0</v>
      </c>
      <c r="T108" s="57">
        <f t="shared" si="15"/>
        <v>0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5"/>
      <c r="AK108" s="15"/>
    </row>
    <row r="109" spans="1:37">
      <c r="A109" s="27" t="s">
        <v>236</v>
      </c>
      <c r="B109" s="4" t="s">
        <v>237</v>
      </c>
      <c r="C109" s="57">
        <f t="shared" si="26"/>
        <v>0</v>
      </c>
      <c r="D109" s="57">
        <f t="shared" si="27"/>
        <v>0</v>
      </c>
      <c r="E109" s="54">
        <f t="shared" si="27"/>
        <v>0</v>
      </c>
      <c r="F109" s="72"/>
      <c r="G109" s="72"/>
      <c r="H109" s="75"/>
      <c r="I109" s="62"/>
      <c r="J109" s="62"/>
      <c r="K109" s="65"/>
      <c r="L109" s="27"/>
      <c r="M109" s="27"/>
      <c r="N109" s="27"/>
      <c r="O109" s="27"/>
      <c r="P109" s="27"/>
      <c r="Q109" s="27"/>
      <c r="R109" s="57">
        <f t="shared" si="13"/>
        <v>0</v>
      </c>
      <c r="S109" s="57">
        <f t="shared" si="14"/>
        <v>0</v>
      </c>
      <c r="T109" s="57">
        <f t="shared" si="15"/>
        <v>0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5"/>
      <c r="AK109" s="15"/>
    </row>
    <row r="110" spans="1:37">
      <c r="A110" s="27" t="s">
        <v>238</v>
      </c>
      <c r="B110" s="4" t="s">
        <v>239</v>
      </c>
      <c r="C110" s="57">
        <v>4692788</v>
      </c>
      <c r="D110" s="57">
        <v>4692788</v>
      </c>
      <c r="E110" s="54">
        <v>4692788</v>
      </c>
      <c r="F110" s="72"/>
      <c r="G110" s="72"/>
      <c r="H110" s="75"/>
      <c r="I110" s="62"/>
      <c r="J110" s="62"/>
      <c r="K110" s="65"/>
      <c r="L110" s="27"/>
      <c r="M110" s="27"/>
      <c r="N110" s="27"/>
      <c r="O110" s="27"/>
      <c r="P110" s="27"/>
      <c r="Q110" s="27"/>
      <c r="R110" s="57">
        <f t="shared" si="13"/>
        <v>4692788</v>
      </c>
      <c r="S110" s="57">
        <f t="shared" si="14"/>
        <v>4692788</v>
      </c>
      <c r="T110" s="57">
        <f t="shared" si="15"/>
        <v>4692788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5"/>
      <c r="AK110" s="15"/>
    </row>
    <row r="111" spans="1:37">
      <c r="A111" s="10" t="s">
        <v>240</v>
      </c>
      <c r="B111" s="6" t="s">
        <v>241</v>
      </c>
      <c r="C111" s="57">
        <v>350595414</v>
      </c>
      <c r="D111" s="57">
        <v>346328193</v>
      </c>
      <c r="E111" s="54">
        <v>346328193</v>
      </c>
      <c r="F111" s="71">
        <v>43706</v>
      </c>
      <c r="G111" s="71">
        <v>40731</v>
      </c>
      <c r="H111" s="71">
        <v>40731</v>
      </c>
      <c r="I111" s="64">
        <f>SUM(I109:I110)</f>
        <v>0</v>
      </c>
      <c r="J111" s="64">
        <f>SUM(J109:J110)</f>
        <v>0</v>
      </c>
      <c r="K111" s="64">
        <f>SUM(K109:K110)</f>
        <v>0</v>
      </c>
      <c r="L111" s="27"/>
      <c r="M111" s="27"/>
      <c r="N111" s="27"/>
      <c r="O111" s="27"/>
      <c r="P111" s="27"/>
      <c r="Q111" s="27"/>
      <c r="R111" s="57">
        <f t="shared" si="13"/>
        <v>350595414</v>
      </c>
      <c r="S111" s="57">
        <f t="shared" si="14"/>
        <v>346328193</v>
      </c>
      <c r="T111" s="57">
        <f t="shared" si="15"/>
        <v>346328193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5"/>
      <c r="AK111" s="15"/>
    </row>
    <row r="112" spans="1:37">
      <c r="A112" s="27" t="s">
        <v>242</v>
      </c>
      <c r="B112" s="4" t="s">
        <v>243</v>
      </c>
      <c r="C112" s="57">
        <f t="shared" si="26"/>
        <v>0</v>
      </c>
      <c r="D112" s="57">
        <f t="shared" ref="D112:E114" si="29">SUM(G112+J112)</f>
        <v>0</v>
      </c>
      <c r="E112" s="54">
        <f t="shared" si="29"/>
        <v>0</v>
      </c>
      <c r="F112" s="72"/>
      <c r="G112" s="72"/>
      <c r="H112" s="75"/>
      <c r="I112" s="62"/>
      <c r="J112" s="62"/>
      <c r="K112" s="65"/>
      <c r="L112" s="27"/>
      <c r="M112" s="27"/>
      <c r="N112" s="27"/>
      <c r="O112" s="27"/>
      <c r="P112" s="27"/>
      <c r="Q112" s="27"/>
      <c r="R112" s="57">
        <f t="shared" si="13"/>
        <v>0</v>
      </c>
      <c r="S112" s="57">
        <f t="shared" si="14"/>
        <v>0</v>
      </c>
      <c r="T112" s="57">
        <f t="shared" si="15"/>
        <v>0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5"/>
      <c r="AK112" s="15"/>
    </row>
    <row r="113" spans="1:37">
      <c r="A113" s="27" t="s">
        <v>244</v>
      </c>
      <c r="B113" s="4" t="s">
        <v>245</v>
      </c>
      <c r="C113" s="57">
        <f t="shared" si="26"/>
        <v>0</v>
      </c>
      <c r="D113" s="57">
        <f t="shared" si="29"/>
        <v>0</v>
      </c>
      <c r="E113" s="54">
        <f t="shared" si="29"/>
        <v>0</v>
      </c>
      <c r="F113" s="72"/>
      <c r="G113" s="72"/>
      <c r="H113" s="75"/>
      <c r="I113" s="62"/>
      <c r="J113" s="62"/>
      <c r="K113" s="65"/>
      <c r="L113" s="27"/>
      <c r="M113" s="27"/>
      <c r="N113" s="27"/>
      <c r="O113" s="27"/>
      <c r="P113" s="27"/>
      <c r="Q113" s="27"/>
      <c r="R113" s="57">
        <f t="shared" si="13"/>
        <v>0</v>
      </c>
      <c r="S113" s="57">
        <f t="shared" si="14"/>
        <v>0</v>
      </c>
      <c r="T113" s="57">
        <f t="shared" si="15"/>
        <v>0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5"/>
      <c r="AK113" s="15"/>
    </row>
    <row r="114" spans="1:37">
      <c r="A114" s="27" t="s">
        <v>246</v>
      </c>
      <c r="B114" s="4" t="s">
        <v>247</v>
      </c>
      <c r="C114" s="57">
        <f t="shared" si="26"/>
        <v>0</v>
      </c>
      <c r="D114" s="57">
        <f t="shared" si="29"/>
        <v>0</v>
      </c>
      <c r="E114" s="54">
        <f t="shared" si="29"/>
        <v>0</v>
      </c>
      <c r="F114" s="72"/>
      <c r="G114" s="72"/>
      <c r="H114" s="75"/>
      <c r="I114" s="62"/>
      <c r="J114" s="62"/>
      <c r="K114" s="65"/>
      <c r="L114" s="27"/>
      <c r="M114" s="27"/>
      <c r="N114" s="27"/>
      <c r="O114" s="27"/>
      <c r="P114" s="27"/>
      <c r="Q114" s="27"/>
      <c r="R114" s="57">
        <f t="shared" si="13"/>
        <v>0</v>
      </c>
      <c r="S114" s="57">
        <f t="shared" si="14"/>
        <v>0</v>
      </c>
      <c r="T114" s="57">
        <f t="shared" si="15"/>
        <v>0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5"/>
      <c r="AK114" s="15"/>
    </row>
    <row r="115" spans="1:37">
      <c r="A115" s="28" t="s">
        <v>12</v>
      </c>
      <c r="B115" s="29" t="s">
        <v>248</v>
      </c>
      <c r="C115" s="57">
        <f>SUM(C110+C111)</f>
        <v>355288202</v>
      </c>
      <c r="D115" s="57">
        <f>SUM(D110+D111)</f>
        <v>351020981</v>
      </c>
      <c r="E115" s="57">
        <f>SUM(E110+E111)</f>
        <v>351020981</v>
      </c>
      <c r="F115" s="77">
        <f t="shared" ref="F115:K115" si="30">SUM(F112:F114)</f>
        <v>0</v>
      </c>
      <c r="G115" s="77">
        <f t="shared" si="30"/>
        <v>0</v>
      </c>
      <c r="H115" s="77">
        <f t="shared" si="30"/>
        <v>0</v>
      </c>
      <c r="I115" s="66">
        <f t="shared" si="30"/>
        <v>0</v>
      </c>
      <c r="J115" s="66">
        <f t="shared" si="30"/>
        <v>0</v>
      </c>
      <c r="K115" s="66">
        <f t="shared" si="30"/>
        <v>0</v>
      </c>
      <c r="L115" s="10"/>
      <c r="M115" s="10"/>
      <c r="N115" s="10"/>
      <c r="O115" s="10"/>
      <c r="P115" s="10"/>
      <c r="Q115" s="10"/>
      <c r="R115" s="57">
        <f t="shared" si="13"/>
        <v>355288202</v>
      </c>
      <c r="S115" s="57">
        <f t="shared" si="14"/>
        <v>351020981</v>
      </c>
      <c r="T115" s="57">
        <f t="shared" si="15"/>
        <v>351020981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5"/>
      <c r="AK115" s="15"/>
    </row>
    <row r="116" spans="1:37">
      <c r="A116" s="27" t="s">
        <v>249</v>
      </c>
      <c r="B116" s="4" t="s">
        <v>250</v>
      </c>
      <c r="C116" s="57">
        <f t="shared" si="26"/>
        <v>0</v>
      </c>
      <c r="D116" s="57">
        <f t="shared" ref="D116:E121" si="31">SUM(G116+J116)</f>
        <v>0</v>
      </c>
      <c r="E116" s="54">
        <f t="shared" si="31"/>
        <v>0</v>
      </c>
      <c r="F116" s="72"/>
      <c r="G116" s="72"/>
      <c r="H116" s="75"/>
      <c r="I116" s="62"/>
      <c r="J116" s="62"/>
      <c r="K116" s="65"/>
      <c r="L116" s="27"/>
      <c r="M116" s="27"/>
      <c r="N116" s="27"/>
      <c r="O116" s="27"/>
      <c r="P116" s="27"/>
      <c r="Q116" s="27"/>
      <c r="R116" s="57">
        <f t="shared" si="13"/>
        <v>0</v>
      </c>
      <c r="S116" s="57">
        <f t="shared" si="14"/>
        <v>0</v>
      </c>
      <c r="T116" s="57">
        <f t="shared" si="15"/>
        <v>0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5"/>
      <c r="AK116" s="15"/>
    </row>
    <row r="117" spans="1:37">
      <c r="A117" s="9" t="s">
        <v>251</v>
      </c>
      <c r="B117" s="4" t="s">
        <v>252</v>
      </c>
      <c r="C117" s="57">
        <f t="shared" si="26"/>
        <v>0</v>
      </c>
      <c r="D117" s="57">
        <f t="shared" si="31"/>
        <v>0</v>
      </c>
      <c r="E117" s="54">
        <f t="shared" si="31"/>
        <v>0</v>
      </c>
      <c r="F117" s="72"/>
      <c r="G117" s="72"/>
      <c r="H117" s="73"/>
      <c r="I117" s="62"/>
      <c r="J117" s="62"/>
      <c r="K117" s="63"/>
      <c r="L117" s="9"/>
      <c r="M117" s="9"/>
      <c r="N117" s="9"/>
      <c r="O117" s="9"/>
      <c r="P117" s="9"/>
      <c r="Q117" s="9"/>
      <c r="R117" s="57">
        <f t="shared" si="13"/>
        <v>0</v>
      </c>
      <c r="S117" s="57">
        <f t="shared" si="14"/>
        <v>0</v>
      </c>
      <c r="T117" s="57">
        <f t="shared" si="15"/>
        <v>0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5"/>
      <c r="AK117" s="15"/>
    </row>
    <row r="118" spans="1:37">
      <c r="A118" s="27" t="s">
        <v>45</v>
      </c>
      <c r="B118" s="4" t="s">
        <v>253</v>
      </c>
      <c r="C118" s="57">
        <f t="shared" si="26"/>
        <v>0</v>
      </c>
      <c r="D118" s="57">
        <f t="shared" si="31"/>
        <v>0</v>
      </c>
      <c r="E118" s="54">
        <f t="shared" si="31"/>
        <v>0</v>
      </c>
      <c r="F118" s="72"/>
      <c r="G118" s="72"/>
      <c r="H118" s="75"/>
      <c r="I118" s="62"/>
      <c r="J118" s="62"/>
      <c r="K118" s="65"/>
      <c r="L118" s="27"/>
      <c r="M118" s="27"/>
      <c r="N118" s="27"/>
      <c r="O118" s="27"/>
      <c r="P118" s="27"/>
      <c r="Q118" s="27"/>
      <c r="R118" s="57">
        <f t="shared" si="13"/>
        <v>0</v>
      </c>
      <c r="S118" s="57">
        <f t="shared" si="14"/>
        <v>0</v>
      </c>
      <c r="T118" s="57">
        <f t="shared" si="15"/>
        <v>0</v>
      </c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5"/>
      <c r="AK118" s="15"/>
    </row>
    <row r="119" spans="1:37">
      <c r="A119" s="27" t="s">
        <v>14</v>
      </c>
      <c r="B119" s="4" t="s">
        <v>254</v>
      </c>
      <c r="C119" s="57">
        <f t="shared" si="26"/>
        <v>0</v>
      </c>
      <c r="D119" s="57">
        <f t="shared" si="31"/>
        <v>0</v>
      </c>
      <c r="E119" s="54">
        <f t="shared" si="31"/>
        <v>0</v>
      </c>
      <c r="F119" s="72"/>
      <c r="G119" s="72"/>
      <c r="H119" s="75"/>
      <c r="I119" s="62"/>
      <c r="J119" s="62"/>
      <c r="K119" s="65"/>
      <c r="L119" s="27"/>
      <c r="M119" s="27"/>
      <c r="N119" s="27"/>
      <c r="O119" s="27"/>
      <c r="P119" s="27"/>
      <c r="Q119" s="27"/>
      <c r="R119" s="57">
        <f t="shared" si="13"/>
        <v>0</v>
      </c>
      <c r="S119" s="57">
        <f t="shared" si="14"/>
        <v>0</v>
      </c>
      <c r="T119" s="57">
        <f t="shared" si="15"/>
        <v>0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5"/>
      <c r="AK119" s="15"/>
    </row>
    <row r="120" spans="1:37">
      <c r="A120" s="28" t="s">
        <v>15</v>
      </c>
      <c r="B120" s="29" t="s">
        <v>255</v>
      </c>
      <c r="C120" s="57">
        <f t="shared" si="26"/>
        <v>0</v>
      </c>
      <c r="D120" s="57">
        <f t="shared" si="31"/>
        <v>0</v>
      </c>
      <c r="E120" s="54">
        <f t="shared" si="31"/>
        <v>0</v>
      </c>
      <c r="F120" s="77">
        <f t="shared" ref="F120:K120" si="32">SUM(F116:F119)</f>
        <v>0</v>
      </c>
      <c r="G120" s="77">
        <f t="shared" si="32"/>
        <v>0</v>
      </c>
      <c r="H120" s="77">
        <f t="shared" si="32"/>
        <v>0</v>
      </c>
      <c r="I120" s="66">
        <f t="shared" si="32"/>
        <v>0</v>
      </c>
      <c r="J120" s="66">
        <f t="shared" si="32"/>
        <v>0</v>
      </c>
      <c r="K120" s="66">
        <f t="shared" si="32"/>
        <v>0</v>
      </c>
      <c r="L120" s="10"/>
      <c r="M120" s="10"/>
      <c r="N120" s="10"/>
      <c r="O120" s="10"/>
      <c r="P120" s="10"/>
      <c r="Q120" s="10"/>
      <c r="R120" s="57">
        <f t="shared" si="13"/>
        <v>0</v>
      </c>
      <c r="S120" s="57">
        <f t="shared" si="14"/>
        <v>0</v>
      </c>
      <c r="T120" s="57">
        <f t="shared" si="15"/>
        <v>0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5"/>
      <c r="AK120" s="15"/>
    </row>
    <row r="121" spans="1:37">
      <c r="A121" s="9" t="s">
        <v>256</v>
      </c>
      <c r="B121" s="4" t="s">
        <v>257</v>
      </c>
      <c r="C121" s="57">
        <f t="shared" si="26"/>
        <v>0</v>
      </c>
      <c r="D121" s="57">
        <f t="shared" si="31"/>
        <v>0</v>
      </c>
      <c r="E121" s="54">
        <f t="shared" si="31"/>
        <v>0</v>
      </c>
      <c r="F121" s="72"/>
      <c r="G121" s="72"/>
      <c r="H121" s="73"/>
      <c r="I121" s="62"/>
      <c r="J121" s="62"/>
      <c r="K121" s="63"/>
      <c r="L121" s="9"/>
      <c r="M121" s="9"/>
      <c r="N121" s="9"/>
      <c r="O121" s="9"/>
      <c r="P121" s="9"/>
      <c r="Q121" s="9"/>
      <c r="R121" s="57">
        <f t="shared" si="13"/>
        <v>0</v>
      </c>
      <c r="S121" s="57">
        <f t="shared" si="14"/>
        <v>0</v>
      </c>
      <c r="T121" s="57">
        <f t="shared" si="15"/>
        <v>0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5"/>
      <c r="AK121" s="15"/>
    </row>
    <row r="122" spans="1:37" ht="15.75">
      <c r="A122" s="47" t="s">
        <v>49</v>
      </c>
      <c r="B122" s="48" t="s">
        <v>258</v>
      </c>
      <c r="C122" s="57">
        <f>SUM(C103,C108,C109,C110,C111,C112,C113,C114,C120,C121)</f>
        <v>355288202</v>
      </c>
      <c r="D122" s="57">
        <f>SUM(D103,D108,D109,D110,D111,D112,D113,D114,D120,D121)</f>
        <v>351020981</v>
      </c>
      <c r="E122" s="57">
        <f>SUM(E103,E108,E109,E110,E111,E112,E113,E114,E120,E121)</f>
        <v>351020981</v>
      </c>
      <c r="F122" s="78">
        <f t="shared" ref="F122:K122" si="33">SUM(F120,F115,F111,F108,F103)</f>
        <v>43706</v>
      </c>
      <c r="G122" s="78">
        <f t="shared" si="33"/>
        <v>49365</v>
      </c>
      <c r="H122" s="78">
        <f t="shared" si="33"/>
        <v>49365</v>
      </c>
      <c r="I122" s="67">
        <f t="shared" si="33"/>
        <v>0</v>
      </c>
      <c r="J122" s="67">
        <f t="shared" si="33"/>
        <v>0</v>
      </c>
      <c r="K122" s="67">
        <f t="shared" si="33"/>
        <v>0</v>
      </c>
      <c r="L122" s="49"/>
      <c r="M122" s="49"/>
      <c r="N122" s="49"/>
      <c r="O122" s="49"/>
      <c r="P122" s="49"/>
      <c r="Q122" s="49"/>
      <c r="R122" s="57">
        <f t="shared" si="13"/>
        <v>355288202</v>
      </c>
      <c r="S122" s="57">
        <f t="shared" si="14"/>
        <v>351020981</v>
      </c>
      <c r="T122" s="57">
        <f t="shared" si="15"/>
        <v>351020981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5"/>
      <c r="AK122" s="15"/>
    </row>
    <row r="123" spans="1:37" ht="15.75">
      <c r="A123" s="50" t="s">
        <v>50</v>
      </c>
      <c r="B123" s="52"/>
      <c r="C123" s="57">
        <f>SUM(C99,C122)</f>
        <v>1818212540</v>
      </c>
      <c r="D123" s="57">
        <f>SUM(D99,D122)</f>
        <v>2120474113</v>
      </c>
      <c r="E123" s="57">
        <f>SUM(E99,E122)</f>
        <v>1485540573</v>
      </c>
      <c r="F123" s="79">
        <f t="shared" ref="F123:K123" si="34">SUM(F99+F122)</f>
        <v>128585</v>
      </c>
      <c r="G123" s="79">
        <f t="shared" si="34"/>
        <v>218619</v>
      </c>
      <c r="H123" s="79">
        <f t="shared" si="34"/>
        <v>184146</v>
      </c>
      <c r="I123" s="68">
        <f t="shared" si="34"/>
        <v>45456</v>
      </c>
      <c r="J123" s="68">
        <f t="shared" si="34"/>
        <v>43508</v>
      </c>
      <c r="K123" s="68">
        <f t="shared" si="34"/>
        <v>43268</v>
      </c>
      <c r="L123" s="51"/>
      <c r="M123" s="51"/>
      <c r="N123" s="51"/>
      <c r="O123" s="51"/>
      <c r="P123" s="51"/>
      <c r="Q123" s="51"/>
      <c r="R123" s="57">
        <f t="shared" si="13"/>
        <v>1818212540</v>
      </c>
      <c r="S123" s="57">
        <f t="shared" si="14"/>
        <v>2120474113</v>
      </c>
      <c r="T123" s="57">
        <f t="shared" si="15"/>
        <v>1485540573</v>
      </c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2:37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2:37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2:37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2:37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2:37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2:37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2:37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2:37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2:37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2:37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2:37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2:37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2:37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2:37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2:37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2:37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2:37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2:37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2:37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2:37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2:37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2:37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2:37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2:37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2:37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2:37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2:37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2:37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2:37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2:37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2:37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2:37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2:37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2:37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2:37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2:37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2:37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2:37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2:37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2:37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2:37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2:37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2:37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2:37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</row>
  </sheetData>
  <mergeCells count="8">
    <mergeCell ref="A1:T1"/>
    <mergeCell ref="A2:T2"/>
    <mergeCell ref="A5:A6"/>
    <mergeCell ref="B5:B6"/>
    <mergeCell ref="C5:E5"/>
    <mergeCell ref="L5:N5"/>
    <mergeCell ref="O5:Q5"/>
    <mergeCell ref="R5:T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  <headerFooter>
    <oddHeader>&amp;C2.d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1.a kiemelt ei önk</vt:lpstr>
      <vt:lpstr>1.b kiemelt ei KH</vt:lpstr>
      <vt:lpstr>1.c kiemelt ei óvoda</vt:lpstr>
      <vt:lpstr>2.d kiadások összesen</vt:lpstr>
      <vt:lpstr>'1.a kiemelt ei önk'!Nyomtatási_terület</vt:lpstr>
      <vt:lpstr>'1.b kiemelt ei KH'!Nyomtatási_terület</vt:lpstr>
      <vt:lpstr>'1.c kiemelt ei óvoda'!Nyomtatási_terület</vt:lpstr>
      <vt:lpstr>'2.d kiadások összesen'!Nyomtatási_terület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2021-05-27T10:46:30Z</dcterms:modified>
</cp:coreProperties>
</file>