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N58" i="1" l="1"/>
  <c r="M58" i="1"/>
  <c r="I58" i="1"/>
  <c r="H58" i="1"/>
  <c r="G58" i="1"/>
  <c r="F58" i="1"/>
  <c r="E58" i="1"/>
  <c r="D58" i="1"/>
  <c r="K57" i="1"/>
  <c r="L57" i="1" s="1"/>
  <c r="O57" i="1" s="1"/>
  <c r="J57" i="1"/>
  <c r="N49" i="1"/>
  <c r="M49" i="1"/>
  <c r="K49" i="1"/>
  <c r="I49" i="1"/>
  <c r="H49" i="1"/>
  <c r="G49" i="1"/>
  <c r="F49" i="1"/>
  <c r="E49" i="1"/>
  <c r="D49" i="1"/>
  <c r="C49" i="1"/>
  <c r="N48" i="1"/>
  <c r="M48" i="1"/>
  <c r="K48" i="1"/>
  <c r="I48" i="1"/>
  <c r="H48" i="1"/>
  <c r="G48" i="1"/>
  <c r="F48" i="1"/>
  <c r="E48" i="1"/>
  <c r="D48" i="1"/>
  <c r="C48" i="1"/>
  <c r="N47" i="1"/>
  <c r="M47" i="1"/>
  <c r="K47" i="1"/>
  <c r="I47" i="1"/>
  <c r="H47" i="1"/>
  <c r="G47" i="1"/>
  <c r="F47" i="1"/>
  <c r="E47" i="1"/>
  <c r="D47" i="1"/>
  <c r="C47" i="1"/>
  <c r="C58" i="1" s="1"/>
  <c r="J58" i="1" s="1"/>
  <c r="N46" i="1"/>
  <c r="N54" i="1" s="1"/>
  <c r="M46" i="1"/>
  <c r="K46" i="1"/>
  <c r="K54" i="1" s="1"/>
  <c r="I46" i="1"/>
  <c r="I54" i="1" s="1"/>
  <c r="H46" i="1"/>
  <c r="H54" i="1" s="1"/>
  <c r="G46" i="1"/>
  <c r="F46" i="1"/>
  <c r="F54" i="1" s="1"/>
  <c r="E46" i="1"/>
  <c r="E54" i="1" s="1"/>
  <c r="D46" i="1"/>
  <c r="D54" i="1" s="1"/>
  <c r="C46" i="1"/>
  <c r="N40" i="1"/>
  <c r="M40" i="1"/>
  <c r="I40" i="1"/>
  <c r="H40" i="1"/>
  <c r="G40" i="1"/>
  <c r="F40" i="1"/>
  <c r="E40" i="1"/>
  <c r="D40" i="1"/>
  <c r="C40" i="1"/>
  <c r="K39" i="1"/>
  <c r="K40" i="1" s="1"/>
  <c r="J39" i="1"/>
  <c r="J40" i="1" s="1"/>
  <c r="N37" i="1"/>
  <c r="N38" i="1" s="1"/>
  <c r="M37" i="1"/>
  <c r="M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K37" i="1" s="1"/>
  <c r="C37" i="1"/>
  <c r="C38" i="1" s="1"/>
  <c r="K36" i="1"/>
  <c r="J36" i="1"/>
  <c r="K35" i="1"/>
  <c r="J35" i="1"/>
  <c r="L35" i="1" s="1"/>
  <c r="O35" i="1" s="1"/>
  <c r="K34" i="1"/>
  <c r="J34" i="1"/>
  <c r="N32" i="1"/>
  <c r="N33" i="1" s="1"/>
  <c r="N41" i="1" s="1"/>
  <c r="M32" i="1"/>
  <c r="M33" i="1" s="1"/>
  <c r="K32" i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K31" i="1"/>
  <c r="J31" i="1"/>
  <c r="L31" i="1" s="1"/>
  <c r="O31" i="1" s="1"/>
  <c r="K30" i="1"/>
  <c r="J30" i="1"/>
  <c r="K29" i="1"/>
  <c r="J29" i="1"/>
  <c r="L29" i="1" s="1"/>
  <c r="K28" i="1"/>
  <c r="K58" i="1" s="1"/>
  <c r="J28" i="1"/>
  <c r="O27" i="1"/>
  <c r="K27" i="1"/>
  <c r="J27" i="1"/>
  <c r="F26" i="1"/>
  <c r="F43" i="1" s="1"/>
  <c r="F44" i="1" s="1"/>
  <c r="N25" i="1"/>
  <c r="N26" i="1" s="1"/>
  <c r="N43" i="1" s="1"/>
  <c r="N44" i="1" s="1"/>
  <c r="M25" i="1"/>
  <c r="M26" i="1" s="1"/>
  <c r="M43" i="1" s="1"/>
  <c r="M44" i="1" s="1"/>
  <c r="I25" i="1"/>
  <c r="I26" i="1" s="1"/>
  <c r="I43" i="1" s="1"/>
  <c r="I44" i="1" s="1"/>
  <c r="H25" i="1"/>
  <c r="H26" i="1" s="1"/>
  <c r="H43" i="1" s="1"/>
  <c r="H44" i="1" s="1"/>
  <c r="G25" i="1"/>
  <c r="G26" i="1" s="1"/>
  <c r="G43" i="1" s="1"/>
  <c r="G44" i="1" s="1"/>
  <c r="F25" i="1"/>
  <c r="E25" i="1"/>
  <c r="E26" i="1" s="1"/>
  <c r="E43" i="1" s="1"/>
  <c r="E44" i="1" s="1"/>
  <c r="D25" i="1"/>
  <c r="D26" i="1" s="1"/>
  <c r="D43" i="1" s="1"/>
  <c r="D44" i="1" s="1"/>
  <c r="C25" i="1"/>
  <c r="C26" i="1" s="1"/>
  <c r="N24" i="1"/>
  <c r="M24" i="1"/>
  <c r="I24" i="1"/>
  <c r="H24" i="1"/>
  <c r="G24" i="1"/>
  <c r="F24" i="1"/>
  <c r="E24" i="1"/>
  <c r="D24" i="1"/>
  <c r="C24" i="1"/>
  <c r="J23" i="1"/>
  <c r="J24" i="1" s="1"/>
  <c r="J22" i="1"/>
  <c r="L22" i="1" s="1"/>
  <c r="O22" i="1" s="1"/>
  <c r="J21" i="1"/>
  <c r="L21" i="1" s="1"/>
  <c r="O21" i="1" s="1"/>
  <c r="L20" i="1"/>
  <c r="L46" i="1" s="1"/>
  <c r="J20" i="1"/>
  <c r="J46" i="1" s="1"/>
  <c r="K18" i="1"/>
  <c r="K24" i="1" s="1"/>
  <c r="J18" i="1"/>
  <c r="N17" i="1"/>
  <c r="M17" i="1"/>
  <c r="I17" i="1"/>
  <c r="H17" i="1"/>
  <c r="G17" i="1"/>
  <c r="F17" i="1"/>
  <c r="E17" i="1"/>
  <c r="D17" i="1"/>
  <c r="C17" i="1"/>
  <c r="J16" i="1"/>
  <c r="J15" i="1"/>
  <c r="L15" i="1" s="1"/>
  <c r="O15" i="1" s="1"/>
  <c r="J14" i="1"/>
  <c r="J48" i="1" s="1"/>
  <c r="J13" i="1"/>
  <c r="L13" i="1" s="1"/>
  <c r="L11" i="1"/>
  <c r="O11" i="1" s="1"/>
  <c r="K11" i="1"/>
  <c r="K17" i="1" s="1"/>
  <c r="J11" i="1"/>
  <c r="N10" i="1"/>
  <c r="M10" i="1"/>
  <c r="I10" i="1"/>
  <c r="H10" i="1"/>
  <c r="G10" i="1"/>
  <c r="F10" i="1"/>
  <c r="E10" i="1"/>
  <c r="D10" i="1"/>
  <c r="C10" i="1"/>
  <c r="J9" i="1"/>
  <c r="L9" i="1" s="1"/>
  <c r="O9" i="1" s="1"/>
  <c r="J8" i="1"/>
  <c r="L8" i="1" s="1"/>
  <c r="O8" i="1" s="1"/>
  <c r="J7" i="1"/>
  <c r="L6" i="1"/>
  <c r="O6" i="1" s="1"/>
  <c r="J6" i="1"/>
  <c r="K4" i="1"/>
  <c r="L4" i="1" s="1"/>
  <c r="F55" i="1" l="1"/>
  <c r="F56" i="1" s="1"/>
  <c r="J49" i="1"/>
  <c r="J25" i="1"/>
  <c r="C55" i="1"/>
  <c r="C56" i="1" s="1"/>
  <c r="J56" i="1" s="1"/>
  <c r="G55" i="1"/>
  <c r="G56" i="1" s="1"/>
  <c r="N55" i="1"/>
  <c r="N56" i="1" s="1"/>
  <c r="K33" i="1"/>
  <c r="F41" i="1"/>
  <c r="M55" i="1"/>
  <c r="M56" i="1" s="1"/>
  <c r="J10" i="1"/>
  <c r="L16" i="1"/>
  <c r="O16" i="1" s="1"/>
  <c r="D55" i="1"/>
  <c r="D56" i="1" s="1"/>
  <c r="H55" i="1"/>
  <c r="H56" i="1" s="1"/>
  <c r="L28" i="1"/>
  <c r="O28" i="1" s="1"/>
  <c r="L30" i="1"/>
  <c r="O30" i="1" s="1"/>
  <c r="C54" i="1"/>
  <c r="G54" i="1"/>
  <c r="M54" i="1"/>
  <c r="L14" i="1"/>
  <c r="L48" i="1" s="1"/>
  <c r="E55" i="1"/>
  <c r="E56" i="1" s="1"/>
  <c r="I55" i="1"/>
  <c r="I56" i="1" s="1"/>
  <c r="L58" i="1"/>
  <c r="L36" i="1"/>
  <c r="O36" i="1" s="1"/>
  <c r="O29" i="1"/>
  <c r="K38" i="1"/>
  <c r="C41" i="1"/>
  <c r="G41" i="1"/>
  <c r="M41" i="1"/>
  <c r="L47" i="1"/>
  <c r="O13" i="1"/>
  <c r="O47" i="1" s="1"/>
  <c r="J55" i="1"/>
  <c r="H41" i="1"/>
  <c r="O4" i="1"/>
  <c r="L17" i="1"/>
  <c r="C43" i="1"/>
  <c r="C44" i="1" s="1"/>
  <c r="J26" i="1"/>
  <c r="E41" i="1"/>
  <c r="I41" i="1"/>
  <c r="K41" i="1"/>
  <c r="O58" i="1"/>
  <c r="K25" i="1"/>
  <c r="K26" i="1" s="1"/>
  <c r="K43" i="1" s="1"/>
  <c r="K44" i="1" s="1"/>
  <c r="J32" i="1"/>
  <c r="L32" i="1" s="1"/>
  <c r="O32" i="1" s="1"/>
  <c r="L7" i="1"/>
  <c r="O7" i="1" s="1"/>
  <c r="K10" i="1"/>
  <c r="K55" i="1" s="1"/>
  <c r="J17" i="1"/>
  <c r="L18" i="1"/>
  <c r="O20" i="1"/>
  <c r="O46" i="1" s="1"/>
  <c r="L23" i="1"/>
  <c r="J33" i="1"/>
  <c r="L34" i="1"/>
  <c r="D38" i="1"/>
  <c r="D41" i="1" s="1"/>
  <c r="J47" i="1"/>
  <c r="J54" i="1" s="1"/>
  <c r="L49" i="1"/>
  <c r="J37" i="1"/>
  <c r="L37" i="1" s="1"/>
  <c r="O37" i="1" s="1"/>
  <c r="L39" i="1"/>
  <c r="O14" i="1" l="1"/>
  <c r="O48" i="1" s="1"/>
  <c r="L54" i="1"/>
  <c r="K56" i="1"/>
  <c r="L56" i="1" s="1"/>
  <c r="O56" i="1" s="1"/>
  <c r="L55" i="1"/>
  <c r="O39" i="1"/>
  <c r="O40" i="1" s="1"/>
  <c r="L40" i="1"/>
  <c r="O23" i="1"/>
  <c r="L24" i="1"/>
  <c r="O49" i="1"/>
  <c r="O54" i="1" s="1"/>
  <c r="O17" i="1"/>
  <c r="J43" i="1"/>
  <c r="J44" i="1" s="1"/>
  <c r="L26" i="1"/>
  <c r="O10" i="1"/>
  <c r="O34" i="1"/>
  <c r="L38" i="1"/>
  <c r="O38" i="1" s="1"/>
  <c r="L10" i="1"/>
  <c r="O33" i="1"/>
  <c r="O18" i="1"/>
  <c r="L25" i="1"/>
  <c r="O25" i="1" s="1"/>
  <c r="L33" i="1"/>
  <c r="J38" i="1"/>
  <c r="J41" i="1" s="1"/>
  <c r="O41" i="1" l="1"/>
  <c r="O24" i="1"/>
  <c r="O55" i="1" s="1"/>
  <c r="L43" i="1"/>
  <c r="L44" i="1" s="1"/>
  <c r="O26" i="1"/>
  <c r="O43" i="1" s="1"/>
  <c r="O44" i="1" s="1"/>
  <c r="L41" i="1"/>
</calcChain>
</file>

<file path=xl/sharedStrings.xml><?xml version="1.0" encoding="utf-8"?>
<sst xmlns="http://schemas.openxmlformats.org/spreadsheetml/2006/main" count="151" uniqueCount="81">
  <si>
    <t>Cím</t>
  </si>
  <si>
    <t>KÖLTSÉGVETÉSI SZERVEK</t>
  </si>
  <si>
    <t>Működési célú támogatások államháztartáson belülről</t>
  </si>
  <si>
    <t>Felhalmozási célú támogatások államháztartáson belülről</t>
  </si>
  <si>
    <t xml:space="preserve"> Közhatalmi bevételek</t>
  </si>
  <si>
    <t>Működési bevételek</t>
  </si>
  <si>
    <t>Felhalmozási bevételek</t>
  </si>
  <si>
    <t xml:space="preserve">Működési célú átvett pénzeszköz </t>
  </si>
  <si>
    <t>Felhalmozási célú átvett pénzeszköz</t>
  </si>
  <si>
    <t>Működési költségvetési bevételek összesen</t>
  </si>
  <si>
    <t>Felhalmozási költségvetési  bevételek összesen</t>
  </si>
  <si>
    <t>Költségvetési  bevételek összesen</t>
  </si>
  <si>
    <t>Önkormányzati támogatás</t>
  </si>
  <si>
    <t>Maradvány igénybevétele</t>
  </si>
  <si>
    <t>Bevétel  összesen</t>
  </si>
  <si>
    <t>Kötelező feladat</t>
  </si>
  <si>
    <t>Önként vállalt feladat</t>
  </si>
  <si>
    <t>Államigaz-gatási feladat</t>
  </si>
  <si>
    <t>B1</t>
  </si>
  <si>
    <t>B2</t>
  </si>
  <si>
    <t>B3</t>
  </si>
  <si>
    <t>B4</t>
  </si>
  <si>
    <t>B5</t>
  </si>
  <si>
    <t>B6</t>
  </si>
  <si>
    <t>B7</t>
  </si>
  <si>
    <t>(B1+B3+B4+B6)</t>
  </si>
  <si>
    <t>(B2+B5+B7)</t>
  </si>
  <si>
    <t>(B1-B7)</t>
  </si>
  <si>
    <t>B8</t>
  </si>
  <si>
    <t>(B1-B8)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</si>
  <si>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</si>
  <si>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</si>
  <si>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</si>
  <si>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</si>
  <si>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</si>
  <si>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</si>
  <si>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</si>
  <si>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</si>
  <si>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</si>
  <si>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j.=c.+e +f.+h.</t>
  </si>
  <si>
    <t>k.=d.+g.+i.</t>
  </si>
  <si>
    <t>l.=j.+k.</t>
  </si>
  <si>
    <t>m.</t>
  </si>
  <si>
    <t>n.=l.+m.</t>
  </si>
  <si>
    <t>o.</t>
  </si>
  <si>
    <t>p.</t>
  </si>
  <si>
    <t>q.</t>
  </si>
  <si>
    <t>Iváncsai Közös Önkormányzati Hivatal
Módosított előirányzat</t>
  </si>
  <si>
    <t>X</t>
  </si>
  <si>
    <t>Javasolt módosítás</t>
  </si>
  <si>
    <t>~ főösszeget érintő módosítás</t>
  </si>
  <si>
    <t>Iváncsai Közös Önkormányzati Hivatal 
Új, Módosított előirányzat</t>
  </si>
  <si>
    <t>Iváncsai Mesepalota Művészeti Óvoda
Módosított előirányzat</t>
  </si>
  <si>
    <t>~ pénzmaradvány rendezése</t>
  </si>
  <si>
    <t>~ októberi lemondás miatt</t>
  </si>
  <si>
    <t>Iváncsai Mesepalota Művészeti Óvoda
Új, Módosított előirányzat</t>
  </si>
  <si>
    <t>Iváncsai Könyvtár és Művelődési Központ
Módosított előirányzat</t>
  </si>
  <si>
    <t>~ kulturális illetménypótlék (10-11. hó)</t>
  </si>
  <si>
    <t>~ főösszeget érintő  módosítás</t>
  </si>
  <si>
    <t>Költségvetési szervek 
Módosított előirányzat összesen:</t>
  </si>
  <si>
    <t>_</t>
  </si>
  <si>
    <t>~ Kötelező feladat</t>
  </si>
  <si>
    <t>~ Önként vállalt feladat</t>
  </si>
  <si>
    <t>~ Államigazgatási feladat</t>
  </si>
  <si>
    <t>köt PH</t>
  </si>
  <si>
    <t>köt.Humán</t>
  </si>
  <si>
    <t>köt.Frim</t>
  </si>
  <si>
    <t>köt.int.</t>
  </si>
  <si>
    <t>kötelező össz.</t>
  </si>
  <si>
    <t>önk.v.PH</t>
  </si>
  <si>
    <t>önk.v.Humán</t>
  </si>
  <si>
    <t>Önk.v.Frim</t>
  </si>
  <si>
    <t>önk.int.</t>
  </si>
  <si>
    <t>önként v.össz.</t>
  </si>
  <si>
    <t>állami PH</t>
  </si>
  <si>
    <t>állami össz.</t>
  </si>
  <si>
    <t>mindössz.</t>
  </si>
  <si>
    <t>Módosítás</t>
  </si>
  <si>
    <t xml:space="preserve">Összesen </t>
  </si>
  <si>
    <t xml:space="preserve"> Költségvetési szervek 
Új, Módosított előirányzat összesen: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</si>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</sst>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family val="1"/>
      <charset val="238"/>
    </font>
    <font>
      <sz val="11"/>
      <name val="Times New Roman CE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1"/>
      <name val="Times New Roman CE"/>
    </font>
    <font>
      <b/>
      <sz val="12"/>
      <name val="Times New Roman CE"/>
    </font>
    <font>
      <b/>
      <sz val="11"/>
      <color indexed="8"/>
      <name val="Calibri"/>
      <family val="2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1">
    <xf numFmtId="0" fontId="0" fillId="0" borderId="0" xfId="0"/>
    <xf numFmtId="0" fontId="3" fillId="0" borderId="1" xfId="1" applyFont="1" applyBorder="1" applyAlignment="1">
      <alignment horizontal="right"/>
    </xf>
    <xf numFmtId="0" fontId="3" fillId="0" borderId="2" xfId="2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3" fontId="5" fillId="0" borderId="4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0" fontId="6" fillId="0" borderId="6" xfId="2" applyFont="1" applyBorder="1" applyAlignment="1">
      <alignment wrapText="1"/>
    </xf>
    <xf numFmtId="3" fontId="8" fillId="0" borderId="7" xfId="1" applyNumberFormat="1" applyFont="1" applyBorder="1"/>
    <xf numFmtId="3" fontId="8" fillId="0" borderId="8" xfId="1" applyNumberFormat="1" applyFont="1" applyBorder="1"/>
    <xf numFmtId="3" fontId="8" fillId="0" borderId="9" xfId="1" applyNumberFormat="1" applyFont="1" applyBorder="1"/>
    <xf numFmtId="3" fontId="8" fillId="0" borderId="6" xfId="1" applyNumberFormat="1" applyFont="1" applyBorder="1"/>
    <xf numFmtId="3" fontId="8" fillId="0" borderId="10" xfId="1" applyNumberFormat="1" applyFont="1" applyBorder="1" applyAlignment="1">
      <alignment horizontal="center"/>
    </xf>
    <xf numFmtId="3" fontId="8" fillId="0" borderId="7" xfId="1" applyNumberFormat="1" applyFont="1" applyBorder="1" applyAlignment="1">
      <alignment horizontal="center"/>
    </xf>
    <xf numFmtId="3" fontId="8" fillId="0" borderId="11" xfId="1" applyNumberFormat="1" applyFont="1" applyBorder="1" applyAlignment="1">
      <alignment horizontal="center"/>
    </xf>
    <xf numFmtId="3" fontId="8" fillId="0" borderId="11" xfId="1" applyNumberFormat="1" applyFont="1" applyBorder="1"/>
    <xf numFmtId="0" fontId="9" fillId="0" borderId="6" xfId="2" quotePrefix="1" applyFont="1" applyBorder="1" applyAlignment="1">
      <alignment wrapText="1"/>
    </xf>
    <xf numFmtId="3" fontId="10" fillId="0" borderId="7" xfId="1" applyNumberFormat="1" applyFont="1" applyBorder="1"/>
    <xf numFmtId="3" fontId="10" fillId="0" borderId="11" xfId="1" applyNumberFormat="1" applyFont="1" applyBorder="1"/>
    <xf numFmtId="3" fontId="10" fillId="0" borderId="14" xfId="1" applyNumberFormat="1" applyFont="1" applyBorder="1"/>
    <xf numFmtId="0" fontId="6" fillId="0" borderId="6" xfId="2" applyFont="1" applyFill="1" applyBorder="1" applyAlignment="1">
      <alignment wrapText="1"/>
    </xf>
    <xf numFmtId="3" fontId="8" fillId="0" borderId="7" xfId="1" applyNumberFormat="1" applyFont="1" applyFill="1" applyBorder="1"/>
    <xf numFmtId="3" fontId="8" fillId="0" borderId="8" xfId="1" applyNumberFormat="1" applyFont="1" applyFill="1" applyBorder="1"/>
    <xf numFmtId="3" fontId="8" fillId="0" borderId="11" xfId="1" applyNumberFormat="1" applyFont="1" applyFill="1" applyBorder="1"/>
    <xf numFmtId="3" fontId="8" fillId="0" borderId="6" xfId="1" applyNumberFormat="1" applyFont="1" applyFill="1" applyBorder="1"/>
    <xf numFmtId="3" fontId="8" fillId="0" borderId="10" xfId="1" applyNumberFormat="1" applyFont="1" applyFill="1" applyBorder="1" applyAlignment="1">
      <alignment horizontal="center"/>
    </xf>
    <xf numFmtId="3" fontId="8" fillId="0" borderId="7" xfId="1" applyNumberFormat="1" applyFont="1" applyFill="1" applyBorder="1" applyAlignment="1">
      <alignment horizontal="center"/>
    </xf>
    <xf numFmtId="3" fontId="8" fillId="0" borderId="11" xfId="1" applyNumberFormat="1" applyFont="1" applyFill="1" applyBorder="1" applyAlignment="1">
      <alignment horizontal="center"/>
    </xf>
    <xf numFmtId="0" fontId="7" fillId="0" borderId="13" xfId="1" applyFont="1" applyBorder="1" applyAlignment="1">
      <alignment horizontal="right"/>
    </xf>
    <xf numFmtId="0" fontId="7" fillId="0" borderId="12" xfId="1" applyFont="1" applyBorder="1" applyAlignment="1">
      <alignment horizontal="right"/>
    </xf>
    <xf numFmtId="3" fontId="8" fillId="0" borderId="16" xfId="1" applyNumberFormat="1" applyFont="1" applyBorder="1" applyAlignment="1">
      <alignment horizontal="center"/>
    </xf>
    <xf numFmtId="3" fontId="8" fillId="0" borderId="6" xfId="1" applyNumberFormat="1" applyFont="1" applyBorder="1" applyAlignment="1">
      <alignment horizontal="center"/>
    </xf>
    <xf numFmtId="3" fontId="8" fillId="0" borderId="17" xfId="1" applyNumberFormat="1" applyFont="1" applyBorder="1" applyAlignment="1">
      <alignment horizontal="center"/>
    </xf>
    <xf numFmtId="3" fontId="8" fillId="0" borderId="18" xfId="1" applyNumberFormat="1" applyFont="1" applyBorder="1" applyAlignment="1">
      <alignment horizontal="center"/>
    </xf>
    <xf numFmtId="3" fontId="8" fillId="0" borderId="19" xfId="1" applyNumberFormat="1" applyFont="1" applyBorder="1" applyAlignment="1">
      <alignment horizontal="center"/>
    </xf>
    <xf numFmtId="3" fontId="8" fillId="0" borderId="20" xfId="1" applyNumberFormat="1" applyFont="1" applyBorder="1" applyAlignment="1">
      <alignment horizontal="center"/>
    </xf>
    <xf numFmtId="3" fontId="8" fillId="0" borderId="21" xfId="1" applyNumberFormat="1" applyFont="1" applyBorder="1" applyAlignment="1">
      <alignment horizontal="center"/>
    </xf>
    <xf numFmtId="3" fontId="8" fillId="0" borderId="22" xfId="1" applyNumberFormat="1" applyFont="1" applyBorder="1" applyAlignment="1">
      <alignment horizontal="center"/>
    </xf>
    <xf numFmtId="3" fontId="8" fillId="0" borderId="23" xfId="1" applyNumberFormat="1" applyFont="1" applyBorder="1"/>
    <xf numFmtId="3" fontId="8" fillId="0" borderId="14" xfId="1" applyNumberFormat="1" applyFont="1" applyBorder="1" applyAlignment="1">
      <alignment horizontal="center"/>
    </xf>
    <xf numFmtId="3" fontId="10" fillId="0" borderId="24" xfId="1" applyNumberFormat="1" applyFont="1" applyBorder="1"/>
    <xf numFmtId="3" fontId="10" fillId="0" borderId="25" xfId="1" applyNumberFormat="1" applyFont="1" applyBorder="1"/>
    <xf numFmtId="3" fontId="10" fillId="0" borderId="26" xfId="1" applyNumberFormat="1" applyFont="1" applyBorder="1"/>
    <xf numFmtId="3" fontId="10" fillId="0" borderId="27" xfId="1" applyNumberFormat="1" applyFont="1" applyBorder="1"/>
    <xf numFmtId="3" fontId="10" fillId="0" borderId="28" xfId="1" applyNumberFormat="1" applyFont="1" applyBorder="1"/>
    <xf numFmtId="3" fontId="10" fillId="0" borderId="29" xfId="1" applyNumberFormat="1" applyFont="1" applyBorder="1"/>
    <xf numFmtId="3" fontId="8" fillId="0" borderId="30" xfId="1" applyNumberFormat="1" applyFont="1" applyBorder="1" applyAlignment="1">
      <alignment horizontal="center"/>
    </xf>
    <xf numFmtId="3" fontId="8" fillId="0" borderId="31" xfId="1" applyNumberFormat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11" fillId="0" borderId="2" xfId="2" applyFont="1" applyBorder="1" applyAlignment="1">
      <alignment wrapText="1"/>
    </xf>
    <xf numFmtId="3" fontId="11" fillId="0" borderId="1" xfId="1" applyNumberFormat="1" applyFont="1" applyBorder="1"/>
    <xf numFmtId="3" fontId="11" fillId="0" borderId="32" xfId="1" applyNumberFormat="1" applyFont="1" applyBorder="1" applyAlignment="1">
      <alignment horizontal="center" vertical="top"/>
    </xf>
    <xf numFmtId="3" fontId="11" fillId="0" borderId="33" xfId="1" applyNumberFormat="1" applyFont="1" applyBorder="1" applyAlignment="1">
      <alignment horizontal="center" vertical="top"/>
    </xf>
    <xf numFmtId="3" fontId="11" fillId="0" borderId="2" xfId="1" applyNumberFormat="1" applyFont="1" applyBorder="1"/>
    <xf numFmtId="3" fontId="11" fillId="0" borderId="1" xfId="1" applyNumberFormat="1" applyFont="1" applyBorder="1" applyAlignment="1">
      <alignment horizontal="center" vertical="top"/>
    </xf>
    <xf numFmtId="3" fontId="11" fillId="0" borderId="2" xfId="1" applyNumberFormat="1" applyFont="1" applyBorder="1" applyAlignment="1">
      <alignment horizontal="center" vertical="top"/>
    </xf>
    <xf numFmtId="0" fontId="7" fillId="0" borderId="0" xfId="1" applyFont="1" applyBorder="1" applyAlignment="1">
      <alignment horizontal="right"/>
    </xf>
    <xf numFmtId="0" fontId="2" fillId="0" borderId="7" xfId="2" applyFont="1" applyBorder="1" applyAlignment="1">
      <alignment wrapText="1"/>
    </xf>
    <xf numFmtId="3" fontId="8" fillId="0" borderId="14" xfId="1" applyNumberFormat="1" applyFont="1" applyBorder="1"/>
    <xf numFmtId="0" fontId="0" fillId="0" borderId="0" xfId="0" applyAlignment="1">
      <alignment horizontal="center"/>
    </xf>
    <xf numFmtId="3" fontId="2" fillId="0" borderId="7" xfId="1" applyNumberFormat="1" applyFont="1" applyBorder="1"/>
    <xf numFmtId="3" fontId="2" fillId="0" borderId="11" xfId="1" applyNumberFormat="1" applyFont="1" applyBorder="1"/>
    <xf numFmtId="0" fontId="12" fillId="0" borderId="7" xfId="2" applyFont="1" applyBorder="1" applyAlignment="1">
      <alignment wrapText="1"/>
    </xf>
    <xf numFmtId="3" fontId="12" fillId="0" borderId="7" xfId="1" applyNumberFormat="1" applyFont="1" applyBorder="1"/>
    <xf numFmtId="3" fontId="12" fillId="0" borderId="11" xfId="1" applyNumberFormat="1" applyFont="1" applyBorder="1"/>
    <xf numFmtId="3" fontId="12" fillId="0" borderId="14" xfId="1" applyNumberFormat="1" applyFont="1" applyBorder="1"/>
    <xf numFmtId="0" fontId="2" fillId="0" borderId="7" xfId="2" applyFont="1" applyFill="1" applyBorder="1" applyAlignment="1">
      <alignment wrapText="1"/>
    </xf>
    <xf numFmtId="3" fontId="8" fillId="0" borderId="0" xfId="1" applyNumberFormat="1" applyFont="1" applyBorder="1"/>
    <xf numFmtId="0" fontId="3" fillId="0" borderId="0" xfId="1" applyFont="1" applyBorder="1" applyAlignment="1">
      <alignment horizontal="right"/>
    </xf>
    <xf numFmtId="0" fontId="12" fillId="0" borderId="7" xfId="2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4" fillId="0" borderId="7" xfId="2" applyFont="1" applyFill="1" applyBorder="1" applyAlignment="1">
      <alignment wrapText="1"/>
    </xf>
    <xf numFmtId="3" fontId="2" fillId="0" borderId="14" xfId="1" applyNumberFormat="1" applyFont="1" applyBorder="1"/>
    <xf numFmtId="0" fontId="15" fillId="0" borderId="0" xfId="0" applyFont="1" applyAlignment="1">
      <alignment horizontal="center"/>
    </xf>
    <xf numFmtId="0" fontId="11" fillId="0" borderId="7" xfId="2" applyFont="1" applyBorder="1" applyAlignment="1">
      <alignment wrapText="1"/>
    </xf>
    <xf numFmtId="3" fontId="11" fillId="0" borderId="7" xfId="1" applyNumberFormat="1" applyFont="1" applyBorder="1"/>
    <xf numFmtId="3" fontId="11" fillId="0" borderId="11" xfId="1" applyNumberFormat="1" applyFont="1" applyBorder="1"/>
    <xf numFmtId="3" fontId="11" fillId="0" borderId="14" xfId="1" applyNumberFormat="1" applyFont="1" applyBorder="1"/>
    <xf numFmtId="0" fontId="8" fillId="0" borderId="0" xfId="2" applyFont="1" applyBorder="1" applyAlignment="1">
      <alignment wrapText="1"/>
    </xf>
    <xf numFmtId="3" fontId="8" fillId="0" borderId="22" xfId="1" applyNumberFormat="1" applyFont="1" applyBorder="1"/>
    <xf numFmtId="0" fontId="7" fillId="0" borderId="11" xfId="1" applyFont="1" applyBorder="1" applyAlignment="1">
      <alignment horizontal="right"/>
    </xf>
    <xf numFmtId="0" fontId="10" fillId="0" borderId="6" xfId="2" applyFont="1" applyBorder="1" applyAlignment="1">
      <alignment wrapText="1"/>
    </xf>
    <xf numFmtId="3" fontId="8" fillId="0" borderId="16" xfId="1" applyNumberFormat="1" applyFont="1" applyBorder="1"/>
    <xf numFmtId="3" fontId="11" fillId="0" borderId="34" xfId="1" applyNumberFormat="1" applyFont="1" applyBorder="1" applyAlignment="1">
      <alignment horizontal="center" vertical="top"/>
    </xf>
    <xf numFmtId="3" fontId="11" fillId="0" borderId="35" xfId="1" applyNumberFormat="1" applyFont="1" applyBorder="1" applyAlignment="1">
      <alignment horizontal="center" vertical="top"/>
    </xf>
    <xf numFmtId="3" fontId="11" fillId="0" borderId="36" xfId="1" applyNumberFormat="1" applyFont="1" applyBorder="1" applyAlignment="1">
      <alignment horizontal="center" vertical="top"/>
    </xf>
    <xf numFmtId="0" fontId="9" fillId="0" borderId="23" xfId="2" quotePrefix="1" applyFont="1" applyBorder="1" applyAlignment="1">
      <alignment wrapText="1"/>
    </xf>
    <xf numFmtId="3" fontId="11" fillId="0" borderId="14" xfId="1" applyNumberFormat="1" applyFont="1" applyBorder="1" applyAlignment="1">
      <alignment horizontal="center" vertical="top"/>
    </xf>
    <xf numFmtId="3" fontId="11" fillId="0" borderId="7" xfId="1" applyNumberFormat="1" applyFont="1" applyBorder="1" applyAlignment="1">
      <alignment horizontal="center" vertical="top"/>
    </xf>
    <xf numFmtId="3" fontId="11" fillId="0" borderId="37" xfId="1" applyNumberFormat="1" applyFont="1" applyBorder="1" applyAlignment="1">
      <alignment horizontal="center" vertical="top"/>
    </xf>
    <xf numFmtId="3" fontId="8" fillId="0" borderId="10" xfId="1" applyNumberFormat="1" applyFont="1" applyBorder="1"/>
    <xf numFmtId="0" fontId="7" fillId="0" borderId="28" xfId="1" applyFont="1" applyBorder="1" applyAlignment="1">
      <alignment horizontal="right"/>
    </xf>
    <xf numFmtId="0" fontId="8" fillId="0" borderId="29" xfId="2" applyFont="1" applyBorder="1" applyAlignment="1">
      <alignment wrapText="1"/>
    </xf>
    <xf numFmtId="3" fontId="8" fillId="0" borderId="38" xfId="1" applyNumberFormat="1" applyFont="1" applyBorder="1"/>
    <xf numFmtId="3" fontId="8" fillId="0" borderId="26" xfId="1" applyNumberFormat="1" applyFont="1" applyBorder="1"/>
    <xf numFmtId="3" fontId="8" fillId="0" borderId="27" xfId="1" applyNumberFormat="1" applyFont="1" applyBorder="1"/>
    <xf numFmtId="3" fontId="8" fillId="0" borderId="28" xfId="1" applyNumberFormat="1" applyFont="1" applyBorder="1"/>
    <xf numFmtId="3" fontId="8" fillId="0" borderId="29" xfId="1" applyNumberFormat="1" applyFont="1" applyBorder="1"/>
    <xf numFmtId="3" fontId="11" fillId="0" borderId="39" xfId="1" applyNumberFormat="1" applyFont="1" applyBorder="1" applyAlignment="1">
      <alignment horizontal="center" vertical="top"/>
    </xf>
    <xf numFmtId="3" fontId="11" fillId="0" borderId="40" xfId="1" applyNumberFormat="1" applyFont="1" applyBorder="1" applyAlignment="1">
      <alignment horizontal="center" vertical="top"/>
    </xf>
    <xf numFmtId="3" fontId="11" fillId="0" borderId="41" xfId="1" applyNumberFormat="1" applyFont="1" applyBorder="1" applyAlignment="1">
      <alignment horizontal="center" vertical="top"/>
    </xf>
    <xf numFmtId="0" fontId="6" fillId="0" borderId="2" xfId="2" applyFont="1" applyBorder="1" applyAlignment="1">
      <alignment wrapText="1"/>
    </xf>
    <xf numFmtId="3" fontId="11" fillId="0" borderId="42" xfId="1" applyNumberFormat="1" applyFont="1" applyBorder="1" applyAlignment="1">
      <alignment horizontal="center" vertical="top"/>
    </xf>
    <xf numFmtId="0" fontId="1" fillId="0" borderId="0" xfId="0" applyFont="1"/>
    <xf numFmtId="3" fontId="3" fillId="0" borderId="3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7" fillId="0" borderId="15" xfId="1" applyFont="1" applyBorder="1" applyAlignment="1">
      <alignment horizontal="center"/>
    </xf>
  </cellXfs>
  <cellStyles count="3">
    <cellStyle name="Normál" xfId="0" builtinId="0"/>
    <cellStyle name="Normál_kiadás_1_2005aprilisrendmod" xfId="2"/>
    <cellStyle name="Normál_Munka2 (2)_1_2005aprilisrendmod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60" zoomScaleNormal="60" workbookViewId="0">
      <selection activeCell="A2" activeCellId="1" sqref="A1:XFD1 A2:XFD2"/>
    </sheetView>
  </sheetViews>
  <sheetFormatPr defaultRowHeight="15" x14ac:dyDescent="0.25"/>
  <cols>
    <col min="1" max="18" width="15.7109375" customWidth="1"/>
  </cols>
  <sheetData>
    <row r="1" spans="1:21" ht="72.75" thickTop="1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4" t="s">
        <v>12</v>
      </c>
      <c r="N1" s="4" t="s">
        <v>13</v>
      </c>
      <c r="O1" s="3" t="s">
        <v>14</v>
      </c>
      <c r="P1" s="5" t="s">
        <v>15</v>
      </c>
      <c r="Q1" s="5" t="s">
        <v>16</v>
      </c>
      <c r="R1" s="5" t="s">
        <v>17</v>
      </c>
      <c r="U1" s="112" t="s">
        <v>80</v>
      </c>
    </row>
    <row r="2" spans="1:21" ht="16.5" thickTop="1" thickBot="1" x14ac:dyDescent="0.3">
      <c r="A2" s="1"/>
      <c r="B2" s="2"/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7" t="s">
        <v>25</v>
      </c>
      <c r="K2" s="8" t="s">
        <v>26</v>
      </c>
      <c r="L2" s="6" t="s">
        <v>27</v>
      </c>
      <c r="M2" s="113" t="s">
        <v>28</v>
      </c>
      <c r="N2" s="114"/>
      <c r="O2" s="3" t="s">
        <v>29</v>
      </c>
      <c r="P2" s="9"/>
      <c r="Q2" s="6"/>
      <c r="R2" s="9"/>
    </row>
    <row r="3" spans="1:21" ht="16.5" thickTop="1" thickBot="1" x14ac:dyDescent="0.3">
      <c r="A3" s="10" t="s">
        <v>30</v>
      </c>
      <c r="B3" s="11" t="s">
        <v>31</v>
      </c>
      <c r="C3" s="12" t="s">
        <v>32</v>
      </c>
      <c r="D3" s="12" t="s">
        <v>33</v>
      </c>
      <c r="E3" s="12" t="s">
        <v>34</v>
      </c>
      <c r="F3" s="12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K3" s="12" t="s">
        <v>40</v>
      </c>
      <c r="L3" s="12" t="s">
        <v>41</v>
      </c>
      <c r="M3" s="115" t="s">
        <v>42</v>
      </c>
      <c r="N3" s="116"/>
      <c r="O3" s="13" t="s">
        <v>43</v>
      </c>
      <c r="P3" s="14" t="s">
        <v>44</v>
      </c>
      <c r="Q3" s="15" t="s">
        <v>45</v>
      </c>
      <c r="R3" s="14" t="s">
        <v>46</v>
      </c>
    </row>
    <row r="4" spans="1:21" ht="65.25" thickTop="1" x14ac:dyDescent="0.25">
      <c r="A4" s="117">
        <v>1</v>
      </c>
      <c r="B4" s="16" t="s">
        <v>47</v>
      </c>
      <c r="C4" s="17">
        <v>834</v>
      </c>
      <c r="D4" s="17">
        <v>0</v>
      </c>
      <c r="E4" s="17">
        <v>0</v>
      </c>
      <c r="F4" s="17">
        <v>540</v>
      </c>
      <c r="G4" s="17">
        <v>0</v>
      </c>
      <c r="H4" s="17">
        <v>0</v>
      </c>
      <c r="I4" s="17">
        <v>0</v>
      </c>
      <c r="J4" s="17">
        <v>1374</v>
      </c>
      <c r="K4" s="17">
        <f>SUM(D4+G4+I4)</f>
        <v>0</v>
      </c>
      <c r="L4" s="17">
        <f>+K4+J4</f>
        <v>1374</v>
      </c>
      <c r="M4" s="18">
        <v>82528</v>
      </c>
      <c r="N4" s="19">
        <v>940</v>
      </c>
      <c r="O4" s="20">
        <f>+N4+M4+L4</f>
        <v>84842</v>
      </c>
      <c r="P4" s="21" t="s">
        <v>48</v>
      </c>
      <c r="Q4" s="22"/>
      <c r="R4" s="23" t="s">
        <v>48</v>
      </c>
    </row>
    <row r="5" spans="1:21" x14ac:dyDescent="0.25">
      <c r="A5" s="118"/>
      <c r="B5" s="16" t="s">
        <v>49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24"/>
      <c r="O5" s="20"/>
      <c r="P5" s="21"/>
      <c r="Q5" s="22"/>
      <c r="R5" s="23"/>
    </row>
    <row r="6" spans="1:21" ht="26.25" x14ac:dyDescent="0.25">
      <c r="A6" s="118"/>
      <c r="B6" s="25" t="s">
        <v>50</v>
      </c>
      <c r="C6" s="17"/>
      <c r="D6" s="17"/>
      <c r="E6" s="17"/>
      <c r="F6" s="17">
        <v>-15</v>
      </c>
      <c r="G6" s="17"/>
      <c r="H6" s="17"/>
      <c r="I6" s="17"/>
      <c r="J6" s="17">
        <f>+C6+E6+F6+H6</f>
        <v>-15</v>
      </c>
      <c r="K6" s="17"/>
      <c r="L6" s="17">
        <f>SUM(J6+K6)</f>
        <v>-15</v>
      </c>
      <c r="M6" s="18">
        <v>-1169</v>
      </c>
      <c r="N6" s="24"/>
      <c r="O6" s="20">
        <f>+N6+M6+L6</f>
        <v>-1184</v>
      </c>
      <c r="P6" s="21" t="s">
        <v>48</v>
      </c>
      <c r="Q6" s="22"/>
      <c r="R6" s="23"/>
    </row>
    <row r="7" spans="1:21" x14ac:dyDescent="0.25">
      <c r="A7" s="118"/>
      <c r="B7" s="25"/>
      <c r="C7" s="17"/>
      <c r="D7" s="17"/>
      <c r="E7" s="17"/>
      <c r="F7" s="17"/>
      <c r="G7" s="17"/>
      <c r="H7" s="17"/>
      <c r="I7" s="17"/>
      <c r="J7" s="17">
        <f>SUM(C7+E7+F7+H7)</f>
        <v>0</v>
      </c>
      <c r="K7" s="17"/>
      <c r="L7" s="17">
        <f>SUM(J7+K7)</f>
        <v>0</v>
      </c>
      <c r="M7" s="18"/>
      <c r="N7" s="24"/>
      <c r="O7" s="20">
        <f>+N7+M7+L7</f>
        <v>0</v>
      </c>
      <c r="P7" s="21"/>
      <c r="Q7" s="22"/>
      <c r="R7" s="23"/>
    </row>
    <row r="8" spans="1:21" x14ac:dyDescent="0.25">
      <c r="A8" s="118"/>
      <c r="B8" s="25"/>
      <c r="C8" s="17"/>
      <c r="D8" s="17"/>
      <c r="E8" s="17"/>
      <c r="F8" s="17"/>
      <c r="G8" s="17"/>
      <c r="H8" s="17"/>
      <c r="I8" s="17"/>
      <c r="J8" s="17">
        <f>SUM(C8+E8+F8+H8)</f>
        <v>0</v>
      </c>
      <c r="K8" s="17"/>
      <c r="L8" s="17">
        <f>SUM(J8+K8)</f>
        <v>0</v>
      </c>
      <c r="M8" s="18"/>
      <c r="N8" s="24"/>
      <c r="O8" s="20">
        <f>+N8+M8+L8</f>
        <v>0</v>
      </c>
      <c r="P8" s="21"/>
      <c r="Q8" s="22"/>
      <c r="R8" s="23"/>
    </row>
    <row r="9" spans="1:21" x14ac:dyDescent="0.25">
      <c r="A9" s="118"/>
      <c r="B9" s="25"/>
      <c r="C9" s="17"/>
      <c r="D9" s="17"/>
      <c r="E9" s="17"/>
      <c r="F9" s="17"/>
      <c r="G9" s="17"/>
      <c r="H9" s="17"/>
      <c r="I9" s="17"/>
      <c r="J9" s="17">
        <f>SUM(C9+E9+F9+H9)</f>
        <v>0</v>
      </c>
      <c r="K9" s="17"/>
      <c r="L9" s="17">
        <f>SUM(J9+K9)</f>
        <v>0</v>
      </c>
      <c r="M9" s="18"/>
      <c r="N9" s="24"/>
      <c r="O9" s="20">
        <f>+N9+M9+L9</f>
        <v>0</v>
      </c>
      <c r="P9" s="21"/>
      <c r="Q9" s="22"/>
      <c r="R9" s="23"/>
    </row>
    <row r="10" spans="1:21" ht="64.5" x14ac:dyDescent="0.25">
      <c r="A10" s="119"/>
      <c r="B10" s="16" t="s">
        <v>51</v>
      </c>
      <c r="C10" s="17">
        <f t="shared" ref="C10:O10" si="0">+C4+C6+C7+C8+C9</f>
        <v>834</v>
      </c>
      <c r="D10" s="17">
        <f t="shared" si="0"/>
        <v>0</v>
      </c>
      <c r="E10" s="17">
        <f t="shared" si="0"/>
        <v>0</v>
      </c>
      <c r="F10" s="17">
        <f t="shared" si="0"/>
        <v>525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1359</v>
      </c>
      <c r="K10" s="26">
        <f t="shared" si="0"/>
        <v>0</v>
      </c>
      <c r="L10" s="26">
        <f t="shared" si="0"/>
        <v>1359</v>
      </c>
      <c r="M10" s="26">
        <f t="shared" si="0"/>
        <v>81359</v>
      </c>
      <c r="N10" s="27">
        <f t="shared" si="0"/>
        <v>940</v>
      </c>
      <c r="O10" s="28">
        <f t="shared" si="0"/>
        <v>83658</v>
      </c>
      <c r="P10" s="21" t="s">
        <v>48</v>
      </c>
      <c r="Q10" s="22"/>
      <c r="R10" s="23" t="s">
        <v>48</v>
      </c>
    </row>
    <row r="11" spans="1:21" ht="64.5" x14ac:dyDescent="0.25">
      <c r="A11" s="120">
        <v>2</v>
      </c>
      <c r="B11" s="29" t="s">
        <v>52</v>
      </c>
      <c r="C11" s="30">
        <v>0</v>
      </c>
      <c r="D11" s="30">
        <v>0</v>
      </c>
      <c r="E11" s="30">
        <v>0</v>
      </c>
      <c r="F11" s="30">
        <v>8317</v>
      </c>
      <c r="G11" s="30">
        <v>0</v>
      </c>
      <c r="H11" s="30">
        <v>0</v>
      </c>
      <c r="I11" s="30">
        <v>0</v>
      </c>
      <c r="J11" s="17">
        <f>SUM(C11+E11+F11+H11)</f>
        <v>8317</v>
      </c>
      <c r="K11" s="30">
        <f>SUM(D11+G11+I11)</f>
        <v>0</v>
      </c>
      <c r="L11" s="17">
        <f>SUM(J11+K11)</f>
        <v>8317</v>
      </c>
      <c r="M11" s="31">
        <v>99517</v>
      </c>
      <c r="N11" s="32">
        <v>319</v>
      </c>
      <c r="O11" s="33">
        <f>+L11+M11+N11</f>
        <v>108153</v>
      </c>
      <c r="P11" s="34" t="s">
        <v>48</v>
      </c>
      <c r="Q11" s="35"/>
      <c r="R11" s="36"/>
    </row>
    <row r="12" spans="1:21" x14ac:dyDescent="0.25">
      <c r="A12" s="118"/>
      <c r="B12" s="16" t="s">
        <v>49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24"/>
      <c r="O12" s="20"/>
      <c r="P12" s="21"/>
      <c r="Q12" s="22"/>
      <c r="R12" s="23"/>
    </row>
    <row r="13" spans="1:21" ht="26.25" x14ac:dyDescent="0.25">
      <c r="A13" s="118"/>
      <c r="B13" s="25" t="s">
        <v>53</v>
      </c>
      <c r="C13" s="17"/>
      <c r="D13" s="17"/>
      <c r="E13" s="17"/>
      <c r="F13" s="17"/>
      <c r="G13" s="17"/>
      <c r="H13" s="17"/>
      <c r="I13" s="17"/>
      <c r="J13" s="17">
        <f>SUM(C13+E13+F13+H13)</f>
        <v>0</v>
      </c>
      <c r="K13" s="17"/>
      <c r="L13" s="17">
        <f>SUM(J13+K13)</f>
        <v>0</v>
      </c>
      <c r="M13" s="18"/>
      <c r="N13" s="24">
        <v>305</v>
      </c>
      <c r="O13" s="20">
        <f>+N13+M13+L13</f>
        <v>305</v>
      </c>
      <c r="P13" s="21" t="s">
        <v>48</v>
      </c>
      <c r="Q13" s="22"/>
      <c r="R13" s="23"/>
    </row>
    <row r="14" spans="1:21" ht="26.25" x14ac:dyDescent="0.25">
      <c r="A14" s="118"/>
      <c r="B14" s="25" t="s">
        <v>54</v>
      </c>
      <c r="C14" s="17"/>
      <c r="D14" s="17"/>
      <c r="E14" s="17"/>
      <c r="F14" s="17"/>
      <c r="G14" s="17"/>
      <c r="H14" s="17"/>
      <c r="I14" s="17"/>
      <c r="J14" s="17">
        <f>SUM(C14+E14+F14+H14)</f>
        <v>0</v>
      </c>
      <c r="K14" s="17"/>
      <c r="L14" s="17">
        <f>SUM(J14+K14)</f>
        <v>0</v>
      </c>
      <c r="M14" s="18">
        <v>-2024</v>
      </c>
      <c r="N14" s="24"/>
      <c r="O14" s="20">
        <f>+N14+M14+L14</f>
        <v>-2024</v>
      </c>
      <c r="P14" s="21" t="s">
        <v>48</v>
      </c>
      <c r="Q14" s="22"/>
      <c r="R14" s="23"/>
    </row>
    <row r="15" spans="1:21" x14ac:dyDescent="0.25">
      <c r="A15" s="118"/>
      <c r="B15" s="25"/>
      <c r="C15" s="17"/>
      <c r="D15" s="17"/>
      <c r="E15" s="17"/>
      <c r="F15" s="17"/>
      <c r="G15" s="17"/>
      <c r="H15" s="17"/>
      <c r="I15" s="17"/>
      <c r="J15" s="17">
        <f>SUM(C15+E15+F15+H15)</f>
        <v>0</v>
      </c>
      <c r="K15" s="17"/>
      <c r="L15" s="17">
        <f>SUM(J15+K15)</f>
        <v>0</v>
      </c>
      <c r="M15" s="18"/>
      <c r="N15" s="24"/>
      <c r="O15" s="20">
        <f>+N15+M15+L15</f>
        <v>0</v>
      </c>
      <c r="P15" s="21" t="s">
        <v>48</v>
      </c>
      <c r="Q15" s="22"/>
      <c r="R15" s="23"/>
    </row>
    <row r="16" spans="1:21" ht="26.25" x14ac:dyDescent="0.25">
      <c r="A16" s="118"/>
      <c r="B16" s="25" t="s">
        <v>50</v>
      </c>
      <c r="C16" s="17"/>
      <c r="D16" s="17"/>
      <c r="E16" s="17"/>
      <c r="F16" s="17">
        <v>-809</v>
      </c>
      <c r="G16" s="17"/>
      <c r="H16" s="17"/>
      <c r="I16" s="17"/>
      <c r="J16" s="17">
        <f>SUM(C16+E16+F16+H16)</f>
        <v>-809</v>
      </c>
      <c r="K16" s="17"/>
      <c r="L16" s="17">
        <f>SUM(J16+K16)</f>
        <v>-809</v>
      </c>
      <c r="M16" s="18">
        <v>-4826</v>
      </c>
      <c r="N16" s="24"/>
      <c r="O16" s="20">
        <f>+N16+M16+L16</f>
        <v>-5635</v>
      </c>
      <c r="P16" s="21" t="s">
        <v>48</v>
      </c>
      <c r="Q16" s="22"/>
      <c r="R16" s="23"/>
    </row>
    <row r="17" spans="1:18" ht="64.5" x14ac:dyDescent="0.25">
      <c r="A17" s="119"/>
      <c r="B17" s="29" t="s">
        <v>55</v>
      </c>
      <c r="C17" s="26">
        <f>+C16+C15+C14+C13+C11</f>
        <v>0</v>
      </c>
      <c r="D17" s="26">
        <f>+D16+D15+D14+D13+D11</f>
        <v>0</v>
      </c>
      <c r="E17" s="26">
        <f>+E16+E15+E14+E13+E11</f>
        <v>0</v>
      </c>
      <c r="F17" s="26">
        <f>+F16+F15+F14+F13+F11</f>
        <v>7508</v>
      </c>
      <c r="G17" s="26">
        <f>+G16+G15+G14+G13+G11</f>
        <v>0</v>
      </c>
      <c r="H17" s="26">
        <f t="shared" ref="H17:O17" si="1">+H16+H15+H14+H13+H11</f>
        <v>0</v>
      </c>
      <c r="I17" s="26">
        <f t="shared" si="1"/>
        <v>0</v>
      </c>
      <c r="J17" s="26">
        <f t="shared" si="1"/>
        <v>7508</v>
      </c>
      <c r="K17" s="26">
        <f t="shared" si="1"/>
        <v>0</v>
      </c>
      <c r="L17" s="26">
        <f t="shared" si="1"/>
        <v>7508</v>
      </c>
      <c r="M17" s="26">
        <f t="shared" si="1"/>
        <v>92667</v>
      </c>
      <c r="N17" s="27">
        <f t="shared" si="1"/>
        <v>624</v>
      </c>
      <c r="O17" s="28">
        <f t="shared" si="1"/>
        <v>100799</v>
      </c>
      <c r="P17" s="21" t="s">
        <v>48</v>
      </c>
      <c r="Q17" s="22"/>
      <c r="R17" s="23"/>
    </row>
    <row r="18" spans="1:18" ht="64.5" x14ac:dyDescent="0.25">
      <c r="A18" s="37">
        <v>3</v>
      </c>
      <c r="B18" s="16" t="s">
        <v>56</v>
      </c>
      <c r="C18" s="17">
        <v>0</v>
      </c>
      <c r="D18" s="17">
        <v>0</v>
      </c>
      <c r="E18" s="17">
        <v>0</v>
      </c>
      <c r="F18" s="17">
        <v>150</v>
      </c>
      <c r="G18" s="17">
        <v>0</v>
      </c>
      <c r="H18" s="17">
        <v>0</v>
      </c>
      <c r="I18" s="17">
        <v>0</v>
      </c>
      <c r="J18" s="17">
        <f>SUM(C18+E18+F18+H18)</f>
        <v>150</v>
      </c>
      <c r="K18" s="17">
        <f>SUM(D18+G18+I18)</f>
        <v>0</v>
      </c>
      <c r="L18" s="17">
        <f>SUM(J18+K18)</f>
        <v>150</v>
      </c>
      <c r="M18" s="18">
        <v>14479</v>
      </c>
      <c r="N18" s="24">
        <v>190</v>
      </c>
      <c r="O18" s="20">
        <f>+N18+M18+L18</f>
        <v>14819</v>
      </c>
      <c r="P18" s="21" t="s">
        <v>48</v>
      </c>
      <c r="Q18" s="22"/>
      <c r="R18" s="23"/>
    </row>
    <row r="19" spans="1:18" x14ac:dyDescent="0.25">
      <c r="A19" s="38"/>
      <c r="B19" s="16" t="s">
        <v>49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24"/>
      <c r="O19" s="20"/>
      <c r="P19" s="39"/>
      <c r="Q19" s="22"/>
      <c r="R19" s="40"/>
    </row>
    <row r="20" spans="1:18" ht="39" x14ac:dyDescent="0.25">
      <c r="A20" s="38"/>
      <c r="B20" s="25" t="s">
        <v>57</v>
      </c>
      <c r="C20" s="17"/>
      <c r="D20" s="17"/>
      <c r="E20" s="17"/>
      <c r="F20" s="17"/>
      <c r="G20" s="17"/>
      <c r="H20" s="17"/>
      <c r="I20" s="17"/>
      <c r="J20" s="17">
        <f>SUM(C20+E20+F20+H20)</f>
        <v>0</v>
      </c>
      <c r="K20" s="17"/>
      <c r="L20" s="17">
        <f>SUM(J20+K20)</f>
        <v>0</v>
      </c>
      <c r="M20" s="18">
        <v>116</v>
      </c>
      <c r="N20" s="24"/>
      <c r="O20" s="20">
        <f>+N20+M20+L20</f>
        <v>116</v>
      </c>
      <c r="P20" s="41" t="s">
        <v>48</v>
      </c>
      <c r="Q20" s="42"/>
      <c r="R20" s="43"/>
    </row>
    <row r="21" spans="1:18" x14ac:dyDescent="0.25">
      <c r="A21" s="38"/>
      <c r="B21" s="25"/>
      <c r="C21" s="17"/>
      <c r="D21" s="17"/>
      <c r="E21" s="17"/>
      <c r="F21" s="17"/>
      <c r="G21" s="17"/>
      <c r="H21" s="17"/>
      <c r="I21" s="17"/>
      <c r="J21" s="17">
        <f>SUM(C21+E21+F21+H21)</f>
        <v>0</v>
      </c>
      <c r="K21" s="17"/>
      <c r="L21" s="17">
        <f>SUM(J21+K21)</f>
        <v>0</v>
      </c>
      <c r="M21" s="18"/>
      <c r="N21" s="24"/>
      <c r="O21" s="20">
        <f>+N21+M21+L21</f>
        <v>0</v>
      </c>
      <c r="P21" s="41" t="s">
        <v>48</v>
      </c>
      <c r="Q21" s="42"/>
      <c r="R21" s="43"/>
    </row>
    <row r="22" spans="1:18" ht="26.25" x14ac:dyDescent="0.25">
      <c r="A22" s="38"/>
      <c r="B22" s="25" t="s">
        <v>58</v>
      </c>
      <c r="C22" s="17"/>
      <c r="D22" s="17"/>
      <c r="E22" s="17"/>
      <c r="F22" s="17">
        <v>-49</v>
      </c>
      <c r="G22" s="17"/>
      <c r="H22" s="17"/>
      <c r="I22" s="17"/>
      <c r="J22" s="17">
        <f>SUM(C22+E22+F22+H22)</f>
        <v>-49</v>
      </c>
      <c r="K22" s="17"/>
      <c r="L22" s="17">
        <f>SUM(J22+K22)</f>
        <v>-49</v>
      </c>
      <c r="M22" s="18">
        <v>-1015</v>
      </c>
      <c r="N22" s="24"/>
      <c r="O22" s="20">
        <f>+N22+M22+L22</f>
        <v>-1064</v>
      </c>
      <c r="P22" s="44" t="s">
        <v>48</v>
      </c>
      <c r="Q22" s="45"/>
      <c r="R22" s="46"/>
    </row>
    <row r="23" spans="1:18" x14ac:dyDescent="0.25">
      <c r="A23" s="38"/>
      <c r="B23" s="25"/>
      <c r="C23" s="17"/>
      <c r="D23" s="17"/>
      <c r="E23" s="17"/>
      <c r="F23" s="17"/>
      <c r="G23" s="17"/>
      <c r="H23" s="17"/>
      <c r="I23" s="17"/>
      <c r="J23" s="17">
        <f>SUM(C23+E23+F23+H23)</f>
        <v>0</v>
      </c>
      <c r="K23" s="17"/>
      <c r="L23" s="17">
        <f>SUM(J23+K23)</f>
        <v>0</v>
      </c>
      <c r="M23" s="18"/>
      <c r="N23" s="24"/>
      <c r="O23" s="47">
        <f>+N23+M23+L23</f>
        <v>0</v>
      </c>
      <c r="P23" s="22"/>
      <c r="Q23" s="22"/>
      <c r="R23" s="48"/>
    </row>
    <row r="24" spans="1:18" ht="65.25" thickBot="1" x14ac:dyDescent="0.3">
      <c r="A24" s="38"/>
      <c r="B24" s="16" t="s">
        <v>56</v>
      </c>
      <c r="C24" s="49">
        <f>+C23+C22+C21+C20+C18</f>
        <v>0</v>
      </c>
      <c r="D24" s="50">
        <f t="shared" ref="D24:O24" si="2">+D23+D22+D21+D20+D18</f>
        <v>0</v>
      </c>
      <c r="E24" s="50">
        <f t="shared" si="2"/>
        <v>0</v>
      </c>
      <c r="F24" s="51">
        <f t="shared" si="2"/>
        <v>101</v>
      </c>
      <c r="G24" s="50">
        <f t="shared" si="2"/>
        <v>0</v>
      </c>
      <c r="H24" s="50">
        <f t="shared" si="2"/>
        <v>0</v>
      </c>
      <c r="I24" s="50">
        <f t="shared" si="2"/>
        <v>0</v>
      </c>
      <c r="J24" s="50">
        <f t="shared" si="2"/>
        <v>101</v>
      </c>
      <c r="K24" s="50">
        <f t="shared" si="2"/>
        <v>0</v>
      </c>
      <c r="L24" s="50">
        <f t="shared" si="2"/>
        <v>101</v>
      </c>
      <c r="M24" s="52">
        <f t="shared" si="2"/>
        <v>13580</v>
      </c>
      <c r="N24" s="53">
        <f t="shared" si="2"/>
        <v>190</v>
      </c>
      <c r="O24" s="54">
        <f t="shared" si="2"/>
        <v>13871</v>
      </c>
      <c r="P24" s="55" t="s">
        <v>48</v>
      </c>
      <c r="Q24" s="56"/>
      <c r="R24" s="46"/>
    </row>
    <row r="25" spans="1:18" ht="73.5" thickTop="1" thickBot="1" x14ac:dyDescent="0.3">
      <c r="A25" s="57"/>
      <c r="B25" s="58" t="s">
        <v>59</v>
      </c>
      <c r="C25" s="59">
        <f t="shared" ref="C25:N25" si="3">+C18+C11+C4</f>
        <v>834</v>
      </c>
      <c r="D25" s="59">
        <f t="shared" si="3"/>
        <v>0</v>
      </c>
      <c r="E25" s="59">
        <f t="shared" si="3"/>
        <v>0</v>
      </c>
      <c r="F25" s="59">
        <f t="shared" si="3"/>
        <v>9007</v>
      </c>
      <c r="G25" s="59">
        <f t="shared" si="3"/>
        <v>0</v>
      </c>
      <c r="H25" s="59">
        <f t="shared" si="3"/>
        <v>0</v>
      </c>
      <c r="I25" s="59">
        <f t="shared" si="3"/>
        <v>0</v>
      </c>
      <c r="J25" s="59">
        <f t="shared" si="3"/>
        <v>9841</v>
      </c>
      <c r="K25" s="59">
        <f t="shared" si="3"/>
        <v>0</v>
      </c>
      <c r="L25" s="59">
        <f t="shared" si="3"/>
        <v>9841</v>
      </c>
      <c r="M25" s="59">
        <f t="shared" si="3"/>
        <v>196524</v>
      </c>
      <c r="N25" s="59">
        <f t="shared" si="3"/>
        <v>1449</v>
      </c>
      <c r="O25" s="59">
        <f>+N25+M25+L25</f>
        <v>207814</v>
      </c>
      <c r="P25" s="60" t="s">
        <v>60</v>
      </c>
      <c r="Q25" s="61" t="s">
        <v>60</v>
      </c>
      <c r="R25" s="61" t="s">
        <v>60</v>
      </c>
    </row>
    <row r="26" spans="1:18" ht="30.75" thickTop="1" thickBot="1" x14ac:dyDescent="0.3">
      <c r="A26" s="57"/>
      <c r="B26" s="58" t="s">
        <v>61</v>
      </c>
      <c r="C26" s="59">
        <f>+C25-C28</f>
        <v>0</v>
      </c>
      <c r="D26" s="59">
        <f>+D25-D28</f>
        <v>0</v>
      </c>
      <c r="E26" s="59">
        <f>+E25-E28</f>
        <v>0</v>
      </c>
      <c r="F26" s="59">
        <f>+F25-F28</f>
        <v>8737</v>
      </c>
      <c r="G26" s="59">
        <f>+G25</f>
        <v>0</v>
      </c>
      <c r="H26" s="59">
        <f>+H25</f>
        <v>0</v>
      </c>
      <c r="I26" s="59">
        <f>+I25</f>
        <v>0</v>
      </c>
      <c r="J26" s="59">
        <f>SUM(C26+E26+F26+H26)</f>
        <v>8737</v>
      </c>
      <c r="K26" s="59">
        <f>+K25</f>
        <v>0</v>
      </c>
      <c r="L26" s="59">
        <f>SUM(J26+K26)</f>
        <v>8737</v>
      </c>
      <c r="M26" s="59">
        <f>+M25-M28</f>
        <v>161073</v>
      </c>
      <c r="N26" s="59">
        <f>+N25</f>
        <v>1449</v>
      </c>
      <c r="O26" s="59">
        <f>+N26+M26+L26</f>
        <v>171259</v>
      </c>
      <c r="P26" s="60" t="s">
        <v>60</v>
      </c>
      <c r="Q26" s="61" t="s">
        <v>60</v>
      </c>
      <c r="R26" s="61" t="s">
        <v>60</v>
      </c>
    </row>
    <row r="27" spans="1:18" ht="30.75" thickTop="1" thickBot="1" x14ac:dyDescent="0.3">
      <c r="A27" s="57"/>
      <c r="B27" s="58" t="s">
        <v>62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f t="shared" ref="J27:J32" si="4">SUM(C27+E27+F27+H27)</f>
        <v>0</v>
      </c>
      <c r="K27" s="59">
        <f>SUM(D27+G27+I27)</f>
        <v>0</v>
      </c>
      <c r="L27" s="59">
        <v>0</v>
      </c>
      <c r="M27" s="59">
        <v>0</v>
      </c>
      <c r="N27" s="59">
        <v>0</v>
      </c>
      <c r="O27" s="59">
        <f>+N27+M27+L27</f>
        <v>0</v>
      </c>
      <c r="P27" s="60" t="s">
        <v>60</v>
      </c>
      <c r="Q27" s="61" t="s">
        <v>60</v>
      </c>
      <c r="R27" s="61" t="s">
        <v>60</v>
      </c>
    </row>
    <row r="28" spans="1:18" ht="45" thickTop="1" thickBot="1" x14ac:dyDescent="0.3">
      <c r="A28" s="57"/>
      <c r="B28" s="58" t="s">
        <v>63</v>
      </c>
      <c r="C28" s="59">
        <v>834</v>
      </c>
      <c r="D28" s="59">
        <v>0</v>
      </c>
      <c r="E28" s="59">
        <v>0</v>
      </c>
      <c r="F28" s="59">
        <v>270</v>
      </c>
      <c r="G28" s="59">
        <v>0</v>
      </c>
      <c r="H28" s="59">
        <v>0</v>
      </c>
      <c r="I28" s="59">
        <v>0</v>
      </c>
      <c r="J28" s="59">
        <f t="shared" si="4"/>
        <v>1104</v>
      </c>
      <c r="K28" s="59">
        <f>SUM(D28+G28+I28)</f>
        <v>0</v>
      </c>
      <c r="L28" s="59">
        <f>SUM(J28+K28)</f>
        <v>1104</v>
      </c>
      <c r="M28" s="59">
        <v>35451</v>
      </c>
      <c r="N28" s="59">
        <v>0</v>
      </c>
      <c r="O28" s="62">
        <f>+N28+M28+L28</f>
        <v>36555</v>
      </c>
      <c r="P28" s="63" t="s">
        <v>60</v>
      </c>
      <c r="Q28" s="64" t="s">
        <v>60</v>
      </c>
      <c r="R28" s="64" t="s">
        <v>60</v>
      </c>
    </row>
    <row r="29" spans="1:18" ht="16.5" thickTop="1" x14ac:dyDescent="0.25">
      <c r="A29" s="65"/>
      <c r="B29" s="66" t="s">
        <v>64</v>
      </c>
      <c r="C29" s="17">
        <v>110802</v>
      </c>
      <c r="D29" s="17"/>
      <c r="E29" s="17"/>
      <c r="F29" s="17">
        <v>237</v>
      </c>
      <c r="G29" s="17"/>
      <c r="H29" s="17"/>
      <c r="I29" s="17"/>
      <c r="J29" s="17">
        <f t="shared" si="4"/>
        <v>111039</v>
      </c>
      <c r="K29" s="17">
        <f>SUM(D29+G29+I29)</f>
        <v>0</v>
      </c>
      <c r="L29" s="17">
        <f>SUM(J29+K29)</f>
        <v>111039</v>
      </c>
      <c r="M29" s="17">
        <v>1073076</v>
      </c>
      <c r="N29" s="24"/>
      <c r="O29" s="67">
        <f>SUM(L29:N29)</f>
        <v>1184115</v>
      </c>
      <c r="P29" s="68"/>
      <c r="Q29" s="68"/>
      <c r="R29" s="68"/>
    </row>
    <row r="30" spans="1:18" ht="15.75" x14ac:dyDescent="0.25">
      <c r="A30" s="65"/>
      <c r="B30" s="66" t="s">
        <v>65</v>
      </c>
      <c r="C30" s="17">
        <v>275192</v>
      </c>
      <c r="D30" s="17"/>
      <c r="E30" s="17"/>
      <c r="F30" s="17">
        <v>2473</v>
      </c>
      <c r="G30" s="17"/>
      <c r="H30" s="17"/>
      <c r="I30" s="17"/>
      <c r="J30" s="17">
        <f t="shared" si="4"/>
        <v>277665</v>
      </c>
      <c r="K30" s="17">
        <f>SUM(D30+G30+I30)</f>
        <v>0</v>
      </c>
      <c r="L30" s="17">
        <f>SUM(J30+K30)</f>
        <v>277665</v>
      </c>
      <c r="M30" s="17">
        <v>134038</v>
      </c>
      <c r="N30" s="24"/>
      <c r="O30" s="67">
        <f>SUM(L30:M30)</f>
        <v>411703</v>
      </c>
      <c r="P30" s="68"/>
      <c r="Q30" s="68"/>
      <c r="R30" s="68"/>
    </row>
    <row r="31" spans="1:18" ht="15.75" x14ac:dyDescent="0.25">
      <c r="A31" s="65"/>
      <c r="B31" s="66" t="s">
        <v>66</v>
      </c>
      <c r="C31" s="17"/>
      <c r="D31" s="17"/>
      <c r="E31" s="17"/>
      <c r="F31" s="17">
        <v>5276</v>
      </c>
      <c r="G31" s="17"/>
      <c r="H31" s="17"/>
      <c r="I31" s="17"/>
      <c r="J31" s="17">
        <f t="shared" si="4"/>
        <v>5276</v>
      </c>
      <c r="K31" s="17">
        <f>SUM(D31+G31+I31)</f>
        <v>0</v>
      </c>
      <c r="L31" s="17">
        <f>SUM(J31+K31)</f>
        <v>5276</v>
      </c>
      <c r="M31" s="17">
        <v>31590</v>
      </c>
      <c r="N31" s="24"/>
      <c r="O31" s="67">
        <f>SUM(L31:M31)</f>
        <v>36866</v>
      </c>
      <c r="P31" s="68"/>
      <c r="Q31" s="68"/>
      <c r="R31" s="68"/>
    </row>
    <row r="32" spans="1:18" ht="15.75" x14ac:dyDescent="0.25">
      <c r="A32" s="65"/>
      <c r="B32" s="66" t="s">
        <v>67</v>
      </c>
      <c r="C32" s="69" t="e">
        <f>SUM(#REF!+#REF!+#REF!+#REF!+#REF!+#REF!+#REF!)</f>
        <v>#REF!</v>
      </c>
      <c r="D32" s="69" t="e">
        <f>SUM(#REF!+#REF!+#REF!+#REF!+#REF!+#REF!+#REF!)</f>
        <v>#REF!</v>
      </c>
      <c r="E32" s="69" t="e">
        <f>SUM(#REF!+#REF!+#REF!+#REF!+#REF!+#REF!+#REF!)</f>
        <v>#REF!</v>
      </c>
      <c r="F32" s="69" t="e">
        <f>SUM(#REF!+#REF!+#REF!+#REF!+#REF!+#REF!+#REF!)</f>
        <v>#REF!</v>
      </c>
      <c r="G32" s="69" t="e">
        <f>SUM(#REF!+#REF!+#REF!+#REF!+#REF!+#REF!+#REF!)</f>
        <v>#REF!</v>
      </c>
      <c r="H32" s="69" t="e">
        <f>SUM(#REF!+#REF!+#REF!+#REF!+#REF!+#REF!+#REF!)</f>
        <v>#REF!</v>
      </c>
      <c r="I32" s="69" t="e">
        <f>SUM(#REF!+#REF!+#REF!+#REF!+#REF!+#REF!+#REF!)</f>
        <v>#REF!</v>
      </c>
      <c r="J32" s="17" t="e">
        <f t="shared" si="4"/>
        <v>#REF!</v>
      </c>
      <c r="K32" s="69" t="e">
        <f>SUM(#REF!+#REF!+#REF!+#REF!+#REF!+#REF!+#REF!)</f>
        <v>#REF!</v>
      </c>
      <c r="L32" s="17" t="e">
        <f>SUM(J32+K32)</f>
        <v>#REF!</v>
      </c>
      <c r="M32" s="69" t="e">
        <f>SUM(#REF!+#REF!+#REF!+#REF!+#REF!+#REF!+#REF!)</f>
        <v>#REF!</v>
      </c>
      <c r="N32" s="70" t="e">
        <f>SUM(#REF!+#REF!+#REF!+#REF!+#REF!+#REF!+#REF!)</f>
        <v>#REF!</v>
      </c>
      <c r="O32" s="67" t="e">
        <f>SUM(L32:M32)</f>
        <v>#REF!</v>
      </c>
      <c r="P32" s="68"/>
      <c r="Q32" s="68"/>
      <c r="R32" s="68"/>
    </row>
    <row r="33" spans="1:18" ht="15.75" x14ac:dyDescent="0.25">
      <c r="A33" s="65"/>
      <c r="B33" s="71" t="s">
        <v>68</v>
      </c>
      <c r="C33" s="72" t="e">
        <f>SUM(C29:C32)</f>
        <v>#REF!</v>
      </c>
      <c r="D33" s="72" t="e">
        <f t="shared" ref="D33:O33" si="5">SUM(D29:D32)</f>
        <v>#REF!</v>
      </c>
      <c r="E33" s="72" t="e">
        <f t="shared" si="5"/>
        <v>#REF!</v>
      </c>
      <c r="F33" s="72" t="e">
        <f t="shared" si="5"/>
        <v>#REF!</v>
      </c>
      <c r="G33" s="72" t="e">
        <f t="shared" si="5"/>
        <v>#REF!</v>
      </c>
      <c r="H33" s="72" t="e">
        <f t="shared" si="5"/>
        <v>#REF!</v>
      </c>
      <c r="I33" s="72" t="e">
        <f t="shared" si="5"/>
        <v>#REF!</v>
      </c>
      <c r="J33" s="72" t="e">
        <f t="shared" si="5"/>
        <v>#REF!</v>
      </c>
      <c r="K33" s="72" t="e">
        <f t="shared" si="5"/>
        <v>#REF!</v>
      </c>
      <c r="L33" s="72" t="e">
        <f t="shared" si="5"/>
        <v>#REF!</v>
      </c>
      <c r="M33" s="72" t="e">
        <f t="shared" si="5"/>
        <v>#REF!</v>
      </c>
      <c r="N33" s="73" t="e">
        <f t="shared" si="5"/>
        <v>#REF!</v>
      </c>
      <c r="O33" s="74" t="e">
        <f t="shared" si="5"/>
        <v>#REF!</v>
      </c>
      <c r="P33" s="68"/>
      <c r="Q33" s="68"/>
      <c r="R33" s="68"/>
    </row>
    <row r="34" spans="1:18" ht="15.75" x14ac:dyDescent="0.25">
      <c r="A34" s="65"/>
      <c r="B34" s="66" t="s">
        <v>69</v>
      </c>
      <c r="C34" s="69">
        <v>138247</v>
      </c>
      <c r="D34" s="17"/>
      <c r="E34" s="17"/>
      <c r="F34" s="17">
        <v>11120</v>
      </c>
      <c r="G34" s="17"/>
      <c r="H34" s="17"/>
      <c r="I34" s="17"/>
      <c r="J34" s="17">
        <f>SUM(C34+E34+F34+H34)</f>
        <v>149367</v>
      </c>
      <c r="K34" s="17">
        <f>SUM(D34+G34+I34)</f>
        <v>0</v>
      </c>
      <c r="L34" s="17">
        <f>SUM(J34+K34)</f>
        <v>149367</v>
      </c>
      <c r="M34" s="17">
        <v>329031</v>
      </c>
      <c r="N34" s="24"/>
      <c r="O34" s="67">
        <f>SUM(L34:M34)</f>
        <v>478398</v>
      </c>
      <c r="P34" s="68"/>
      <c r="Q34" s="68"/>
      <c r="R34" s="68"/>
    </row>
    <row r="35" spans="1:18" ht="15.75" x14ac:dyDescent="0.25">
      <c r="A35" s="65"/>
      <c r="B35" s="75" t="s">
        <v>70</v>
      </c>
      <c r="C35" s="69">
        <v>91731</v>
      </c>
      <c r="D35" s="17"/>
      <c r="E35" s="17"/>
      <c r="F35" s="17">
        <v>824</v>
      </c>
      <c r="G35" s="17"/>
      <c r="H35" s="17"/>
      <c r="I35" s="17"/>
      <c r="J35" s="17">
        <f>SUM(C35+E35+F35+H35)</f>
        <v>92555</v>
      </c>
      <c r="K35" s="17">
        <f>SUM(D35+G35+I35)</f>
        <v>0</v>
      </c>
      <c r="L35" s="17">
        <f>SUM(J35+K35)</f>
        <v>92555</v>
      </c>
      <c r="M35" s="17">
        <v>44679</v>
      </c>
      <c r="N35" s="24"/>
      <c r="O35" s="67">
        <f>SUM(L35:M35)</f>
        <v>137234</v>
      </c>
      <c r="P35" s="68"/>
      <c r="Q35" s="68"/>
      <c r="R35" s="68"/>
    </row>
    <row r="36" spans="1:18" ht="15.75" x14ac:dyDescent="0.25">
      <c r="A36" s="65"/>
      <c r="B36" s="75" t="s">
        <v>71</v>
      </c>
      <c r="C36" s="69"/>
      <c r="D36" s="17"/>
      <c r="E36" s="17"/>
      <c r="F36" s="17">
        <v>7914</v>
      </c>
      <c r="G36" s="17"/>
      <c r="H36" s="17"/>
      <c r="I36" s="17"/>
      <c r="J36" s="17">
        <f>SUM(C36+E36+F36+H36)</f>
        <v>7914</v>
      </c>
      <c r="K36" s="17">
        <f>SUM(D36+G36+I36)</f>
        <v>0</v>
      </c>
      <c r="L36" s="17">
        <f>SUM(J36+K36)</f>
        <v>7914</v>
      </c>
      <c r="M36" s="17">
        <v>47386</v>
      </c>
      <c r="N36" s="24"/>
      <c r="O36" s="67">
        <f>SUM(L36:M36)</f>
        <v>55300</v>
      </c>
      <c r="P36" s="68"/>
      <c r="Q36" s="68"/>
      <c r="R36" s="76"/>
    </row>
    <row r="37" spans="1:18" ht="15.75" x14ac:dyDescent="0.25">
      <c r="A37" s="65"/>
      <c r="B37" s="75" t="s">
        <v>72</v>
      </c>
      <c r="C37" s="69" t="e">
        <f>SUM(#REF!+#REF!+#REF!+#REF!)</f>
        <v>#REF!</v>
      </c>
      <c r="D37" s="69" t="e">
        <f>SUM(#REF!+#REF!+#REF!+#REF!)</f>
        <v>#REF!</v>
      </c>
      <c r="E37" s="69" t="e">
        <f>SUM(#REF!+#REF!+#REF!+#REF!)</f>
        <v>#REF!</v>
      </c>
      <c r="F37" s="69" t="e">
        <f>SUM(#REF!+#REF!+#REF!+#REF!)</f>
        <v>#REF!</v>
      </c>
      <c r="G37" s="69" t="e">
        <f>SUM(#REF!+#REF!+#REF!+#REF!)</f>
        <v>#REF!</v>
      </c>
      <c r="H37" s="69" t="e">
        <f>SUM(#REF!+#REF!+#REF!+#REF!)</f>
        <v>#REF!</v>
      </c>
      <c r="I37" s="69" t="e">
        <f>SUM(#REF!+#REF!+#REF!+#REF!)</f>
        <v>#REF!</v>
      </c>
      <c r="J37" s="17" t="e">
        <f>SUM(C37+E37+F37+H37)</f>
        <v>#REF!</v>
      </c>
      <c r="K37" s="17" t="e">
        <f>SUM(D37+G37+I37)</f>
        <v>#REF!</v>
      </c>
      <c r="L37" s="17" t="e">
        <f>SUM(J37+K37)</f>
        <v>#REF!</v>
      </c>
      <c r="M37" s="69" t="e">
        <f>SUM(#REF!+#REF!+#REF!+#REF!)</f>
        <v>#REF!</v>
      </c>
      <c r="N37" s="70" t="e">
        <f>SUM(#REF!+#REF!+#REF!+#REF!)</f>
        <v>#REF!</v>
      </c>
      <c r="O37" s="67" t="e">
        <f>SUM(L37:M37)</f>
        <v>#REF!</v>
      </c>
      <c r="P37" s="68"/>
      <c r="Q37" s="68"/>
      <c r="R37" s="68"/>
    </row>
    <row r="38" spans="1:18" ht="15.75" x14ac:dyDescent="0.25">
      <c r="A38" s="77"/>
      <c r="B38" s="78" t="s">
        <v>73</v>
      </c>
      <c r="C38" s="72" t="e">
        <f>SUM(C34:C37)</f>
        <v>#REF!</v>
      </c>
      <c r="D38" s="72" t="e">
        <f t="shared" ref="D38:N38" si="6">SUM(D34:D37)</f>
        <v>#REF!</v>
      </c>
      <c r="E38" s="72" t="e">
        <f t="shared" si="6"/>
        <v>#REF!</v>
      </c>
      <c r="F38" s="72" t="e">
        <f t="shared" si="6"/>
        <v>#REF!</v>
      </c>
      <c r="G38" s="72" t="e">
        <f t="shared" si="6"/>
        <v>#REF!</v>
      </c>
      <c r="H38" s="72" t="e">
        <f t="shared" si="6"/>
        <v>#REF!</v>
      </c>
      <c r="I38" s="72" t="e">
        <f t="shared" si="6"/>
        <v>#REF!</v>
      </c>
      <c r="J38" s="72" t="e">
        <f t="shared" si="6"/>
        <v>#REF!</v>
      </c>
      <c r="K38" s="72" t="e">
        <f t="shared" si="6"/>
        <v>#REF!</v>
      </c>
      <c r="L38" s="72" t="e">
        <f t="shared" si="6"/>
        <v>#REF!</v>
      </c>
      <c r="M38" s="72" t="e">
        <f t="shared" si="6"/>
        <v>#REF!</v>
      </c>
      <c r="N38" s="73" t="e">
        <f t="shared" si="6"/>
        <v>#REF!</v>
      </c>
      <c r="O38" s="74" t="e">
        <f>SUM(L38:N38)</f>
        <v>#REF!</v>
      </c>
      <c r="P38" s="79"/>
      <c r="Q38" s="79"/>
      <c r="R38" s="79"/>
    </row>
    <row r="39" spans="1:18" ht="15.75" x14ac:dyDescent="0.25">
      <c r="A39" s="65"/>
      <c r="B39" s="80" t="s">
        <v>74</v>
      </c>
      <c r="C39" s="69">
        <v>69774</v>
      </c>
      <c r="D39" s="69"/>
      <c r="E39" s="69">
        <v>989</v>
      </c>
      <c r="F39" s="69"/>
      <c r="G39" s="69"/>
      <c r="H39" s="69"/>
      <c r="I39" s="69"/>
      <c r="J39" s="69">
        <f>SUM(C39+E39+F39+H39)</f>
        <v>70763</v>
      </c>
      <c r="K39" s="69">
        <f>SUM(D39+G39+I39)</f>
        <v>0</v>
      </c>
      <c r="L39" s="69">
        <f>SUM(J39+K39)</f>
        <v>70763</v>
      </c>
      <c r="M39" s="69">
        <v>736890</v>
      </c>
      <c r="N39" s="70"/>
      <c r="O39" s="81">
        <f>SUM(L39:M39)</f>
        <v>807653</v>
      </c>
      <c r="P39" s="82"/>
      <c r="Q39" s="82"/>
      <c r="R39" s="82"/>
    </row>
    <row r="40" spans="1:18" ht="15.75" x14ac:dyDescent="0.25">
      <c r="A40" s="77"/>
      <c r="B40" s="78" t="s">
        <v>75</v>
      </c>
      <c r="C40" s="72">
        <f>SUM(C39)</f>
        <v>69774</v>
      </c>
      <c r="D40" s="72">
        <f t="shared" ref="D40:O40" si="7">SUM(D39)</f>
        <v>0</v>
      </c>
      <c r="E40" s="72">
        <f t="shared" si="7"/>
        <v>989</v>
      </c>
      <c r="F40" s="72">
        <f t="shared" si="7"/>
        <v>0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 t="shared" si="7"/>
        <v>70763</v>
      </c>
      <c r="K40" s="72">
        <f t="shared" si="7"/>
        <v>0</v>
      </c>
      <c r="L40" s="72">
        <f t="shared" si="7"/>
        <v>70763</v>
      </c>
      <c r="M40" s="72">
        <f t="shared" si="7"/>
        <v>736890</v>
      </c>
      <c r="N40" s="73">
        <f t="shared" si="7"/>
        <v>0</v>
      </c>
      <c r="O40" s="74">
        <f t="shared" si="7"/>
        <v>807653</v>
      </c>
      <c r="P40" s="79"/>
      <c r="Q40" s="79"/>
      <c r="R40" s="79"/>
    </row>
    <row r="41" spans="1:18" x14ac:dyDescent="0.25">
      <c r="A41" s="77"/>
      <c r="B41" s="83" t="s">
        <v>76</v>
      </c>
      <c r="C41" s="84" t="e">
        <f>SUM(C40+C33+C38)</f>
        <v>#REF!</v>
      </c>
      <c r="D41" s="84" t="e">
        <f t="shared" ref="D41:O41" si="8">SUM(D40+D33+D38)</f>
        <v>#REF!</v>
      </c>
      <c r="E41" s="84" t="e">
        <f t="shared" si="8"/>
        <v>#REF!</v>
      </c>
      <c r="F41" s="84" t="e">
        <f t="shared" si="8"/>
        <v>#REF!</v>
      </c>
      <c r="G41" s="84" t="e">
        <f t="shared" si="8"/>
        <v>#REF!</v>
      </c>
      <c r="H41" s="84" t="e">
        <f t="shared" si="8"/>
        <v>#REF!</v>
      </c>
      <c r="I41" s="84" t="e">
        <f t="shared" si="8"/>
        <v>#REF!</v>
      </c>
      <c r="J41" s="84" t="e">
        <f t="shared" si="8"/>
        <v>#REF!</v>
      </c>
      <c r="K41" s="84" t="e">
        <f t="shared" si="8"/>
        <v>#REF!</v>
      </c>
      <c r="L41" s="84" t="e">
        <f t="shared" si="8"/>
        <v>#REF!</v>
      </c>
      <c r="M41" s="84" t="e">
        <f t="shared" si="8"/>
        <v>#REF!</v>
      </c>
      <c r="N41" s="85" t="e">
        <f t="shared" si="8"/>
        <v>#REF!</v>
      </c>
      <c r="O41" s="86" t="e">
        <f t="shared" si="8"/>
        <v>#REF!</v>
      </c>
      <c r="P41" s="79"/>
      <c r="Q41" s="79"/>
      <c r="R41" s="79"/>
    </row>
    <row r="42" spans="1:18" x14ac:dyDescent="0.25">
      <c r="A42" s="65"/>
      <c r="B42" s="87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88"/>
      <c r="O42" s="76"/>
      <c r="P42" s="68"/>
      <c r="Q42" s="68"/>
      <c r="R42" s="68"/>
    </row>
    <row r="43" spans="1:18" x14ac:dyDescent="0.25">
      <c r="A43" s="65"/>
      <c r="B43" s="87"/>
      <c r="C43" s="76">
        <f>SUM(C26:C28)</f>
        <v>834</v>
      </c>
      <c r="D43" s="76">
        <f t="shared" ref="D43:O43" si="9">SUM(D26:D28)</f>
        <v>0</v>
      </c>
      <c r="E43" s="76">
        <f t="shared" si="9"/>
        <v>0</v>
      </c>
      <c r="F43" s="76">
        <f t="shared" si="9"/>
        <v>9007</v>
      </c>
      <c r="G43" s="76">
        <f t="shared" si="9"/>
        <v>0</v>
      </c>
      <c r="H43" s="76">
        <f t="shared" si="9"/>
        <v>0</v>
      </c>
      <c r="I43" s="76">
        <f t="shared" si="9"/>
        <v>0</v>
      </c>
      <c r="J43" s="76">
        <f t="shared" si="9"/>
        <v>9841</v>
      </c>
      <c r="K43" s="76">
        <f t="shared" si="9"/>
        <v>0</v>
      </c>
      <c r="L43" s="76">
        <f t="shared" si="9"/>
        <v>9841</v>
      </c>
      <c r="M43" s="76">
        <f t="shared" si="9"/>
        <v>196524</v>
      </c>
      <c r="N43" s="88">
        <f t="shared" si="9"/>
        <v>1449</v>
      </c>
      <c r="O43" s="76">
        <f t="shared" si="9"/>
        <v>207814</v>
      </c>
      <c r="P43" s="68"/>
      <c r="Q43" s="68"/>
      <c r="R43" s="68"/>
    </row>
    <row r="44" spans="1:18" ht="15.75" thickBot="1" x14ac:dyDescent="0.3">
      <c r="A44" s="65"/>
      <c r="B44" s="87"/>
      <c r="C44" s="76">
        <f>SUM(C43-C25)</f>
        <v>0</v>
      </c>
      <c r="D44" s="76">
        <f t="shared" ref="D44:O44" si="10">SUM(D43-D25)</f>
        <v>0</v>
      </c>
      <c r="E44" s="76">
        <f t="shared" si="10"/>
        <v>0</v>
      </c>
      <c r="F44" s="76">
        <f t="shared" si="10"/>
        <v>0</v>
      </c>
      <c r="G44" s="76">
        <f t="shared" si="10"/>
        <v>0</v>
      </c>
      <c r="H44" s="76">
        <f t="shared" si="10"/>
        <v>0</v>
      </c>
      <c r="I44" s="76">
        <f t="shared" si="10"/>
        <v>0</v>
      </c>
      <c r="J44" s="76">
        <f t="shared" si="10"/>
        <v>0</v>
      </c>
      <c r="K44" s="76">
        <f t="shared" si="10"/>
        <v>0</v>
      </c>
      <c r="L44" s="76">
        <f t="shared" si="10"/>
        <v>0</v>
      </c>
      <c r="M44" s="76">
        <f t="shared" si="10"/>
        <v>0</v>
      </c>
      <c r="N44" s="88">
        <f t="shared" si="10"/>
        <v>0</v>
      </c>
      <c r="O44" s="76">
        <f t="shared" si="10"/>
        <v>0</v>
      </c>
      <c r="P44" s="68"/>
      <c r="Q44" s="68"/>
      <c r="R44" s="68"/>
    </row>
    <row r="45" spans="1:18" ht="15.75" thickTop="1" x14ac:dyDescent="0.25">
      <c r="A45" s="89"/>
      <c r="B45" s="90" t="s">
        <v>77</v>
      </c>
      <c r="C45" s="91"/>
      <c r="D45" s="17"/>
      <c r="E45" s="17"/>
      <c r="F45" s="17"/>
      <c r="G45" s="17"/>
      <c r="H45" s="67"/>
      <c r="I45" s="17"/>
      <c r="J45" s="17"/>
      <c r="K45" s="17"/>
      <c r="L45" s="17"/>
      <c r="M45" s="17"/>
      <c r="N45" s="24"/>
      <c r="O45" s="20"/>
      <c r="P45" s="92"/>
      <c r="Q45" s="93"/>
      <c r="R45" s="94"/>
    </row>
    <row r="46" spans="1:18" ht="39" x14ac:dyDescent="0.25">
      <c r="A46" s="89"/>
      <c r="B46" s="95" t="s">
        <v>57</v>
      </c>
      <c r="C46" s="17">
        <f>+C20</f>
        <v>0</v>
      </c>
      <c r="D46" s="17">
        <f t="shared" ref="D46:N46" si="11">+D20</f>
        <v>0</v>
      </c>
      <c r="E46" s="17">
        <f t="shared" si="11"/>
        <v>0</v>
      </c>
      <c r="F46" s="17">
        <f t="shared" si="11"/>
        <v>0</v>
      </c>
      <c r="G46" s="17">
        <f t="shared" si="11"/>
        <v>0</v>
      </c>
      <c r="H46" s="17">
        <f t="shared" si="11"/>
        <v>0</v>
      </c>
      <c r="I46" s="17">
        <f t="shared" si="11"/>
        <v>0</v>
      </c>
      <c r="J46" s="17">
        <f t="shared" si="11"/>
        <v>0</v>
      </c>
      <c r="K46" s="17">
        <f t="shared" si="11"/>
        <v>0</v>
      </c>
      <c r="L46" s="17">
        <f t="shared" si="11"/>
        <v>0</v>
      </c>
      <c r="M46" s="17">
        <f t="shared" si="11"/>
        <v>116</v>
      </c>
      <c r="N46" s="24">
        <f t="shared" si="11"/>
        <v>0</v>
      </c>
      <c r="O46" s="20">
        <f>+O20</f>
        <v>116</v>
      </c>
      <c r="P46" s="96" t="s">
        <v>60</v>
      </c>
      <c r="Q46" s="97" t="s">
        <v>60</v>
      </c>
      <c r="R46" s="98" t="s">
        <v>60</v>
      </c>
    </row>
    <row r="47" spans="1:18" ht="26.25" x14ac:dyDescent="0.25">
      <c r="A47" s="89"/>
      <c r="B47" s="95" t="s">
        <v>53</v>
      </c>
      <c r="C47" s="17">
        <f>+C13</f>
        <v>0</v>
      </c>
      <c r="D47" s="17">
        <f t="shared" ref="D47:N48" si="12">+D13</f>
        <v>0</v>
      </c>
      <c r="E47" s="17">
        <f t="shared" si="12"/>
        <v>0</v>
      </c>
      <c r="F47" s="17">
        <f t="shared" si="12"/>
        <v>0</v>
      </c>
      <c r="G47" s="17">
        <f t="shared" si="12"/>
        <v>0</v>
      </c>
      <c r="H47" s="17">
        <f t="shared" si="12"/>
        <v>0</v>
      </c>
      <c r="I47" s="17">
        <f t="shared" si="12"/>
        <v>0</v>
      </c>
      <c r="J47" s="17">
        <f t="shared" si="12"/>
        <v>0</v>
      </c>
      <c r="K47" s="17">
        <f t="shared" si="12"/>
        <v>0</v>
      </c>
      <c r="L47" s="17">
        <f t="shared" si="12"/>
        <v>0</v>
      </c>
      <c r="M47" s="17">
        <f t="shared" si="12"/>
        <v>0</v>
      </c>
      <c r="N47" s="24">
        <f t="shared" si="12"/>
        <v>305</v>
      </c>
      <c r="O47" s="20">
        <f>+O13</f>
        <v>305</v>
      </c>
      <c r="P47" s="96" t="s">
        <v>60</v>
      </c>
      <c r="Q47" s="97" t="s">
        <v>60</v>
      </c>
      <c r="R47" s="98" t="s">
        <v>60</v>
      </c>
    </row>
    <row r="48" spans="1:18" ht="26.25" x14ac:dyDescent="0.25">
      <c r="A48" s="89"/>
      <c r="B48" s="95" t="s">
        <v>54</v>
      </c>
      <c r="C48" s="17">
        <f>+C14</f>
        <v>0</v>
      </c>
      <c r="D48" s="17">
        <f t="shared" si="12"/>
        <v>0</v>
      </c>
      <c r="E48" s="17">
        <f t="shared" si="12"/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17">
        <f t="shared" si="12"/>
        <v>0</v>
      </c>
      <c r="J48" s="17">
        <f t="shared" si="12"/>
        <v>0</v>
      </c>
      <c r="K48" s="17">
        <f t="shared" si="12"/>
        <v>0</v>
      </c>
      <c r="L48" s="17">
        <f t="shared" si="12"/>
        <v>0</v>
      </c>
      <c r="M48" s="17">
        <f t="shared" si="12"/>
        <v>-2024</v>
      </c>
      <c r="N48" s="24">
        <f t="shared" si="12"/>
        <v>0</v>
      </c>
      <c r="O48" s="20">
        <f>+O14</f>
        <v>-2024</v>
      </c>
      <c r="P48" s="96" t="s">
        <v>60</v>
      </c>
      <c r="Q48" s="97" t="s">
        <v>60</v>
      </c>
      <c r="R48" s="98" t="s">
        <v>60</v>
      </c>
    </row>
    <row r="49" spans="1:18" ht="26.25" x14ac:dyDescent="0.25">
      <c r="A49" s="89"/>
      <c r="B49" s="95" t="s">
        <v>58</v>
      </c>
      <c r="C49" s="17">
        <f>+C16+C22+C6</f>
        <v>0</v>
      </c>
      <c r="D49" s="17">
        <f t="shared" ref="D49:N49" si="13">+D16+D22+D6</f>
        <v>0</v>
      </c>
      <c r="E49" s="17">
        <f t="shared" si="13"/>
        <v>0</v>
      </c>
      <c r="F49" s="17">
        <f t="shared" si="13"/>
        <v>-873</v>
      </c>
      <c r="G49" s="17">
        <f t="shared" si="13"/>
        <v>0</v>
      </c>
      <c r="H49" s="17">
        <f t="shared" si="13"/>
        <v>0</v>
      </c>
      <c r="I49" s="17">
        <f t="shared" si="13"/>
        <v>0</v>
      </c>
      <c r="J49" s="17">
        <f t="shared" si="13"/>
        <v>-873</v>
      </c>
      <c r="K49" s="17">
        <f t="shared" si="13"/>
        <v>0</v>
      </c>
      <c r="L49" s="17">
        <f t="shared" si="13"/>
        <v>-873</v>
      </c>
      <c r="M49" s="17">
        <f t="shared" si="13"/>
        <v>-7010</v>
      </c>
      <c r="N49" s="24">
        <f t="shared" si="13"/>
        <v>0</v>
      </c>
      <c r="O49" s="20">
        <f>+O16+O22+O6</f>
        <v>-7883</v>
      </c>
      <c r="P49" s="96" t="s">
        <v>60</v>
      </c>
      <c r="Q49" s="97" t="s">
        <v>60</v>
      </c>
      <c r="R49" s="98" t="s">
        <v>60</v>
      </c>
    </row>
    <row r="50" spans="1:18" x14ac:dyDescent="0.25">
      <c r="A50" s="89"/>
      <c r="B50" s="25"/>
      <c r="C50" s="9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4"/>
      <c r="O50" s="20"/>
      <c r="P50" s="96" t="s">
        <v>60</v>
      </c>
      <c r="Q50" s="97" t="s">
        <v>60</v>
      </c>
      <c r="R50" s="98" t="s">
        <v>60</v>
      </c>
    </row>
    <row r="51" spans="1:18" x14ac:dyDescent="0.25">
      <c r="A51" s="89"/>
      <c r="B51" s="25"/>
      <c r="C51" s="99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24"/>
      <c r="O51" s="20"/>
      <c r="P51" s="96"/>
      <c r="Q51" s="97"/>
      <c r="R51" s="98"/>
    </row>
    <row r="52" spans="1:18" x14ac:dyDescent="0.25">
      <c r="A52" s="89"/>
      <c r="B52" s="25"/>
      <c r="C52" s="9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24"/>
      <c r="O52" s="20"/>
      <c r="P52" s="96"/>
      <c r="Q52" s="97"/>
      <c r="R52" s="98"/>
    </row>
    <row r="53" spans="1:18" x14ac:dyDescent="0.25">
      <c r="A53" s="89"/>
      <c r="B53" s="25"/>
      <c r="C53" s="9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4"/>
      <c r="O53" s="20"/>
      <c r="P53" s="96" t="s">
        <v>60</v>
      </c>
      <c r="Q53" s="97" t="s">
        <v>60</v>
      </c>
      <c r="R53" s="98" t="s">
        <v>60</v>
      </c>
    </row>
    <row r="54" spans="1:18" ht="15.75" thickBot="1" x14ac:dyDescent="0.3">
      <c r="A54" s="100"/>
      <c r="B54" s="101" t="s">
        <v>78</v>
      </c>
      <c r="C54" s="102">
        <f>SUM(C46:C53)</f>
        <v>0</v>
      </c>
      <c r="D54" s="103">
        <f t="shared" ref="D54:L54" si="14">SUM(D46:D53)</f>
        <v>0</v>
      </c>
      <c r="E54" s="104">
        <f t="shared" si="14"/>
        <v>0</v>
      </c>
      <c r="F54" s="103">
        <f t="shared" si="14"/>
        <v>-873</v>
      </c>
      <c r="G54" s="104">
        <f t="shared" si="14"/>
        <v>0</v>
      </c>
      <c r="H54" s="103">
        <f t="shared" si="14"/>
        <v>0</v>
      </c>
      <c r="I54" s="104">
        <f t="shared" si="14"/>
        <v>0</v>
      </c>
      <c r="J54" s="103">
        <f t="shared" si="14"/>
        <v>-873</v>
      </c>
      <c r="K54" s="104">
        <f t="shared" si="14"/>
        <v>0</v>
      </c>
      <c r="L54" s="103">
        <f t="shared" si="14"/>
        <v>-873</v>
      </c>
      <c r="M54" s="103">
        <f>SUM(M46:M53)</f>
        <v>-8918</v>
      </c>
      <c r="N54" s="105">
        <f>SUM(N46:N53)</f>
        <v>305</v>
      </c>
      <c r="O54" s="106">
        <f>SUM(O46:O53)</f>
        <v>-9486</v>
      </c>
      <c r="P54" s="107" t="s">
        <v>60</v>
      </c>
      <c r="Q54" s="108" t="s">
        <v>60</v>
      </c>
      <c r="R54" s="109" t="s">
        <v>60</v>
      </c>
    </row>
    <row r="55" spans="1:18" ht="66" thickTop="1" thickBot="1" x14ac:dyDescent="0.3">
      <c r="A55" s="57"/>
      <c r="B55" s="110" t="s">
        <v>79</v>
      </c>
      <c r="C55" s="59">
        <f t="shared" ref="C55:K55" si="15">+C24+C17+C10</f>
        <v>834</v>
      </c>
      <c r="D55" s="59">
        <f t="shared" si="15"/>
        <v>0</v>
      </c>
      <c r="E55" s="59">
        <f t="shared" si="15"/>
        <v>0</v>
      </c>
      <c r="F55" s="59">
        <f t="shared" si="15"/>
        <v>8134</v>
      </c>
      <c r="G55" s="59">
        <f t="shared" si="15"/>
        <v>0</v>
      </c>
      <c r="H55" s="59">
        <f t="shared" si="15"/>
        <v>0</v>
      </c>
      <c r="I55" s="59">
        <f t="shared" si="15"/>
        <v>0</v>
      </c>
      <c r="J55" s="59">
        <f>+C55+E55+F55+H55</f>
        <v>8968</v>
      </c>
      <c r="K55" s="59">
        <f t="shared" si="15"/>
        <v>0</v>
      </c>
      <c r="L55" s="59">
        <f>+K55+J55</f>
        <v>8968</v>
      </c>
      <c r="M55" s="59">
        <f>+M24+M17+M10</f>
        <v>187606</v>
      </c>
      <c r="N55" s="59">
        <f>+N24+N17+N10</f>
        <v>1754</v>
      </c>
      <c r="O55" s="59">
        <f>+O24+O17+O10</f>
        <v>198328</v>
      </c>
      <c r="P55" s="111" t="s">
        <v>60</v>
      </c>
      <c r="Q55" s="111" t="s">
        <v>60</v>
      </c>
      <c r="R55" s="111" t="s">
        <v>60</v>
      </c>
    </row>
    <row r="56" spans="1:18" ht="16.5" thickTop="1" thickBot="1" x14ac:dyDescent="0.3">
      <c r="A56" s="57"/>
      <c r="B56" s="110" t="s">
        <v>61</v>
      </c>
      <c r="C56" s="59">
        <f>+C55-C58</f>
        <v>0</v>
      </c>
      <c r="D56" s="59">
        <f>+D55-D58</f>
        <v>0</v>
      </c>
      <c r="E56" s="59">
        <f>+E55-E58</f>
        <v>0</v>
      </c>
      <c r="F56" s="59">
        <f>+F55-F58</f>
        <v>7819</v>
      </c>
      <c r="G56" s="59">
        <f>+G55</f>
        <v>0</v>
      </c>
      <c r="H56" s="59">
        <f>+H55</f>
        <v>0</v>
      </c>
      <c r="I56" s="59">
        <f>+I55</f>
        <v>0</v>
      </c>
      <c r="J56" s="59">
        <f>+C56+E56+F56+H56</f>
        <v>7819</v>
      </c>
      <c r="K56" s="59">
        <f>+K55</f>
        <v>0</v>
      </c>
      <c r="L56" s="59">
        <f>+K56+J56</f>
        <v>7819</v>
      </c>
      <c r="M56" s="59">
        <f>+M55-M58</f>
        <v>152155</v>
      </c>
      <c r="N56" s="59">
        <f>+N55</f>
        <v>1754</v>
      </c>
      <c r="O56" s="59">
        <f>+N56+M56+L56</f>
        <v>161728</v>
      </c>
      <c r="P56" s="60" t="s">
        <v>60</v>
      </c>
      <c r="Q56" s="61" t="s">
        <v>60</v>
      </c>
      <c r="R56" s="61" t="s">
        <v>60</v>
      </c>
    </row>
    <row r="57" spans="1:18" ht="27.75" thickTop="1" thickBot="1" x14ac:dyDescent="0.3">
      <c r="A57" s="57"/>
      <c r="B57" s="110" t="s">
        <v>62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f>+C57+E57+F57+H57</f>
        <v>0</v>
      </c>
      <c r="K57" s="59">
        <f>SUM(D57+G57+I57)</f>
        <v>0</v>
      </c>
      <c r="L57" s="59">
        <f>+K57+J57</f>
        <v>0</v>
      </c>
      <c r="M57" s="59">
        <v>0</v>
      </c>
      <c r="N57" s="59">
        <v>0</v>
      </c>
      <c r="O57" s="59">
        <f>+N57+M57+L57</f>
        <v>0</v>
      </c>
      <c r="P57" s="60" t="s">
        <v>60</v>
      </c>
      <c r="Q57" s="61" t="s">
        <v>60</v>
      </c>
      <c r="R57" s="61" t="s">
        <v>60</v>
      </c>
    </row>
    <row r="58" spans="1:18" ht="27.75" thickTop="1" thickBot="1" x14ac:dyDescent="0.3">
      <c r="A58" s="57"/>
      <c r="B58" s="110" t="s">
        <v>63</v>
      </c>
      <c r="C58" s="59">
        <f>+C28+C47</f>
        <v>834</v>
      </c>
      <c r="D58" s="59">
        <f t="shared" ref="D58:N58" si="16">+D28</f>
        <v>0</v>
      </c>
      <c r="E58" s="59">
        <f t="shared" si="16"/>
        <v>0</v>
      </c>
      <c r="F58" s="59">
        <f>+F28+60-15</f>
        <v>315</v>
      </c>
      <c r="G58" s="59">
        <f t="shared" si="16"/>
        <v>0</v>
      </c>
      <c r="H58" s="59">
        <f t="shared" si="16"/>
        <v>0</v>
      </c>
      <c r="I58" s="59">
        <f t="shared" si="16"/>
        <v>0</v>
      </c>
      <c r="J58" s="59">
        <f>+C58+E58+F58+H58</f>
        <v>1149</v>
      </c>
      <c r="K58" s="59">
        <f t="shared" si="16"/>
        <v>0</v>
      </c>
      <c r="L58" s="59">
        <f>+K58+J58</f>
        <v>1149</v>
      </c>
      <c r="M58" s="59">
        <f t="shared" si="16"/>
        <v>35451</v>
      </c>
      <c r="N58" s="59">
        <f t="shared" si="16"/>
        <v>0</v>
      </c>
      <c r="O58" s="59">
        <f>+N58+M58+L58</f>
        <v>36600</v>
      </c>
      <c r="P58" s="63" t="s">
        <v>60</v>
      </c>
      <c r="Q58" s="64" t="s">
        <v>60</v>
      </c>
      <c r="R58" s="64" t="s">
        <v>60</v>
      </c>
    </row>
    <row r="59" spans="1:18" ht="15.75" thickTop="1" x14ac:dyDescent="0.25"/>
  </sheetData>
  <mergeCells count="4">
    <mergeCell ref="M2:N2"/>
    <mergeCell ref="M3:N3"/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2021-05-31T11:38:21Z</dcterms:modified>
</cp:coreProperties>
</file>