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Loclex\Költségvetés 2021 módosítás (11_2021)\Feltöltendő\"/>
    </mc:Choice>
  </mc:AlternateContent>
  <bookViews>
    <workbookView xWindow="960" yWindow="1515" windowWidth="11505" windowHeight="6930" tabRatio="899"/>
  </bookViews>
  <sheets>
    <sheet name="4 kiadás(szűkített)" sheetId="260" r:id="rId1"/>
    <sheet name="10 ök kiadás" sheetId="244" state="hidden" r:id="rId2"/>
  </sheets>
  <externalReferences>
    <externalReference r:id="rId3"/>
  </externalReferences>
  <definedNames>
    <definedName name="__b00001">[1]Munka3!#REF!</definedName>
    <definedName name="__e00001">[1]Munka3!#REF!</definedName>
    <definedName name="_b00001">[1]Munka3!#REF!</definedName>
    <definedName name="_e00001">[1]Munka3!#REF!</definedName>
    <definedName name="b0000">[1]Munka3!#REF!</definedName>
    <definedName name="b00000" localSheetId="1">[1]Munka3!#REF!</definedName>
    <definedName name="b00000">[1]Munka3!#REF!</definedName>
    <definedName name="c00000">[1]Munka3!#REF!</definedName>
    <definedName name="E00000" localSheetId="1">[1]Munka3!#REF!</definedName>
    <definedName name="E00000">[1]Munka3!#REF!</definedName>
    <definedName name="létszám">[1]Munka3!#REF!</definedName>
    <definedName name="_xlnm.Print_Titles" localSheetId="1">'10 ök kiadás'!$A:$B,'10 ök kiadás'!$1:$4</definedName>
    <definedName name="_xlnm.Print_Area" localSheetId="0">'4 kiadás(szűkített)'!$A$1:$K$25</definedName>
  </definedNames>
  <calcPr calcId="152511" fullCalcOnLoad="1"/>
</workbook>
</file>

<file path=xl/calcChain.xml><?xml version="1.0" encoding="utf-8"?>
<calcChain xmlns="http://schemas.openxmlformats.org/spreadsheetml/2006/main">
  <c r="J24" i="260" l="1"/>
  <c r="I24" i="260"/>
  <c r="S62" i="244"/>
  <c r="S63" i="244"/>
  <c r="AL79" i="244"/>
  <c r="AI80" i="244"/>
  <c r="Y40" i="244"/>
  <c r="V29" i="244"/>
  <c r="J29" i="244"/>
  <c r="D6" i="244"/>
  <c r="AL76" i="244"/>
  <c r="AL75" i="244"/>
  <c r="AL74" i="244"/>
  <c r="AI73" i="244"/>
  <c r="AL77" i="244"/>
  <c r="AI77" i="244"/>
  <c r="AO79" i="244"/>
  <c r="AK81" i="244"/>
  <c r="AI72" i="244"/>
  <c r="AI84" i="244"/>
  <c r="AH72" i="244"/>
  <c r="E33" i="244"/>
  <c r="H33" i="244"/>
  <c r="K33" i="244"/>
  <c r="N33" i="244"/>
  <c r="Q33" i="244"/>
  <c r="R33" i="244"/>
  <c r="S33" i="244"/>
  <c r="W33" i="244"/>
  <c r="Z33" i="244"/>
  <c r="AC33" i="244"/>
  <c r="AD33" i="244"/>
  <c r="AE33" i="244"/>
  <c r="AO33" i="244"/>
  <c r="C22" i="244"/>
  <c r="D22" i="244"/>
  <c r="F22" i="244"/>
  <c r="G22" i="244"/>
  <c r="I22" i="244"/>
  <c r="J22" i="244"/>
  <c r="L22" i="244"/>
  <c r="M22" i="244"/>
  <c r="R27" i="244"/>
  <c r="S27" i="244"/>
  <c r="R28" i="244"/>
  <c r="S28" i="244"/>
  <c r="AE27" i="244"/>
  <c r="AE28" i="244"/>
  <c r="AJ81" i="244"/>
  <c r="E32" i="244"/>
  <c r="H32" i="244"/>
  <c r="K32" i="244"/>
  <c r="N32" i="244"/>
  <c r="Q32" i="244"/>
  <c r="T32" i="244"/>
  <c r="R32" i="244"/>
  <c r="S32" i="244"/>
  <c r="W32" i="244"/>
  <c r="Z32" i="244"/>
  <c r="AF32" i="244"/>
  <c r="AC32" i="244"/>
  <c r="AD32" i="244"/>
  <c r="AE32" i="244"/>
  <c r="AB22" i="244"/>
  <c r="AA22" i="244"/>
  <c r="Y22" i="244"/>
  <c r="X22" i="244"/>
  <c r="U22" i="244"/>
  <c r="P22" i="244"/>
  <c r="O22" i="244"/>
  <c r="E30" i="244"/>
  <c r="E31" i="244"/>
  <c r="H30" i="244"/>
  <c r="H31" i="244"/>
  <c r="K30" i="244"/>
  <c r="K31" i="244"/>
  <c r="N30" i="244"/>
  <c r="N31" i="244"/>
  <c r="Q30" i="244"/>
  <c r="Q31" i="244"/>
  <c r="R30" i="244"/>
  <c r="S30" i="244"/>
  <c r="T30" i="244"/>
  <c r="R31" i="244"/>
  <c r="S31" i="244"/>
  <c r="W30" i="244"/>
  <c r="W31" i="244"/>
  <c r="Z30" i="244"/>
  <c r="AF30" i="244"/>
  <c r="AP30" i="244"/>
  <c r="AC30" i="244"/>
  <c r="Z31" i="244"/>
  <c r="AF31" i="244"/>
  <c r="AC31" i="244"/>
  <c r="AD31" i="244"/>
  <c r="AE31" i="244"/>
  <c r="AD30" i="244"/>
  <c r="AN30" i="244"/>
  <c r="AE30" i="244"/>
  <c r="AK73" i="244"/>
  <c r="AN73" i="244"/>
  <c r="AL73" i="244"/>
  <c r="AO73" i="244"/>
  <c r="AJ73" i="244"/>
  <c r="AM73" i="244"/>
  <c r="AP73" i="244"/>
  <c r="AH83" i="244"/>
  <c r="AD27" i="244"/>
  <c r="AD28" i="244"/>
  <c r="AN28" i="244"/>
  <c r="AC27" i="244"/>
  <c r="AC28" i="244"/>
  <c r="Z27" i="244"/>
  <c r="Z28" i="244"/>
  <c r="W27" i="244"/>
  <c r="W28" i="244"/>
  <c r="Q27" i="244"/>
  <c r="Q28" i="244"/>
  <c r="N27" i="244"/>
  <c r="N28" i="244"/>
  <c r="K27" i="244"/>
  <c r="K28" i="244"/>
  <c r="H27" i="244"/>
  <c r="H28" i="244"/>
  <c r="E27" i="244"/>
  <c r="T27" i="244"/>
  <c r="E28" i="244"/>
  <c r="AG83" i="244"/>
  <c r="AO82" i="244"/>
  <c r="AK80" i="244"/>
  <c r="AN80" i="244"/>
  <c r="AL80" i="244"/>
  <c r="AO80" i="244"/>
  <c r="AO78" i="244"/>
  <c r="AK77" i="244"/>
  <c r="AN77" i="244"/>
  <c r="AN72" i="244"/>
  <c r="AJ77" i="244"/>
  <c r="AM77" i="244"/>
  <c r="AP77" i="244"/>
  <c r="AM71" i="244"/>
  <c r="AP71" i="244"/>
  <c r="AL71" i="244"/>
  <c r="AO71" i="244"/>
  <c r="AK71" i="244"/>
  <c r="AN71" i="244"/>
  <c r="AO69" i="244"/>
  <c r="AP69" i="244"/>
  <c r="S69" i="244"/>
  <c r="T69" i="244"/>
  <c r="Q69" i="244"/>
  <c r="AF68" i="244"/>
  <c r="AE68" i="244"/>
  <c r="AD68" i="244"/>
  <c r="S68" i="244"/>
  <c r="AO68" i="244"/>
  <c r="R68" i="244"/>
  <c r="AN68" i="244"/>
  <c r="Q68" i="244"/>
  <c r="T68" i="244"/>
  <c r="AP68" i="244"/>
  <c r="K68" i="244"/>
  <c r="E68" i="244"/>
  <c r="AF67" i="244"/>
  <c r="AE67" i="244"/>
  <c r="AD67" i="244"/>
  <c r="S67" i="244"/>
  <c r="AO67" i="244"/>
  <c r="R67" i="244"/>
  <c r="AN67" i="244"/>
  <c r="Q67" i="244"/>
  <c r="N67" i="244"/>
  <c r="K67" i="244"/>
  <c r="H67" i="244"/>
  <c r="E67" i="244"/>
  <c r="AE66" i="244"/>
  <c r="AD66" i="244"/>
  <c r="W66" i="244"/>
  <c r="W65" i="244"/>
  <c r="S66" i="244"/>
  <c r="R66" i="244"/>
  <c r="R65" i="244"/>
  <c r="Q66" i="244"/>
  <c r="Q65" i="244"/>
  <c r="N66" i="244"/>
  <c r="N65" i="244"/>
  <c r="K66" i="244"/>
  <c r="K65" i="244"/>
  <c r="H66" i="244"/>
  <c r="E66" i="244"/>
  <c r="E65" i="244"/>
  <c r="AM65" i="244"/>
  <c r="AL65" i="244"/>
  <c r="AK65" i="244"/>
  <c r="AJ65" i="244"/>
  <c r="AI65" i="244"/>
  <c r="AH65" i="244"/>
  <c r="AG65" i="244"/>
  <c r="AC65" i="244"/>
  <c r="AB65" i="244"/>
  <c r="AA65" i="244"/>
  <c r="Z65" i="244"/>
  <c r="Y65" i="244"/>
  <c r="X65" i="244"/>
  <c r="V65" i="244"/>
  <c r="U65" i="244"/>
  <c r="P65" i="244"/>
  <c r="O65" i="244"/>
  <c r="M65" i="244"/>
  <c r="L65" i="244"/>
  <c r="J65" i="244"/>
  <c r="I65" i="244"/>
  <c r="G65" i="244"/>
  <c r="F65" i="244"/>
  <c r="D65" i="244"/>
  <c r="C65" i="244"/>
  <c r="AE64" i="244"/>
  <c r="AD64" i="244"/>
  <c r="AC64" i="244"/>
  <c r="Z64" i="244"/>
  <c r="W64" i="244"/>
  <c r="S64" i="244"/>
  <c r="R64" i="244"/>
  <c r="Q64" i="244"/>
  <c r="N64" i="244"/>
  <c r="K64" i="244"/>
  <c r="H64" i="244"/>
  <c r="E64" i="244"/>
  <c r="AE63" i="244"/>
  <c r="AO63" i="244"/>
  <c r="AD63" i="244"/>
  <c r="AC63" i="244"/>
  <c r="Z63" i="244"/>
  <c r="W63" i="244"/>
  <c r="R63" i="244"/>
  <c r="AN63" i="244"/>
  <c r="Q63" i="244"/>
  <c r="N63" i="244"/>
  <c r="K63" i="244"/>
  <c r="H63" i="244"/>
  <c r="E63" i="244"/>
  <c r="AE62" i="244"/>
  <c r="AO62" i="244"/>
  <c r="AD62" i="244"/>
  <c r="AC62" i="244"/>
  <c r="Z62" i="244"/>
  <c r="W62" i="244"/>
  <c r="W55" i="244"/>
  <c r="R62" i="244"/>
  <c r="Q62" i="244"/>
  <c r="N62" i="244"/>
  <c r="K62" i="244"/>
  <c r="H62" i="244"/>
  <c r="E62" i="244"/>
  <c r="AE61" i="244"/>
  <c r="AD61" i="244"/>
  <c r="AN61" i="244"/>
  <c r="AC61" i="244"/>
  <c r="Z61" i="244"/>
  <c r="W61" i="244"/>
  <c r="S61" i="244"/>
  <c r="R61" i="244"/>
  <c r="Q61" i="244"/>
  <c r="N61" i="244"/>
  <c r="K61" i="244"/>
  <c r="H61" i="244"/>
  <c r="E61" i="244"/>
  <c r="AE60" i="244"/>
  <c r="AD60" i="244"/>
  <c r="AC60" i="244"/>
  <c r="Z60" i="244"/>
  <c r="W60" i="244"/>
  <c r="S60" i="244"/>
  <c r="R60" i="244"/>
  <c r="Q60" i="244"/>
  <c r="N60" i="244"/>
  <c r="K60" i="244"/>
  <c r="H60" i="244"/>
  <c r="E60" i="244"/>
  <c r="AE59" i="244"/>
  <c r="AD59" i="244"/>
  <c r="AC59" i="244"/>
  <c r="Z59" i="244"/>
  <c r="W59" i="244"/>
  <c r="S59" i="244"/>
  <c r="R59" i="244"/>
  <c r="Q59" i="244"/>
  <c r="N59" i="244"/>
  <c r="K59" i="244"/>
  <c r="H59" i="244"/>
  <c r="E59" i="244"/>
  <c r="AE58" i="244"/>
  <c r="AD58" i="244"/>
  <c r="AC58" i="244"/>
  <c r="Z58" i="244"/>
  <c r="W58" i="244"/>
  <c r="S58" i="244"/>
  <c r="R58" i="244"/>
  <c r="Q58" i="244"/>
  <c r="N58" i="244"/>
  <c r="K58" i="244"/>
  <c r="H58" i="244"/>
  <c r="E58" i="244"/>
  <c r="AE57" i="244"/>
  <c r="AD57" i="244"/>
  <c r="AC57" i="244"/>
  <c r="Z57" i="244"/>
  <c r="W57" i="244"/>
  <c r="S57" i="244"/>
  <c r="R57" i="244"/>
  <c r="Q57" i="244"/>
  <c r="N57" i="244"/>
  <c r="K57" i="244"/>
  <c r="H57" i="244"/>
  <c r="E57" i="244"/>
  <c r="AE56" i="244"/>
  <c r="AD56" i="244"/>
  <c r="AC56" i="244"/>
  <c r="Z56" i="244"/>
  <c r="W56" i="244"/>
  <c r="S56" i="244"/>
  <c r="R56" i="244"/>
  <c r="Q56" i="244"/>
  <c r="N56" i="244"/>
  <c r="K56" i="244"/>
  <c r="H56" i="244"/>
  <c r="E56" i="244"/>
  <c r="AM55" i="244"/>
  <c r="AL55" i="244"/>
  <c r="AK55" i="244"/>
  <c r="AJ55" i="244"/>
  <c r="AI55" i="244"/>
  <c r="AH55" i="244"/>
  <c r="AG55" i="244"/>
  <c r="AB55" i="244"/>
  <c r="AA55" i="244"/>
  <c r="Y55" i="244"/>
  <c r="X55" i="244"/>
  <c r="V55" i="244"/>
  <c r="U55" i="244"/>
  <c r="P55" i="244"/>
  <c r="O55" i="244"/>
  <c r="M55" i="244"/>
  <c r="L55" i="244"/>
  <c r="J55" i="244"/>
  <c r="I55" i="244"/>
  <c r="G55" i="244"/>
  <c r="F55" i="244"/>
  <c r="D55" i="244"/>
  <c r="C55" i="244"/>
  <c r="AE54" i="244"/>
  <c r="AD54" i="244"/>
  <c r="AC54" i="244"/>
  <c r="Z54" i="244"/>
  <c r="W54" i="244"/>
  <c r="S54" i="244"/>
  <c r="R54" i="244"/>
  <c r="Q54" i="244"/>
  <c r="N54" i="244"/>
  <c r="K54" i="244"/>
  <c r="H54" i="244"/>
  <c r="E54" i="244"/>
  <c r="AE53" i="244"/>
  <c r="AD53" i="244"/>
  <c r="AC53" i="244"/>
  <c r="AC52" i="244"/>
  <c r="Z53" i="244"/>
  <c r="W53" i="244"/>
  <c r="S53" i="244"/>
  <c r="AO53" i="244"/>
  <c r="R53" i="244"/>
  <c r="AN53" i="244"/>
  <c r="Q53" i="244"/>
  <c r="N53" i="244"/>
  <c r="K53" i="244"/>
  <c r="H53" i="244"/>
  <c r="E53" i="244"/>
  <c r="AM52" i="244"/>
  <c r="AL52" i="244"/>
  <c r="AK52" i="244"/>
  <c r="AJ52" i="244"/>
  <c r="AI52" i="244"/>
  <c r="AH52" i="244"/>
  <c r="AG52" i="244"/>
  <c r="AB52" i="244"/>
  <c r="AA52" i="244"/>
  <c r="Y52" i="244"/>
  <c r="X52" i="244"/>
  <c r="U52" i="244"/>
  <c r="AD52" i="244"/>
  <c r="P52" i="244"/>
  <c r="O52" i="244"/>
  <c r="O51" i="244"/>
  <c r="M52" i="244"/>
  <c r="L52" i="244"/>
  <c r="J52" i="244"/>
  <c r="I52" i="244"/>
  <c r="I51" i="244"/>
  <c r="F52" i="244"/>
  <c r="H52" i="244"/>
  <c r="C52" i="244"/>
  <c r="AE50" i="244"/>
  <c r="AD50" i="244"/>
  <c r="AC50" i="244"/>
  <c r="Z50" i="244"/>
  <c r="W50" i="244"/>
  <c r="S50" i="244"/>
  <c r="AO50" i="244"/>
  <c r="R50" i="244"/>
  <c r="Q50" i="244"/>
  <c r="N50" i="244"/>
  <c r="K50" i="244"/>
  <c r="H50" i="244"/>
  <c r="E50" i="244"/>
  <c r="AE49" i="244"/>
  <c r="AD49" i="244"/>
  <c r="AC49" i="244"/>
  <c r="Z49" i="244"/>
  <c r="AF49" i="244"/>
  <c r="W49" i="244"/>
  <c r="S49" i="244"/>
  <c r="R49" i="244"/>
  <c r="Q49" i="244"/>
  <c r="N49" i="244"/>
  <c r="K49" i="244"/>
  <c r="H49" i="244"/>
  <c r="E49" i="244"/>
  <c r="AE48" i="244"/>
  <c r="AD48" i="244"/>
  <c r="AC48" i="244"/>
  <c r="Z48" i="244"/>
  <c r="W48" i="244"/>
  <c r="S48" i="244"/>
  <c r="R48" i="244"/>
  <c r="Q48" i="244"/>
  <c r="N48" i="244"/>
  <c r="K48" i="244"/>
  <c r="H48" i="244"/>
  <c r="E48" i="244"/>
  <c r="AE47" i="244"/>
  <c r="AD47" i="244"/>
  <c r="AC47" i="244"/>
  <c r="Z47" i="244"/>
  <c r="W47" i="244"/>
  <c r="S47" i="244"/>
  <c r="R47" i="244"/>
  <c r="AN47" i="244"/>
  <c r="Q47" i="244"/>
  <c r="N47" i="244"/>
  <c r="K47" i="244"/>
  <c r="H47" i="244"/>
  <c r="E47" i="244"/>
  <c r="AE46" i="244"/>
  <c r="AD46" i="244"/>
  <c r="AC46" i="244"/>
  <c r="Z46" i="244"/>
  <c r="W46" i="244"/>
  <c r="S46" i="244"/>
  <c r="R46" i="244"/>
  <c r="AN46" i="244"/>
  <c r="Q46" i="244"/>
  <c r="N46" i="244"/>
  <c r="K46" i="244"/>
  <c r="H46" i="244"/>
  <c r="E46" i="244"/>
  <c r="AE45" i="244"/>
  <c r="AD45" i="244"/>
  <c r="AC45" i="244"/>
  <c r="Z45" i="244"/>
  <c r="W45" i="244"/>
  <c r="S45" i="244"/>
  <c r="R45" i="244"/>
  <c r="AN45" i="244"/>
  <c r="Q45" i="244"/>
  <c r="N45" i="244"/>
  <c r="K45" i="244"/>
  <c r="H45" i="244"/>
  <c r="E45" i="244"/>
  <c r="AE44" i="244"/>
  <c r="AD44" i="244"/>
  <c r="AC44" i="244"/>
  <c r="Z44" i="244"/>
  <c r="W44" i="244"/>
  <c r="W42" i="244"/>
  <c r="S44" i="244"/>
  <c r="R44" i="244"/>
  <c r="AN44" i="244"/>
  <c r="Q44" i="244"/>
  <c r="N44" i="244"/>
  <c r="K44" i="244"/>
  <c r="H44" i="244"/>
  <c r="E44" i="244"/>
  <c r="AE43" i="244"/>
  <c r="AD43" i="244"/>
  <c r="AC43" i="244"/>
  <c r="Z43" i="244"/>
  <c r="AF43" i="244"/>
  <c r="W43" i="244"/>
  <c r="S43" i="244"/>
  <c r="AO43" i="244"/>
  <c r="R43" i="244"/>
  <c r="AN43" i="244"/>
  <c r="Q43" i="244"/>
  <c r="N43" i="244"/>
  <c r="K43" i="244"/>
  <c r="H43" i="244"/>
  <c r="E43" i="244"/>
  <c r="AM42" i="244"/>
  <c r="AL42" i="244"/>
  <c r="AK42" i="244"/>
  <c r="AJ42" i="244"/>
  <c r="AI42" i="244"/>
  <c r="AH42" i="244"/>
  <c r="AG42" i="244"/>
  <c r="AB42" i="244"/>
  <c r="AA42" i="244"/>
  <c r="Y42" i="244"/>
  <c r="X42" i="244"/>
  <c r="V42" i="244"/>
  <c r="U42" i="244"/>
  <c r="P42" i="244"/>
  <c r="O42" i="244"/>
  <c r="M42" i="244"/>
  <c r="L42" i="244"/>
  <c r="J42" i="244"/>
  <c r="I42" i="244"/>
  <c r="G42" i="244"/>
  <c r="F42" i="244"/>
  <c r="D42" i="244"/>
  <c r="C42" i="244"/>
  <c r="AE41" i="244"/>
  <c r="AO41" i="244"/>
  <c r="AD41" i="244"/>
  <c r="AC41" i="244"/>
  <c r="Z41" i="244"/>
  <c r="W41" i="244"/>
  <c r="S41" i="244"/>
  <c r="R41" i="244"/>
  <c r="Q41" i="244"/>
  <c r="N41" i="244"/>
  <c r="K41" i="244"/>
  <c r="H41" i="244"/>
  <c r="E41" i="244"/>
  <c r="AE40" i="244"/>
  <c r="AO40" i="244"/>
  <c r="AD40" i="244"/>
  <c r="AC40" i="244"/>
  <c r="Z40" i="244"/>
  <c r="W40" i="244"/>
  <c r="S40" i="244"/>
  <c r="R40" i="244"/>
  <c r="Q40" i="244"/>
  <c r="N40" i="244"/>
  <c r="K40" i="244"/>
  <c r="H40" i="244"/>
  <c r="E40" i="244"/>
  <c r="AD39" i="244"/>
  <c r="AC39" i="244"/>
  <c r="W39" i="244"/>
  <c r="S39" i="244"/>
  <c r="R39" i="244"/>
  <c r="AN39" i="244"/>
  <c r="Q39" i="244"/>
  <c r="N39" i="244"/>
  <c r="K39" i="244"/>
  <c r="H39" i="244"/>
  <c r="E39" i="244"/>
  <c r="AE38" i="244"/>
  <c r="AD38" i="244"/>
  <c r="AC38" i="244"/>
  <c r="Z38" i="244"/>
  <c r="W38" i="244"/>
  <c r="S38" i="244"/>
  <c r="R38" i="244"/>
  <c r="Q38" i="244"/>
  <c r="N38" i="244"/>
  <c r="K38" i="244"/>
  <c r="H38" i="244"/>
  <c r="E38" i="244"/>
  <c r="AE37" i="244"/>
  <c r="AD37" i="244"/>
  <c r="AC37" i="244"/>
  <c r="Z37" i="244"/>
  <c r="W37" i="244"/>
  <c r="S37" i="244"/>
  <c r="R37" i="244"/>
  <c r="Q37" i="244"/>
  <c r="N37" i="244"/>
  <c r="K37" i="244"/>
  <c r="H37" i="244"/>
  <c r="E37" i="244"/>
  <c r="AE36" i="244"/>
  <c r="AD36" i="244"/>
  <c r="AC36" i="244"/>
  <c r="Z36" i="244"/>
  <c r="W36" i="244"/>
  <c r="S36" i="244"/>
  <c r="R36" i="244"/>
  <c r="AN36" i="244"/>
  <c r="Q36" i="244"/>
  <c r="N36" i="244"/>
  <c r="K36" i="244"/>
  <c r="H36" i="244"/>
  <c r="E36" i="244"/>
  <c r="AE35" i="244"/>
  <c r="AD35" i="244"/>
  <c r="AC35" i="244"/>
  <c r="AC34" i="244"/>
  <c r="Z35" i="244"/>
  <c r="W35" i="244"/>
  <c r="S35" i="244"/>
  <c r="R35" i="244"/>
  <c r="Q35" i="244"/>
  <c r="N35" i="244"/>
  <c r="N34" i="244"/>
  <c r="K35" i="244"/>
  <c r="H35" i="244"/>
  <c r="H34" i="244"/>
  <c r="E35" i="244"/>
  <c r="AM34" i="244"/>
  <c r="AL34" i="244"/>
  <c r="AK34" i="244"/>
  <c r="AJ34" i="244"/>
  <c r="AI34" i="244"/>
  <c r="AH34" i="244"/>
  <c r="AG34" i="244"/>
  <c r="AB34" i="244"/>
  <c r="AA34" i="244"/>
  <c r="X34" i="244"/>
  <c r="V34" i="244"/>
  <c r="U34" i="244"/>
  <c r="P34" i="244"/>
  <c r="O34" i="244"/>
  <c r="M34" i="244"/>
  <c r="L34" i="244"/>
  <c r="J34" i="244"/>
  <c r="I34" i="244"/>
  <c r="G34" i="244"/>
  <c r="F34" i="244"/>
  <c r="D34" i="244"/>
  <c r="C34" i="244"/>
  <c r="AE29" i="244"/>
  <c r="AD29" i="244"/>
  <c r="AC29" i="244"/>
  <c r="Z29" i="244"/>
  <c r="Z22" i="244"/>
  <c r="W29" i="244"/>
  <c r="S29" i="244"/>
  <c r="AO29" i="244"/>
  <c r="R29" i="244"/>
  <c r="Q29" i="244"/>
  <c r="N29" i="244"/>
  <c r="K29" i="244"/>
  <c r="H29" i="244"/>
  <c r="E29" i="244"/>
  <c r="AE26" i="244"/>
  <c r="AD26" i="244"/>
  <c r="AC26" i="244"/>
  <c r="Z26" i="244"/>
  <c r="W26" i="244"/>
  <c r="R26" i="244"/>
  <c r="AN26" i="244"/>
  <c r="Q26" i="244"/>
  <c r="N26" i="244"/>
  <c r="S26" i="244"/>
  <c r="AO26" i="244"/>
  <c r="H26" i="244"/>
  <c r="E26" i="244"/>
  <c r="AD25" i="244"/>
  <c r="AC25" i="244"/>
  <c r="Z25" i="244"/>
  <c r="S25" i="244"/>
  <c r="R25" i="244"/>
  <c r="Q25" i="244"/>
  <c r="N25" i="244"/>
  <c r="K25" i="244"/>
  <c r="H25" i="244"/>
  <c r="E25" i="244"/>
  <c r="AE24" i="244"/>
  <c r="AD24" i="244"/>
  <c r="AC24" i="244"/>
  <c r="Z24" i="244"/>
  <c r="W24" i="244"/>
  <c r="S24" i="244"/>
  <c r="R24" i="244"/>
  <c r="Q24" i="244"/>
  <c r="N24" i="244"/>
  <c r="K24" i="244"/>
  <c r="H24" i="244"/>
  <c r="E24" i="244"/>
  <c r="AE23" i="244"/>
  <c r="AD23" i="244"/>
  <c r="AC23" i="244"/>
  <c r="Z23" i="244"/>
  <c r="W23" i="244"/>
  <c r="S23" i="244"/>
  <c r="R23" i="244"/>
  <c r="Q23" i="244"/>
  <c r="N23" i="244"/>
  <c r="K23" i="244"/>
  <c r="H23" i="244"/>
  <c r="E23" i="244"/>
  <c r="AJ22" i="244"/>
  <c r="AI22" i="244"/>
  <c r="AL22" i="244"/>
  <c r="AH22" i="244"/>
  <c r="AG22" i="244"/>
  <c r="AK22" i="244"/>
  <c r="AE21" i="244"/>
  <c r="AD21" i="244"/>
  <c r="Z21" i="244"/>
  <c r="W21" i="244"/>
  <c r="AF21" i="244"/>
  <c r="S21" i="244"/>
  <c r="AO21" i="244"/>
  <c r="R21" i="244"/>
  <c r="AN21" i="244"/>
  <c r="Q21" i="244"/>
  <c r="N21" i="244"/>
  <c r="K21" i="244"/>
  <c r="H21" i="244"/>
  <c r="E21" i="244"/>
  <c r="AE20" i="244"/>
  <c r="AD20" i="244"/>
  <c r="Z20" i="244"/>
  <c r="W20" i="244"/>
  <c r="S20" i="244"/>
  <c r="AO20" i="244"/>
  <c r="R20" i="244"/>
  <c r="AN20" i="244"/>
  <c r="Q20" i="244"/>
  <c r="N20" i="244"/>
  <c r="K20" i="244"/>
  <c r="H20" i="244"/>
  <c r="E20" i="244"/>
  <c r="AE19" i="244"/>
  <c r="AD19" i="244"/>
  <c r="Z19" i="244"/>
  <c r="W19" i="244"/>
  <c r="S19" i="244"/>
  <c r="AO19" i="244"/>
  <c r="R19" i="244"/>
  <c r="AN19" i="244"/>
  <c r="Q19" i="244"/>
  <c r="N19" i="244"/>
  <c r="K19" i="244"/>
  <c r="H19" i="244"/>
  <c r="E19" i="244"/>
  <c r="AE18" i="244"/>
  <c r="AD18" i="244"/>
  <c r="Z18" i="244"/>
  <c r="W18" i="244"/>
  <c r="S18" i="244"/>
  <c r="AO18" i="244"/>
  <c r="R18" i="244"/>
  <c r="AN18" i="244"/>
  <c r="Q18" i="244"/>
  <c r="N18" i="244"/>
  <c r="K18" i="244"/>
  <c r="H18" i="244"/>
  <c r="E18" i="244"/>
  <c r="AE17" i="244"/>
  <c r="AD17" i="244"/>
  <c r="Z17" i="244"/>
  <c r="W17" i="244"/>
  <c r="S17" i="244"/>
  <c r="AO17" i="244"/>
  <c r="R17" i="244"/>
  <c r="AN17" i="244"/>
  <c r="Q17" i="244"/>
  <c r="N17" i="244"/>
  <c r="K17" i="244"/>
  <c r="H17" i="244"/>
  <c r="E17" i="244"/>
  <c r="AE16" i="244"/>
  <c r="AD16" i="244"/>
  <c r="Z16" i="244"/>
  <c r="Z15" i="244"/>
  <c r="W16" i="244"/>
  <c r="S16" i="244"/>
  <c r="AO16" i="244"/>
  <c r="R16" i="244"/>
  <c r="AN16" i="244"/>
  <c r="Q16" i="244"/>
  <c r="Q15" i="244"/>
  <c r="N16" i="244"/>
  <c r="K16" i="244"/>
  <c r="K15" i="244"/>
  <c r="H16" i="244"/>
  <c r="E16" i="244"/>
  <c r="AJ15" i="244"/>
  <c r="AI15" i="244"/>
  <c r="AH15" i="244"/>
  <c r="AG15" i="244"/>
  <c r="AK15" i="244"/>
  <c r="AC15" i="244"/>
  <c r="AB15" i="244"/>
  <c r="AE15" i="244"/>
  <c r="AA15" i="244"/>
  <c r="Y15" i="244"/>
  <c r="X15" i="244"/>
  <c r="V15" i="244"/>
  <c r="U15" i="244"/>
  <c r="P15" i="244"/>
  <c r="O15" i="244"/>
  <c r="M15" i="244"/>
  <c r="L15" i="244"/>
  <c r="J15" i="244"/>
  <c r="I15" i="244"/>
  <c r="G15" i="244"/>
  <c r="F15" i="244"/>
  <c r="D15" i="244"/>
  <c r="C15" i="244"/>
  <c r="AE14" i="244"/>
  <c r="AD14" i="244"/>
  <c r="Z14" i="244"/>
  <c r="W14" i="244"/>
  <c r="S14" i="244"/>
  <c r="AO14" i="244"/>
  <c r="R14" i="244"/>
  <c r="AN14" i="244"/>
  <c r="Q14" i="244"/>
  <c r="N14" i="244"/>
  <c r="K14" i="244"/>
  <c r="H14" i="244"/>
  <c r="E14" i="244"/>
  <c r="AE13" i="244"/>
  <c r="AD13" i="244"/>
  <c r="Z13" i="244"/>
  <c r="W13" i="244"/>
  <c r="AF13" i="244"/>
  <c r="S13" i="244"/>
  <c r="AO13" i="244"/>
  <c r="R13" i="244"/>
  <c r="AN13" i="244"/>
  <c r="Q13" i="244"/>
  <c r="N13" i="244"/>
  <c r="K13" i="244"/>
  <c r="H13" i="244"/>
  <c r="E13" i="244"/>
  <c r="AE12" i="244"/>
  <c r="AD12" i="244"/>
  <c r="Z12" i="244"/>
  <c r="W12" i="244"/>
  <c r="S12" i="244"/>
  <c r="AO12" i="244"/>
  <c r="R12" i="244"/>
  <c r="AN12" i="244"/>
  <c r="Q12" i="244"/>
  <c r="N12" i="244"/>
  <c r="K12" i="244"/>
  <c r="H12" i="244"/>
  <c r="E12" i="244"/>
  <c r="AE11" i="244"/>
  <c r="AD11" i="244"/>
  <c r="Z11" i="244"/>
  <c r="W11" i="244"/>
  <c r="S11" i="244"/>
  <c r="AO11" i="244"/>
  <c r="R11" i="244"/>
  <c r="AN11" i="244"/>
  <c r="Q11" i="244"/>
  <c r="N11" i="244"/>
  <c r="K11" i="244"/>
  <c r="H11" i="244"/>
  <c r="E11" i="244"/>
  <c r="AE10" i="244"/>
  <c r="AD10" i="244"/>
  <c r="Z10" i="244"/>
  <c r="W10" i="244"/>
  <c r="S10" i="244"/>
  <c r="AO10" i="244"/>
  <c r="R10" i="244"/>
  <c r="AN10" i="244"/>
  <c r="Q10" i="244"/>
  <c r="N10" i="244"/>
  <c r="K10" i="244"/>
  <c r="H10" i="244"/>
  <c r="E10" i="244"/>
  <c r="AE9" i="244"/>
  <c r="AD9" i="244"/>
  <c r="Z9" i="244"/>
  <c r="W9" i="244"/>
  <c r="R9" i="244"/>
  <c r="Q9" i="244"/>
  <c r="N9" i="244"/>
  <c r="K9" i="244"/>
  <c r="H9" i="244"/>
  <c r="E9" i="244"/>
  <c r="AF8" i="244"/>
  <c r="AE8" i="244"/>
  <c r="AD8" i="244"/>
  <c r="T8" i="244"/>
  <c r="S8" i="244"/>
  <c r="R8" i="244"/>
  <c r="AE6" i="244"/>
  <c r="AE5" i="244"/>
  <c r="AD6" i="244"/>
  <c r="Z6" i="244"/>
  <c r="W6" i="244"/>
  <c r="R6" i="244"/>
  <c r="Q6" i="244"/>
  <c r="N6" i="244"/>
  <c r="K6" i="244"/>
  <c r="H6" i="244"/>
  <c r="E6" i="244"/>
  <c r="AM5" i="244"/>
  <c r="AL5" i="244"/>
  <c r="AK5" i="244"/>
  <c r="AJ5" i="244"/>
  <c r="AI5" i="244"/>
  <c r="AH5" i="244"/>
  <c r="AG5" i="244"/>
  <c r="AC5" i="244"/>
  <c r="AB5" i="244"/>
  <c r="AA5" i="244"/>
  <c r="Y5" i="244"/>
  <c r="X5" i="244"/>
  <c r="V5" i="244"/>
  <c r="U5" i="244"/>
  <c r="O5" i="244"/>
  <c r="M5" i="244"/>
  <c r="L5" i="244"/>
  <c r="I5" i="244"/>
  <c r="G5" i="244"/>
  <c r="G70" i="244"/>
  <c r="G84" i="244"/>
  <c r="F5" i="244"/>
  <c r="C5" i="244"/>
  <c r="K23" i="260"/>
  <c r="J23" i="260"/>
  <c r="J20" i="260"/>
  <c r="J21" i="260"/>
  <c r="J19" i="260"/>
  <c r="J17" i="260"/>
  <c r="J16" i="260"/>
  <c r="J15" i="260"/>
  <c r="J18" i="260"/>
  <c r="J11" i="260"/>
  <c r="J12" i="260"/>
  <c r="J13" i="260"/>
  <c r="J10" i="260"/>
  <c r="J9" i="260"/>
  <c r="H24" i="260"/>
  <c r="H23" i="260"/>
  <c r="H20" i="260"/>
  <c r="H19" i="260"/>
  <c r="H16" i="260"/>
  <c r="H15" i="260"/>
  <c r="H11" i="260"/>
  <c r="H12" i="260"/>
  <c r="H13" i="260"/>
  <c r="K13" i="260"/>
  <c r="H10" i="260"/>
  <c r="H9" i="260"/>
  <c r="E24" i="260"/>
  <c r="E25" i="260"/>
  <c r="E23" i="260"/>
  <c r="E20" i="260"/>
  <c r="K20" i="260"/>
  <c r="E16" i="260"/>
  <c r="K16" i="260"/>
  <c r="E15" i="260"/>
  <c r="K15" i="260"/>
  <c r="E11" i="260"/>
  <c r="E12" i="260"/>
  <c r="K12" i="260"/>
  <c r="E13" i="260"/>
  <c r="E10" i="260"/>
  <c r="E9" i="260"/>
  <c r="K9" i="260"/>
  <c r="D25" i="260"/>
  <c r="F25" i="260"/>
  <c r="G25" i="260"/>
  <c r="H25" i="260"/>
  <c r="D21" i="260"/>
  <c r="F21" i="260"/>
  <c r="G21" i="260"/>
  <c r="H21" i="260"/>
  <c r="D18" i="260"/>
  <c r="G18" i="260"/>
  <c r="D14" i="260"/>
  <c r="D22" i="260"/>
  <c r="F14" i="260"/>
  <c r="G14" i="260"/>
  <c r="J25" i="260"/>
  <c r="I23" i="260"/>
  <c r="C25" i="260"/>
  <c r="C17" i="260"/>
  <c r="C18" i="260"/>
  <c r="H17" i="260"/>
  <c r="H18" i="260"/>
  <c r="H22" i="260"/>
  <c r="I9" i="260"/>
  <c r="C19" i="260"/>
  <c r="I19" i="260"/>
  <c r="I21" i="260"/>
  <c r="I10" i="260"/>
  <c r="I12" i="260"/>
  <c r="I13" i="260"/>
  <c r="I16" i="260"/>
  <c r="I20" i="260"/>
  <c r="C14" i="260"/>
  <c r="I15" i="260"/>
  <c r="I11" i="260"/>
  <c r="K24" i="260"/>
  <c r="K26" i="244"/>
  <c r="AJ80" i="244"/>
  <c r="AE39" i="244"/>
  <c r="Z39" i="244"/>
  <c r="Y34" i="244"/>
  <c r="P5" i="244"/>
  <c r="AD15" i="244"/>
  <c r="R42" i="244"/>
  <c r="AD42" i="244"/>
  <c r="S55" i="244"/>
  <c r="H65" i="244"/>
  <c r="S6" i="244"/>
  <c r="S9" i="244"/>
  <c r="AO9" i="244"/>
  <c r="D5" i="244"/>
  <c r="J5" i="244"/>
  <c r="S52" i="244"/>
  <c r="C21" i="260"/>
  <c r="F18" i="260"/>
  <c r="F22" i="260"/>
  <c r="AK72" i="244"/>
  <c r="T19" i="244"/>
  <c r="AE52" i="244"/>
  <c r="AN33" i="244"/>
  <c r="AL81" i="244"/>
  <c r="AO81" i="244"/>
  <c r="AK83" i="244"/>
  <c r="AN83" i="244"/>
  <c r="AA51" i="244"/>
  <c r="AA70" i="244"/>
  <c r="AA84" i="244"/>
  <c r="AE55" i="244"/>
  <c r="AO64" i="244"/>
  <c r="I70" i="244"/>
  <c r="I84" i="244"/>
  <c r="AB51" i="244"/>
  <c r="AB70" i="244"/>
  <c r="AB84" i="244"/>
  <c r="AF66" i="244"/>
  <c r="AF65" i="244"/>
  <c r="AF39" i="244"/>
  <c r="AF53" i="244"/>
  <c r="K52" i="244"/>
  <c r="Z52" i="244"/>
  <c r="AD65" i="244"/>
  <c r="AN27" i="244"/>
  <c r="T36" i="244"/>
  <c r="C51" i="244"/>
  <c r="C70" i="244"/>
  <c r="C84" i="244"/>
  <c r="E52" i="244"/>
  <c r="U51" i="244"/>
  <c r="U70" i="244"/>
  <c r="U84" i="244"/>
  <c r="W52" i="244"/>
  <c r="AF52" i="244"/>
  <c r="V22" i="244"/>
  <c r="V70" i="244"/>
  <c r="V84" i="244"/>
  <c r="AE25" i="244"/>
  <c r="W25" i="244"/>
  <c r="AF25" i="244"/>
  <c r="AO77" i="244"/>
  <c r="AM15" i="244"/>
  <c r="R52" i="244"/>
  <c r="AG51" i="244"/>
  <c r="AG70" i="244"/>
  <c r="AG84" i="244"/>
  <c r="AI51" i="244"/>
  <c r="AI70" i="244"/>
  <c r="AK51" i="244"/>
  <c r="AK70" i="244"/>
  <c r="AM51" i="244"/>
  <c r="F51" i="244"/>
  <c r="F70" i="244"/>
  <c r="F84" i="244"/>
  <c r="L51" i="244"/>
  <c r="L70" i="244"/>
  <c r="L84" i="244"/>
  <c r="X51" i="244"/>
  <c r="X70" i="244"/>
  <c r="X84" i="244"/>
  <c r="AD55" i="244"/>
  <c r="AD51" i="244"/>
  <c r="AD70" i="244"/>
  <c r="AD84" i="244"/>
  <c r="AL15" i="244"/>
  <c r="AF16" i="244"/>
  <c r="AF20" i="244"/>
  <c r="AM22" i="244"/>
  <c r="AO23" i="244"/>
  <c r="AF24" i="244"/>
  <c r="AN25" i="244"/>
  <c r="AD22" i="244"/>
  <c r="AO44" i="244"/>
  <c r="AO45" i="244"/>
  <c r="AO48" i="244"/>
  <c r="AN49" i="244"/>
  <c r="AO49" i="244"/>
  <c r="AN50" i="244"/>
  <c r="AN54" i="244"/>
  <c r="AO57" i="244"/>
  <c r="E55" i="244"/>
  <c r="E51" i="244"/>
  <c r="AO58" i="244"/>
  <c r="AN58" i="244"/>
  <c r="AO59" i="244"/>
  <c r="AF59" i="244"/>
  <c r="AN59" i="244"/>
  <c r="T60" i="244"/>
  <c r="AO60" i="244"/>
  <c r="AF60" i="244"/>
  <c r="AN60" i="244"/>
  <c r="T61" i="244"/>
  <c r="AO61" i="244"/>
  <c r="AF61" i="244"/>
  <c r="AP61" i="244"/>
  <c r="D51" i="244"/>
  <c r="V51" i="244"/>
  <c r="AJ51" i="244"/>
  <c r="AJ70" i="244"/>
  <c r="AL51" i="244"/>
  <c r="T67" i="244"/>
  <c r="AP67" i="244"/>
  <c r="AO30" i="244"/>
  <c r="AN31" i="244"/>
  <c r="T23" i="244"/>
  <c r="AF18" i="244"/>
  <c r="AN66" i="244"/>
  <c r="AD5" i="244"/>
  <c r="N5" i="244"/>
  <c r="AO37" i="244"/>
  <c r="AN41" i="244"/>
  <c r="AO54" i="244"/>
  <c r="AN56" i="244"/>
  <c r="AO56" i="244"/>
  <c r="AO31" i="244"/>
  <c r="AO28" i="244"/>
  <c r="AF6" i="244"/>
  <c r="AN35" i="244"/>
  <c r="AF35" i="244"/>
  <c r="T41" i="244"/>
  <c r="AE42" i="244"/>
  <c r="N52" i="244"/>
  <c r="T53" i="244"/>
  <c r="T54" i="244"/>
  <c r="AP54" i="244"/>
  <c r="R55" i="244"/>
  <c r="AN55" i="244"/>
  <c r="T56" i="244"/>
  <c r="AF56" i="244"/>
  <c r="T59" i="244"/>
  <c r="AP59" i="244"/>
  <c r="AF63" i="244"/>
  <c r="AO66" i="244"/>
  <c r="AO65" i="244"/>
  <c r="AF27" i="244"/>
  <c r="AF54" i="244"/>
  <c r="Q52" i="244"/>
  <c r="J51" i="244"/>
  <c r="P51" i="244"/>
  <c r="P70" i="244"/>
  <c r="P84" i="244"/>
  <c r="AH51" i="244"/>
  <c r="AH70" i="244"/>
  <c r="AH84" i="244"/>
  <c r="AN81" i="244"/>
  <c r="AC22" i="244"/>
  <c r="T31" i="244"/>
  <c r="O70" i="244"/>
  <c r="O84" i="244"/>
  <c r="AF48" i="244"/>
  <c r="M51" i="244"/>
  <c r="M70" i="244"/>
  <c r="M84" i="244"/>
  <c r="Y51" i="244"/>
  <c r="G51" i="244"/>
  <c r="S15" i="244"/>
  <c r="AO15" i="244"/>
  <c r="T18" i="244"/>
  <c r="AP18" i="244"/>
  <c r="R15" i="244"/>
  <c r="AN15" i="244"/>
  <c r="R5" i="244"/>
  <c r="I25" i="260"/>
  <c r="I14" i="260"/>
  <c r="J14" i="260"/>
  <c r="AL70" i="244"/>
  <c r="AM70" i="244"/>
  <c r="AK84" i="244"/>
  <c r="R51" i="244"/>
  <c r="T52" i="244"/>
  <c r="AP52" i="244"/>
  <c r="AM80" i="244"/>
  <c r="AP80" i="244"/>
  <c r="K11" i="260"/>
  <c r="E14" i="260"/>
  <c r="AM81" i="244"/>
  <c r="AP81" i="244"/>
  <c r="AI83" i="244"/>
  <c r="AJ72" i="244"/>
  <c r="AL72" i="244"/>
  <c r="AL83" i="244"/>
  <c r="AO83" i="244"/>
  <c r="AE34" i="244"/>
  <c r="Y70" i="244"/>
  <c r="Y84" i="244"/>
  <c r="T6" i="244"/>
  <c r="D70" i="244"/>
  <c r="D84" i="244"/>
  <c r="AP60" i="244"/>
  <c r="AO36" i="244"/>
  <c r="AF36" i="244"/>
  <c r="AD34" i="244"/>
  <c r="T46" i="244"/>
  <c r="AP27" i="244"/>
  <c r="T28" i="244"/>
  <c r="AP28" i="244"/>
  <c r="AF28" i="244"/>
  <c r="AP31" i="244"/>
  <c r="E22" i="244"/>
  <c r="AO27" i="244"/>
  <c r="AP53" i="244"/>
  <c r="E19" i="260"/>
  <c r="T10" i="244"/>
  <c r="AF10" i="244"/>
  <c r="E5" i="244"/>
  <c r="AF12" i="244"/>
  <c r="AN23" i="244"/>
  <c r="AO24" i="244"/>
  <c r="AN40" i="244"/>
  <c r="AO46" i="244"/>
  <c r="AF47" i="244"/>
  <c r="AN48" i="244"/>
  <c r="AP36" i="244"/>
  <c r="C22" i="260"/>
  <c r="T50" i="244"/>
  <c r="AP32" i="244"/>
  <c r="E17" i="260"/>
  <c r="I17" i="260"/>
  <c r="I18" i="260"/>
  <c r="I22" i="260"/>
  <c r="AP56" i="244"/>
  <c r="AN52" i="244"/>
  <c r="AO72" i="244"/>
  <c r="AP72" i="244"/>
  <c r="AN42" i="244"/>
  <c r="T17" i="244"/>
  <c r="T20" i="244"/>
  <c r="W22" i="244"/>
  <c r="T24" i="244"/>
  <c r="AP24" i="244"/>
  <c r="K34" i="244"/>
  <c r="AF40" i="244"/>
  <c r="AF46" i="244"/>
  <c r="Z42" i="244"/>
  <c r="E42" i="244"/>
  <c r="K42" i="244"/>
  <c r="T42" i="244"/>
  <c r="AP42" i="244"/>
  <c r="Q42" i="244"/>
  <c r="AO47" i="244"/>
  <c r="Z55" i="244"/>
  <c r="Z51" i="244"/>
  <c r="AF57" i="244"/>
  <c r="T62" i="244"/>
  <c r="T63" i="244"/>
  <c r="AP63" i="244"/>
  <c r="K55" i="244"/>
  <c r="K51" i="244"/>
  <c r="AO52" i="244"/>
  <c r="AO6" i="244"/>
  <c r="AO5" i="244"/>
  <c r="AO55" i="244"/>
  <c r="AN6" i="244"/>
  <c r="K5" i="244"/>
  <c r="Q5" i="244"/>
  <c r="AF9" i="244"/>
  <c r="AN9" i="244"/>
  <c r="Z5" i="244"/>
  <c r="H5" i="244"/>
  <c r="T11" i="244"/>
  <c r="AF11" i="244"/>
  <c r="T12" i="244"/>
  <c r="AP12" i="244"/>
  <c r="T13" i="244"/>
  <c r="AP13" i="244"/>
  <c r="T14" i="244"/>
  <c r="AF14" i="244"/>
  <c r="H15" i="244"/>
  <c r="AF17" i="244"/>
  <c r="E15" i="244"/>
  <c r="AF19" i="244"/>
  <c r="AP19" i="244"/>
  <c r="K22" i="244"/>
  <c r="T25" i="244"/>
  <c r="AP25" i="244"/>
  <c r="AO25" i="244"/>
  <c r="T29" i="244"/>
  <c r="AN29" i="244"/>
  <c r="AF29" i="244"/>
  <c r="Q34" i="244"/>
  <c r="S34" i="244"/>
  <c r="T37" i="244"/>
  <c r="AN37" i="244"/>
  <c r="AF37" i="244"/>
  <c r="AN38" i="244"/>
  <c r="AF38" i="244"/>
  <c r="AO38" i="244"/>
  <c r="T39" i="244"/>
  <c r="AP39" i="244"/>
  <c r="E34" i="244"/>
  <c r="T40" i="244"/>
  <c r="AP40" i="244"/>
  <c r="H55" i="244"/>
  <c r="H51" i="244"/>
  <c r="AN57" i="244"/>
  <c r="AN62" i="244"/>
  <c r="AN64" i="244"/>
  <c r="AC55" i="244"/>
  <c r="S65" i="244"/>
  <c r="S51" i="244"/>
  <c r="AE65" i="244"/>
  <c r="AE51" i="244"/>
  <c r="AO32" i="244"/>
  <c r="AO22" i="244"/>
  <c r="AP37" i="244"/>
  <c r="AC51" i="244"/>
  <c r="AN65" i="244"/>
  <c r="AN51" i="244"/>
  <c r="T26" i="244"/>
  <c r="AF26" i="244"/>
  <c r="T38" i="244"/>
  <c r="AP38" i="244"/>
  <c r="AO39" i="244"/>
  <c r="N42" i="244"/>
  <c r="T44" i="244"/>
  <c r="T48" i="244"/>
  <c r="AP48" i="244"/>
  <c r="T33" i="244"/>
  <c r="AP6" i="244"/>
  <c r="N15" i="244"/>
  <c r="T15" i="244"/>
  <c r="Q22" i="244"/>
  <c r="R22" i="244"/>
  <c r="S5" i="244"/>
  <c r="AF64" i="244"/>
  <c r="R34" i="244"/>
  <c r="W5" i="244"/>
  <c r="AO35" i="244"/>
  <c r="T9" i="244"/>
  <c r="T35" i="244"/>
  <c r="AP46" i="244"/>
  <c r="AP20" i="244"/>
  <c r="T16" i="244"/>
  <c r="AP16" i="244"/>
  <c r="W15" i="244"/>
  <c r="AF15" i="244"/>
  <c r="T21" i="244"/>
  <c r="AP21" i="244"/>
  <c r="AF23" i="244"/>
  <c r="AP23" i="244"/>
  <c r="AN24" i="244"/>
  <c r="W34" i="244"/>
  <c r="Z34" i="244"/>
  <c r="Z70" i="244"/>
  <c r="Z84" i="244"/>
  <c r="AF41" i="244"/>
  <c r="AP41" i="244"/>
  <c r="H42" i="244"/>
  <c r="AF44" i="244"/>
  <c r="T45" i="244"/>
  <c r="AC42" i="244"/>
  <c r="AF42" i="244"/>
  <c r="AF45" i="244"/>
  <c r="T47" i="244"/>
  <c r="AP47" i="244"/>
  <c r="T49" i="244"/>
  <c r="AP49" i="244"/>
  <c r="AF50" i="244"/>
  <c r="AP50" i="244"/>
  <c r="N55" i="244"/>
  <c r="N51" i="244"/>
  <c r="T57" i="244"/>
  <c r="AP57" i="244"/>
  <c r="T58" i="244"/>
  <c r="AF58" i="244"/>
  <c r="Q55" i="244"/>
  <c r="T64" i="244"/>
  <c r="N22" i="244"/>
  <c r="H22" i="244"/>
  <c r="AN32" i="244"/>
  <c r="AN22" i="244"/>
  <c r="AE22" i="244"/>
  <c r="AF33" i="244"/>
  <c r="AM83" i="244"/>
  <c r="AP83" i="244"/>
  <c r="T43" i="244"/>
  <c r="AP43" i="244"/>
  <c r="S42" i="244"/>
  <c r="AO42" i="244"/>
  <c r="T66" i="244"/>
  <c r="J70" i="244"/>
  <c r="J84" i="244"/>
  <c r="S22" i="244"/>
  <c r="AP33" i="244"/>
  <c r="K25" i="260"/>
  <c r="G22" i="260"/>
  <c r="J22" i="260"/>
  <c r="H14" i="260"/>
  <c r="K10" i="260"/>
  <c r="AM72" i="244"/>
  <c r="AM84" i="244"/>
  <c r="AL84" i="244"/>
  <c r="AJ83" i="244"/>
  <c r="AJ84" i="244"/>
  <c r="AE70" i="244"/>
  <c r="AE84" i="244"/>
  <c r="S70" i="244"/>
  <c r="S84" i="244"/>
  <c r="AP58" i="244"/>
  <c r="AO51" i="244"/>
  <c r="AP44" i="244"/>
  <c r="K19" i="260"/>
  <c r="K21" i="260"/>
  <c r="E21" i="260"/>
  <c r="H70" i="244"/>
  <c r="H84" i="244"/>
  <c r="R70" i="244"/>
  <c r="R84" i="244"/>
  <c r="AP15" i="244"/>
  <c r="AC70" i="244"/>
  <c r="AC84" i="244"/>
  <c r="AF34" i="244"/>
  <c r="E70" i="244"/>
  <c r="E84" i="244"/>
  <c r="AP29" i="244"/>
  <c r="AF5" i="244"/>
  <c r="K70" i="244"/>
  <c r="K84" i="244"/>
  <c r="AP10" i="244"/>
  <c r="AN34" i="244"/>
  <c r="AN5" i="244"/>
  <c r="AN70" i="244"/>
  <c r="AN84" i="244"/>
  <c r="AP17" i="244"/>
  <c r="T22" i="244"/>
  <c r="AP14" i="244"/>
  <c r="AP11" i="244"/>
  <c r="E18" i="260"/>
  <c r="E22" i="260"/>
  <c r="T55" i="244"/>
  <c r="Q51" i="244"/>
  <c r="Q70" i="244"/>
  <c r="Q84" i="244"/>
  <c r="AP45" i="244"/>
  <c r="AP9" i="244"/>
  <c r="T5" i="244"/>
  <c r="N70" i="244"/>
  <c r="N84" i="244"/>
  <c r="AF22" i="244"/>
  <c r="AP64" i="244"/>
  <c r="T34" i="244"/>
  <c r="AP35" i="244"/>
  <c r="AP34" i="244"/>
  <c r="AO34" i="244"/>
  <c r="AO70" i="244"/>
  <c r="AO84" i="244"/>
  <c r="AP26" i="244"/>
  <c r="AP22" i="244"/>
  <c r="T65" i="244"/>
  <c r="AP66" i="244"/>
  <c r="AP65" i="244"/>
  <c r="K14" i="260"/>
  <c r="AP5" i="244"/>
  <c r="T51" i="244"/>
  <c r="T70" i="244"/>
  <c r="T84" i="244"/>
  <c r="W51" i="244"/>
  <c r="W70" i="244"/>
  <c r="W84" i="244"/>
  <c r="AF55" i="244"/>
  <c r="AF51" i="244"/>
  <c r="AF70" i="244"/>
  <c r="AF84" i="244"/>
  <c r="AF62" i="244"/>
  <c r="AP62" i="244"/>
  <c r="AP55" i="244"/>
  <c r="AP51" i="244"/>
  <c r="AP70" i="244"/>
  <c r="AP84" i="244"/>
  <c r="K17" i="260"/>
  <c r="K18" i="260"/>
  <c r="K22" i="260"/>
</calcChain>
</file>

<file path=xl/sharedStrings.xml><?xml version="1.0" encoding="utf-8"?>
<sst xmlns="http://schemas.openxmlformats.org/spreadsheetml/2006/main" count="299" uniqueCount="239">
  <si>
    <t>Eredeti előirányzat</t>
  </si>
  <si>
    <t>d.=b.+c.</t>
  </si>
  <si>
    <t>1, Személyi juttatás</t>
  </si>
  <si>
    <t>2, Munkaadókat terhelő járulékok és szociális hozzájárulási adó</t>
  </si>
  <si>
    <t>3, Dologi kiadás</t>
  </si>
  <si>
    <t>Személyi juttatás</t>
  </si>
  <si>
    <t>Munkaadókat terhelő járulékok és szociális hozzájárulási adó</t>
  </si>
  <si>
    <t>Dologi kiadás</t>
  </si>
  <si>
    <t>Ellátottak pénzbeli juttatása</t>
  </si>
  <si>
    <t>h.</t>
  </si>
  <si>
    <t>i.</t>
  </si>
  <si>
    <t>l.</t>
  </si>
  <si>
    <t>n.</t>
  </si>
  <si>
    <t>Igazgatási tevékenység</t>
  </si>
  <si>
    <t xml:space="preserve">II. </t>
  </si>
  <si>
    <t>Hatósági tevékenység</t>
  </si>
  <si>
    <t xml:space="preserve">III. </t>
  </si>
  <si>
    <t>Vagyongazdálkodás</t>
  </si>
  <si>
    <t>Város- és községgazdálkodás</t>
  </si>
  <si>
    <t>Humán Szolgáltatás</t>
  </si>
  <si>
    <t>A.</t>
  </si>
  <si>
    <t>Céltartalék összesen</t>
  </si>
  <si>
    <t>Tartalékok összesen</t>
  </si>
  <si>
    <t>C.</t>
  </si>
  <si>
    <t>Beruházások</t>
  </si>
  <si>
    <t>Felújítások</t>
  </si>
  <si>
    <t>Céltartalék</t>
  </si>
  <si>
    <t>Általános tartalék</t>
  </si>
  <si>
    <t>I.</t>
  </si>
  <si>
    <t>Közösségi, társadalmi és információs tevékenység</t>
  </si>
  <si>
    <t>IV.</t>
  </si>
  <si>
    <t>V.</t>
  </si>
  <si>
    <t>VI.</t>
  </si>
  <si>
    <t>Közoktatási feladatok</t>
  </si>
  <si>
    <t>VII.</t>
  </si>
  <si>
    <t>Megnevezés</t>
  </si>
  <si>
    <t>a.</t>
  </si>
  <si>
    <t>b.</t>
  </si>
  <si>
    <t>c.</t>
  </si>
  <si>
    <t>e.</t>
  </si>
  <si>
    <t>f.</t>
  </si>
  <si>
    <t>Összesen</t>
  </si>
  <si>
    <t>Rovat száma</t>
  </si>
  <si>
    <t>K1</t>
  </si>
  <si>
    <t>K2</t>
  </si>
  <si>
    <t>K3</t>
  </si>
  <si>
    <t>K4</t>
  </si>
  <si>
    <t>K6</t>
  </si>
  <si>
    <t>K7</t>
  </si>
  <si>
    <t>K8</t>
  </si>
  <si>
    <t>7, Beruházások</t>
  </si>
  <si>
    <t>8, Felújítások</t>
  </si>
  <si>
    <t>4, Ellátottak pénzbeli juttatása</t>
  </si>
  <si>
    <t>5, Egyéb működési célú kiadások</t>
  </si>
  <si>
    <t>Költségvetési szervek</t>
  </si>
  <si>
    <t>11, Általános tartalék</t>
  </si>
  <si>
    <t>12, Céltartalék</t>
  </si>
  <si>
    <t>13, Tartalékok összesen:</t>
  </si>
  <si>
    <t>14,Költségvetési kiadások összesen:</t>
  </si>
  <si>
    <t>K9</t>
  </si>
  <si>
    <t>Költségvetési kiadások összesen</t>
  </si>
  <si>
    <t>K5</t>
  </si>
  <si>
    <t>k.</t>
  </si>
  <si>
    <t>o.</t>
  </si>
  <si>
    <t>Egyéb működési célú kiadások</t>
  </si>
  <si>
    <t>Egyéb felhalmozási célú  kiadások</t>
  </si>
  <si>
    <t>9, Egyéb felhalmozási célú kiadások</t>
  </si>
  <si>
    <t>K5(k512)</t>
  </si>
  <si>
    <t>K1-8.</t>
  </si>
  <si>
    <t>K1-5.</t>
  </si>
  <si>
    <t>K6-8.</t>
  </si>
  <si>
    <t>(K1-8.)</t>
  </si>
  <si>
    <t>K915</t>
  </si>
  <si>
    <t>K5 (K501-K512)</t>
  </si>
  <si>
    <t>K5 (K513)</t>
  </si>
  <si>
    <t>6, Működési költségvetési kiadások  összesen:</t>
  </si>
  <si>
    <t>10, Felhalmozási költségvetési kiadások összesen:</t>
  </si>
  <si>
    <t>Működési költségvetési kiadások összesen</t>
  </si>
  <si>
    <t>Felhalmozási költségvetési kiadások összesen</t>
  </si>
  <si>
    <t>Iváncsa Községi Önkormányzat</t>
  </si>
  <si>
    <t>Tájékoztató Iváncsa Községi  Önkormányzat és  Költségvetési szervei</t>
  </si>
  <si>
    <t xml:space="preserve">Személyügyi kiadások </t>
  </si>
  <si>
    <t>Belső ellenőrzés</t>
  </si>
  <si>
    <t>Biztosítási díjak (ingatlan, autó)</t>
  </si>
  <si>
    <t>Reprezentáció</t>
  </si>
  <si>
    <t>Rendvédelmi és közbiztonsági kiadások</t>
  </si>
  <si>
    <t>Települési lakásfenntartási támogatás (áram, gáz)</t>
  </si>
  <si>
    <t>Települési gyógyszertámogatás</t>
  </si>
  <si>
    <t>Települési ápolási támogatás</t>
  </si>
  <si>
    <t>Temetési segély</t>
  </si>
  <si>
    <t>Köztemetés</t>
  </si>
  <si>
    <t>Községfejlesztés</t>
  </si>
  <si>
    <t>Közmunkaprogram</t>
  </si>
  <si>
    <t>Közvilágítás</t>
  </si>
  <si>
    <t>Napelemek bérleti díja</t>
  </si>
  <si>
    <t>Közkutak, park  közüzemi díja, szemétszállítás</t>
  </si>
  <si>
    <t>Gyepmesteri tevékenység</t>
  </si>
  <si>
    <t>Tavaszi parkosítás</t>
  </si>
  <si>
    <t>Egyéb (általános javításhoz anyagok, fűkaszák működtetése, stb.)</t>
  </si>
  <si>
    <t>Tanuszoda-úszásoktatás</t>
  </si>
  <si>
    <t>Bursa Hungarica</t>
  </si>
  <si>
    <t>Szociális és egészségügyi feladatok</t>
  </si>
  <si>
    <t>Szociális Központ hozzájárulás</t>
  </si>
  <si>
    <t>Egészségügyi Központ-feladatellátási szerződés alapján</t>
  </si>
  <si>
    <t>Szünidei gyermekétkeztetés</t>
  </si>
  <si>
    <t>Védőnői ellátás</t>
  </si>
  <si>
    <t>Kulturális és sport feladatok</t>
  </si>
  <si>
    <t>Rendezvények ( Ünnepi - és rendezvényterv szerint)</t>
  </si>
  <si>
    <t>Civil szervezetek támogatása</t>
  </si>
  <si>
    <t>DRV eszközhasználati díj felhasználása</t>
  </si>
  <si>
    <t>Kiadások összesen (I-VI.)</t>
  </si>
  <si>
    <t>KIADÁSOK MINDÖSSZESEN (I-VII.)</t>
  </si>
  <si>
    <t>K914</t>
  </si>
  <si>
    <t>Tagdíjak (TÖOSZ, MHA)</t>
  </si>
  <si>
    <t>TOP-1.4.1-15 Óvoda felújítás</t>
  </si>
  <si>
    <t>Bérbeadott ingatlanok közüzemi és egyéb kiadásai</t>
  </si>
  <si>
    <t>Intézmények közüzemi kiadási (KLIK által továbbszámlázott)</t>
  </si>
  <si>
    <t>Környezetvédelmi Alap</t>
  </si>
  <si>
    <t>Beruházási tartalék</t>
  </si>
  <si>
    <t>15, Államháztartáson belüli megelőlegezés visszafizetése</t>
  </si>
  <si>
    <t>16, Irányító szervi támogatás folyósítása</t>
  </si>
  <si>
    <t>17, Finanszírozási kiadások összesen (15+16:</t>
  </si>
  <si>
    <t>I/1</t>
  </si>
  <si>
    <t>I/2</t>
  </si>
  <si>
    <t>I/3</t>
  </si>
  <si>
    <t>I/4</t>
  </si>
  <si>
    <t>I/5</t>
  </si>
  <si>
    <t>I/6</t>
  </si>
  <si>
    <t>I/7</t>
  </si>
  <si>
    <t>II/1</t>
  </si>
  <si>
    <t>II/2</t>
  </si>
  <si>
    <t>II/3</t>
  </si>
  <si>
    <t>II/4</t>
  </si>
  <si>
    <t>II/5</t>
  </si>
  <si>
    <t>II/6</t>
  </si>
  <si>
    <t>Egyéb és rendkívüli támogatások</t>
  </si>
  <si>
    <t>Járdafelújítás</t>
  </si>
  <si>
    <t>III/1</t>
  </si>
  <si>
    <t>III/2</t>
  </si>
  <si>
    <t>III/3</t>
  </si>
  <si>
    <t>IV/1</t>
  </si>
  <si>
    <t>IV/2</t>
  </si>
  <si>
    <t>IV/3</t>
  </si>
  <si>
    <t>IV/4</t>
  </si>
  <si>
    <t>IV/5</t>
  </si>
  <si>
    <t>IV/6</t>
  </si>
  <si>
    <t>IV/7</t>
  </si>
  <si>
    <t>Kamerarendszer kiépítése</t>
  </si>
  <si>
    <t>Eszközbeszerzés és egyéb kiadások eszközhasználati díj terhére</t>
  </si>
  <si>
    <t>Fizetendő általános forgalmi adó</t>
  </si>
  <si>
    <t>V/1</t>
  </si>
  <si>
    <t>V/2</t>
  </si>
  <si>
    <t>V/3</t>
  </si>
  <si>
    <t>V/4</t>
  </si>
  <si>
    <t>V/5</t>
  </si>
  <si>
    <t>V/6</t>
  </si>
  <si>
    <t>V/7</t>
  </si>
  <si>
    <t>V/8</t>
  </si>
  <si>
    <t>VI/1</t>
  </si>
  <si>
    <t>VI/2</t>
  </si>
  <si>
    <t>VI/3</t>
  </si>
  <si>
    <t>VI/4</t>
  </si>
  <si>
    <t>VI/5</t>
  </si>
  <si>
    <t>VI/6</t>
  </si>
  <si>
    <t>VI/7</t>
  </si>
  <si>
    <t>VI/8</t>
  </si>
  <si>
    <t>VI/9</t>
  </si>
  <si>
    <t>VI/10</t>
  </si>
  <si>
    <t>VI/11</t>
  </si>
  <si>
    <t>TOP-5.3.1-16 Helyi identitás és kohézió erősítése</t>
  </si>
  <si>
    <t>VI/12</t>
  </si>
  <si>
    <t>VI/13</t>
  </si>
  <si>
    <t>ÉKDU</t>
  </si>
  <si>
    <t>Intézmények és ellátások fejlesztései</t>
  </si>
  <si>
    <t>III/4</t>
  </si>
  <si>
    <t>III/5</t>
  </si>
  <si>
    <t>III/6</t>
  </si>
  <si>
    <t>III/7</t>
  </si>
  <si>
    <t>Faültetés</t>
  </si>
  <si>
    <t>Gyermekorvosi ellátás</t>
  </si>
  <si>
    <t>Módosított előirányzat</t>
  </si>
  <si>
    <t>Javasolt módosítás</t>
  </si>
  <si>
    <t>g.=e.+f.</t>
  </si>
  <si>
    <t>i.=c.+f.</t>
  </si>
  <si>
    <t>j.=d.+g.</t>
  </si>
  <si>
    <t>h.=b.+e.</t>
  </si>
  <si>
    <t>Eredeti/
módosított előiányzat</t>
  </si>
  <si>
    <t>d=b+c</t>
  </si>
  <si>
    <t>g=e+f</t>
  </si>
  <si>
    <t>j=h+i</t>
  </si>
  <si>
    <t>m=k+l</t>
  </si>
  <si>
    <t>p=n+o</t>
  </si>
  <si>
    <t>q</t>
  </si>
  <si>
    <t>r</t>
  </si>
  <si>
    <t>s</t>
  </si>
  <si>
    <t>t</t>
  </si>
  <si>
    <t>u</t>
  </si>
  <si>
    <t>v=t+u</t>
  </si>
  <si>
    <t>x</t>
  </si>
  <si>
    <t>y</t>
  </si>
  <si>
    <t>z=x+y</t>
  </si>
  <si>
    <t>aa</t>
  </si>
  <si>
    <t>ab</t>
  </si>
  <si>
    <t>ac=aa+ab</t>
  </si>
  <si>
    <t>ad</t>
  </si>
  <si>
    <t>ae</t>
  </si>
  <si>
    <t>af=adae</t>
  </si>
  <si>
    <t>ag</t>
  </si>
  <si>
    <t>ah</t>
  </si>
  <si>
    <t>ai</t>
  </si>
  <si>
    <t>aj=ah+ai</t>
  </si>
  <si>
    <t>ak</t>
  </si>
  <si>
    <t>al</t>
  </si>
  <si>
    <t>am=ak+al</t>
  </si>
  <si>
    <t>an</t>
  </si>
  <si>
    <t>ao</t>
  </si>
  <si>
    <t>ap</t>
  </si>
  <si>
    <t xml:space="preserve">Ebédlő közüzemi kiadásai </t>
  </si>
  <si>
    <t>Ercsi-járóbeteg szakellátás</t>
  </si>
  <si>
    <t>VI/14</t>
  </si>
  <si>
    <t>Bérbe nem adott ingatlanok közüzemi kiadásai</t>
  </si>
  <si>
    <t>Koronavírus elleni védekezés</t>
  </si>
  <si>
    <t>III/8</t>
  </si>
  <si>
    <t>TOP-1.1.1 Ipari park</t>
  </si>
  <si>
    <t>III/9</t>
  </si>
  <si>
    <t>III/10</t>
  </si>
  <si>
    <t>összevont 2021. évi kiadásairól eFt-ban</t>
  </si>
  <si>
    <t>TOP-1.4.1 Bölcsőde</t>
  </si>
  <si>
    <t>TOP-2.1.3-Arany János utca</t>
  </si>
  <si>
    <t>TOP-2.1.3-Ady Endre utca</t>
  </si>
  <si>
    <t>MFP-BJA</t>
  </si>
  <si>
    <t>Egészségügyi Központ- vérminta</t>
  </si>
  <si>
    <t>Gazdaságfejlesztési feladatok</t>
  </si>
  <si>
    <t>~ talajterhelési díj többlet</t>
  </si>
  <si>
    <t>~  bevételi többlet</t>
  </si>
  <si>
    <t>~ 18/2021. (II.16.) PM határozat</t>
  </si>
  <si>
    <t>~ III. sz. szivattyú felújítása</t>
  </si>
  <si>
    <t>~ szúnyoggyérítésre</t>
  </si>
  <si>
    <t>~ beruházási feladatokra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</si>
</sst>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40" x14ac:knownFonts="1">
    <font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8"/>
      <name val="Times New Roman CE"/>
      <charset val="238"/>
    </font>
    <font>
      <sz val="12"/>
      <color indexed="8"/>
      <name val="Times New Roman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sz val="11"/>
      <name val="Arial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87">
    <xf numFmtId="0" fontId="0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9" fillId="5" borderId="0" applyNumberFormat="0" applyBorder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21" fillId="20" borderId="1" applyNumberFormat="0" applyAlignment="0" applyProtection="0"/>
    <xf numFmtId="0" fontId="12" fillId="21" borderId="2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7" fillId="9" borderId="1" applyNumberFormat="0" applyAlignment="0" applyProtection="0"/>
    <xf numFmtId="0" fontId="1" fillId="22" borderId="7" applyNumberFormat="0" applyFont="0" applyAlignment="0" applyProtection="0"/>
    <xf numFmtId="0" fontId="22" fillId="22" borderId="7" applyNumberFormat="0" applyFont="0" applyAlignment="0" applyProtection="0"/>
    <xf numFmtId="0" fontId="22" fillId="22" borderId="7" applyNumberFormat="0" applyFont="0" applyAlignment="0" applyProtection="0"/>
    <xf numFmtId="0" fontId="4" fillId="22" borderId="7" applyNumberFormat="0" applyFont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4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36" fillId="0" borderId="0"/>
    <xf numFmtId="0" fontId="1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1" fillId="0" borderId="0"/>
    <xf numFmtId="0" fontId="22" fillId="0" borderId="0"/>
    <xf numFmtId="0" fontId="37" fillId="0" borderId="0"/>
    <xf numFmtId="0" fontId="5" fillId="0" borderId="0"/>
    <xf numFmtId="0" fontId="22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4" fillId="0" borderId="0"/>
    <xf numFmtId="0" fontId="4" fillId="0" borderId="0"/>
    <xf numFmtId="0" fontId="36" fillId="0" borderId="0"/>
    <xf numFmtId="0" fontId="36" fillId="0" borderId="0"/>
    <xf numFmtId="0" fontId="32" fillId="0" borderId="0"/>
    <xf numFmtId="0" fontId="25" fillId="0" borderId="0"/>
    <xf numFmtId="0" fontId="1" fillId="0" borderId="0"/>
    <xf numFmtId="0" fontId="1" fillId="0" borderId="0"/>
    <xf numFmtId="0" fontId="5" fillId="22" borderId="7" applyNumberFormat="0" applyFont="0" applyAlignment="0" applyProtection="0"/>
    <xf numFmtId="0" fontId="16" fillId="20" borderId="8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6">
    <xf numFmtId="0" fontId="0" fillId="0" borderId="0" xfId="0"/>
    <xf numFmtId="3" fontId="2" fillId="0" borderId="10" xfId="169" applyNumberFormat="1" applyFont="1" applyBorder="1" applyAlignment="1">
      <alignment horizontal="center" wrapText="1"/>
    </xf>
    <xf numFmtId="3" fontId="2" fillId="0" borderId="11" xfId="169" applyNumberFormat="1" applyFont="1" applyBorder="1" applyAlignment="1">
      <alignment horizontal="center" wrapText="1"/>
    </xf>
    <xf numFmtId="3" fontId="27" fillId="0" borderId="0" xfId="167" applyNumberFormat="1" applyFont="1"/>
    <xf numFmtId="3" fontId="26" fillId="0" borderId="0" xfId="167" applyNumberFormat="1" applyFont="1" applyBorder="1"/>
    <xf numFmtId="0" fontId="29" fillId="0" borderId="0" xfId="166" applyFont="1" applyAlignment="1">
      <alignment horizontal="centerContinuous"/>
    </xf>
    <xf numFmtId="0" fontId="29" fillId="0" borderId="0" xfId="166" applyFont="1" applyAlignment="1">
      <alignment horizontal="centerContinuous" wrapText="1"/>
    </xf>
    <xf numFmtId="0" fontId="29" fillId="0" borderId="12" xfId="166" applyFont="1" applyBorder="1"/>
    <xf numFmtId="3" fontId="29" fillId="0" borderId="13" xfId="166" applyNumberFormat="1" applyFont="1" applyBorder="1"/>
    <xf numFmtId="0" fontId="29" fillId="0" borderId="0" xfId="166" applyFont="1"/>
    <xf numFmtId="0" fontId="29" fillId="0" borderId="14" xfId="166" applyFont="1" applyBorder="1" applyAlignment="1">
      <alignment wrapText="1"/>
    </xf>
    <xf numFmtId="3" fontId="29" fillId="0" borderId="14" xfId="166" applyNumberFormat="1" applyFont="1" applyBorder="1"/>
    <xf numFmtId="3" fontId="29" fillId="0" borderId="15" xfId="166" applyNumberFormat="1" applyFont="1" applyBorder="1"/>
    <xf numFmtId="3" fontId="2" fillId="0" borderId="14" xfId="166" applyNumberFormat="1" applyFont="1" applyBorder="1"/>
    <xf numFmtId="0" fontId="29" fillId="0" borderId="14" xfId="166" applyFont="1" applyBorder="1"/>
    <xf numFmtId="0" fontId="2" fillId="0" borderId="14" xfId="166" applyFont="1" applyBorder="1"/>
    <xf numFmtId="3" fontId="30" fillId="0" borderId="14" xfId="166" applyNumberFormat="1" applyFont="1" applyBorder="1"/>
    <xf numFmtId="3" fontId="30" fillId="0" borderId="15" xfId="166" applyNumberFormat="1" applyFont="1" applyBorder="1"/>
    <xf numFmtId="3" fontId="31" fillId="0" borderId="11" xfId="166" applyNumberFormat="1" applyFont="1" applyBorder="1"/>
    <xf numFmtId="3" fontId="29" fillId="0" borderId="0" xfId="166" applyNumberFormat="1" applyFont="1"/>
    <xf numFmtId="3" fontId="33" fillId="0" borderId="16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/>
    <xf numFmtId="0" fontId="0" fillId="0" borderId="18" xfId="0" applyFill="1" applyBorder="1" applyAlignment="1">
      <alignment wrapText="1"/>
    </xf>
    <xf numFmtId="3" fontId="0" fillId="0" borderId="0" xfId="0" applyNumberFormat="1" applyFill="1"/>
    <xf numFmtId="0" fontId="1" fillId="0" borderId="18" xfId="0" applyFont="1" applyFill="1" applyBorder="1" applyAlignment="1">
      <alignment wrapText="1"/>
    </xf>
    <xf numFmtId="0" fontId="2" fillId="0" borderId="15" xfId="166" applyFont="1" applyBorder="1"/>
    <xf numFmtId="0" fontId="2" fillId="0" borderId="19" xfId="166" applyFont="1" applyBorder="1"/>
    <xf numFmtId="0" fontId="28" fillId="0" borderId="11" xfId="166" applyFont="1" applyBorder="1"/>
    <xf numFmtId="0" fontId="28" fillId="0" borderId="11" xfId="166" applyFont="1" applyBorder="1" applyAlignment="1">
      <alignment horizontal="centerContinuous" wrapText="1"/>
    </xf>
    <xf numFmtId="3" fontId="2" fillId="0" borderId="11" xfId="169" applyNumberFormat="1" applyFont="1" applyBorder="1" applyAlignment="1">
      <alignment horizontal="center"/>
    </xf>
    <xf numFmtId="0" fontId="28" fillId="0" borderId="20" xfId="166" applyFont="1" applyBorder="1" applyAlignment="1">
      <alignment horizontal="centerContinuous" wrapText="1"/>
    </xf>
    <xf numFmtId="0" fontId="29" fillId="0" borderId="14" xfId="166" applyFont="1" applyFill="1" applyBorder="1"/>
    <xf numFmtId="3" fontId="29" fillId="0" borderId="15" xfId="166" applyNumberFormat="1" applyFont="1" applyFill="1" applyBorder="1"/>
    <xf numFmtId="0" fontId="29" fillId="0" borderId="0" xfId="166" applyFont="1" applyFill="1"/>
    <xf numFmtId="0" fontId="0" fillId="0" borderId="0" xfId="0" applyFill="1"/>
    <xf numFmtId="0" fontId="3" fillId="0" borderId="21" xfId="166" applyFont="1" applyFill="1" applyBorder="1"/>
    <xf numFmtId="3" fontId="3" fillId="0" borderId="13" xfId="166" applyNumberFormat="1" applyFont="1" applyFill="1" applyBorder="1"/>
    <xf numFmtId="0" fontId="3" fillId="0" borderId="0" xfId="166" applyFont="1" applyFill="1"/>
    <xf numFmtId="0" fontId="3" fillId="0" borderId="0" xfId="0" applyFont="1" applyFill="1"/>
    <xf numFmtId="0" fontId="29" fillId="0" borderId="14" xfId="166" applyNumberFormat="1" applyFont="1" applyFill="1" applyBorder="1"/>
    <xf numFmtId="0" fontId="3" fillId="0" borderId="22" xfId="166" applyNumberFormat="1" applyFont="1" applyFill="1" applyBorder="1"/>
    <xf numFmtId="3" fontId="2" fillId="0" borderId="23" xfId="166" applyNumberFormat="1" applyFont="1" applyBorder="1"/>
    <xf numFmtId="3" fontId="2" fillId="0" borderId="14" xfId="166" applyNumberFormat="1" applyFont="1" applyFill="1" applyBorder="1"/>
    <xf numFmtId="3" fontId="2" fillId="0" borderId="11" xfId="166" applyNumberFormat="1" applyFont="1" applyBorder="1"/>
    <xf numFmtId="3" fontId="27" fillId="0" borderId="24" xfId="167" applyNumberFormat="1" applyFont="1" applyBorder="1" applyAlignment="1">
      <alignment wrapText="1"/>
    </xf>
    <xf numFmtId="3" fontId="4" fillId="0" borderId="14" xfId="166" applyNumberFormat="1" applyFont="1" applyBorder="1"/>
    <xf numFmtId="0" fontId="4" fillId="0" borderId="0" xfId="166" applyFont="1"/>
    <xf numFmtId="0" fontId="0" fillId="0" borderId="0" xfId="0" applyFont="1"/>
    <xf numFmtId="0" fontId="0" fillId="0" borderId="18" xfId="0" applyFont="1" applyFill="1" applyBorder="1" applyAlignment="1">
      <alignment wrapText="1"/>
    </xf>
    <xf numFmtId="3" fontId="2" fillId="0" borderId="18" xfId="0" applyNumberFormat="1" applyFont="1" applyFill="1" applyBorder="1" applyAlignment="1">
      <alignment wrapText="1"/>
    </xf>
    <xf numFmtId="0" fontId="2" fillId="0" borderId="14" xfId="166" applyFont="1" applyBorder="1" applyAlignment="1">
      <alignment wrapText="1"/>
    </xf>
    <xf numFmtId="3" fontId="27" fillId="0" borderId="25" xfId="0" applyNumberFormat="1" applyFont="1" applyFill="1" applyBorder="1"/>
    <xf numFmtId="3" fontId="27" fillId="0" borderId="26" xfId="0" applyNumberFormat="1" applyFont="1" applyFill="1" applyBorder="1"/>
    <xf numFmtId="3" fontId="27" fillId="0" borderId="27" xfId="0" applyNumberFormat="1" applyFont="1" applyFill="1" applyBorder="1"/>
    <xf numFmtId="3" fontId="38" fillId="0" borderId="25" xfId="0" applyNumberFormat="1" applyFont="1" applyFill="1" applyBorder="1"/>
    <xf numFmtId="3" fontId="38" fillId="0" borderId="0" xfId="0" applyNumberFormat="1" applyFont="1" applyFill="1"/>
    <xf numFmtId="3" fontId="26" fillId="0" borderId="17" xfId="0" applyNumberFormat="1" applyFont="1" applyFill="1" applyBorder="1"/>
    <xf numFmtId="0" fontId="38" fillId="0" borderId="18" xfId="0" applyFont="1" applyFill="1" applyBorder="1" applyAlignment="1">
      <alignment wrapText="1"/>
    </xf>
    <xf numFmtId="3" fontId="38" fillId="0" borderId="27" xfId="0" applyNumberFormat="1" applyFont="1" applyFill="1" applyBorder="1"/>
    <xf numFmtId="3" fontId="38" fillId="0" borderId="26" xfId="0" applyNumberFormat="1" applyFont="1" applyFill="1" applyBorder="1"/>
    <xf numFmtId="3" fontId="38" fillId="0" borderId="28" xfId="0" applyNumberFormat="1" applyFont="1" applyFill="1" applyBorder="1"/>
    <xf numFmtId="3" fontId="26" fillId="0" borderId="29" xfId="0" applyNumberFormat="1" applyFont="1" applyFill="1" applyBorder="1"/>
    <xf numFmtId="3" fontId="38" fillId="0" borderId="29" xfId="0" applyNumberFormat="1" applyFont="1" applyFill="1" applyBorder="1"/>
    <xf numFmtId="0" fontId="2" fillId="0" borderId="18" xfId="0" applyFont="1" applyFill="1" applyBorder="1" applyAlignment="1">
      <alignment wrapText="1"/>
    </xf>
    <xf numFmtId="3" fontId="1" fillId="0" borderId="16" xfId="0" applyNumberFormat="1" applyFont="1" applyFill="1" applyBorder="1" applyAlignment="1">
      <alignment wrapText="1"/>
    </xf>
    <xf numFmtId="3" fontId="33" fillId="0" borderId="30" xfId="0" applyNumberFormat="1" applyFont="1" applyFill="1" applyBorder="1" applyAlignment="1">
      <alignment horizontal="center" vertical="center" wrapText="1"/>
    </xf>
    <xf numFmtId="3" fontId="33" fillId="0" borderId="3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wrapText="1"/>
    </xf>
    <xf numFmtId="3" fontId="33" fillId="0" borderId="32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/>
    </xf>
    <xf numFmtId="3" fontId="2" fillId="0" borderId="30" xfId="0" applyNumberFormat="1" applyFont="1" applyFill="1" applyBorder="1" applyAlignment="1">
      <alignment horizontal="center" vertical="center"/>
    </xf>
    <xf numFmtId="3" fontId="2" fillId="0" borderId="31" xfId="0" applyNumberFormat="1" applyFont="1" applyFill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33" xfId="0" applyNumberFormat="1" applyFont="1" applyFill="1" applyBorder="1"/>
    <xf numFmtId="3" fontId="2" fillId="0" borderId="34" xfId="0" applyNumberFormat="1" applyFont="1" applyFill="1" applyBorder="1" applyAlignment="1">
      <alignment wrapText="1"/>
    </xf>
    <xf numFmtId="3" fontId="2" fillId="0" borderId="0" xfId="0" applyNumberFormat="1" applyFont="1" applyFill="1"/>
    <xf numFmtId="3" fontId="26" fillId="0" borderId="18" xfId="0" applyNumberFormat="1" applyFont="1" applyFill="1" applyBorder="1" applyAlignment="1">
      <alignment wrapText="1"/>
    </xf>
    <xf numFmtId="3" fontId="26" fillId="0" borderId="27" xfId="0" applyNumberFormat="1" applyFont="1" applyFill="1" applyBorder="1"/>
    <xf numFmtId="3" fontId="39" fillId="0" borderId="27" xfId="0" applyNumberFormat="1" applyFont="1" applyFill="1" applyBorder="1"/>
    <xf numFmtId="3" fontId="39" fillId="0" borderId="25" xfId="0" applyNumberFormat="1" applyFont="1" applyFill="1" applyBorder="1"/>
    <xf numFmtId="3" fontId="39" fillId="0" borderId="26" xfId="0" applyNumberFormat="1" applyFont="1" applyFill="1" applyBorder="1"/>
    <xf numFmtId="3" fontId="39" fillId="0" borderId="28" xfId="0" applyNumberFormat="1" applyFont="1" applyFill="1" applyBorder="1"/>
    <xf numFmtId="3" fontId="26" fillId="0" borderId="28" xfId="0" applyNumberFormat="1" applyFont="1" applyFill="1" applyBorder="1"/>
    <xf numFmtId="3" fontId="27" fillId="0" borderId="28" xfId="0" applyNumberFormat="1" applyFont="1" applyFill="1" applyBorder="1"/>
    <xf numFmtId="3" fontId="27" fillId="0" borderId="29" xfId="0" applyNumberFormat="1" applyFont="1" applyFill="1" applyBorder="1"/>
    <xf numFmtId="0" fontId="27" fillId="0" borderId="18" xfId="0" applyFont="1" applyFill="1" applyBorder="1" applyAlignment="1">
      <alignment wrapText="1"/>
    </xf>
    <xf numFmtId="3" fontId="26" fillId="0" borderId="0" xfId="0" applyNumberFormat="1" applyFont="1" applyFill="1"/>
    <xf numFmtId="3" fontId="39" fillId="0" borderId="29" xfId="0" applyNumberFormat="1" applyFont="1" applyFill="1" applyBorder="1"/>
    <xf numFmtId="3" fontId="2" fillId="0" borderId="35" xfId="0" applyNumberFormat="1" applyFont="1" applyFill="1" applyBorder="1"/>
    <xf numFmtId="3" fontId="2" fillId="0" borderId="36" xfId="0" applyNumberFormat="1" applyFont="1" applyFill="1" applyBorder="1" applyAlignment="1">
      <alignment wrapText="1"/>
    </xf>
    <xf numFmtId="3" fontId="2" fillId="0" borderId="37" xfId="0" applyNumberFormat="1" applyFont="1" applyFill="1" applyBorder="1"/>
    <xf numFmtId="3" fontId="2" fillId="0" borderId="38" xfId="0" applyNumberFormat="1" applyFont="1" applyFill="1" applyBorder="1" applyAlignment="1">
      <alignment wrapText="1"/>
    </xf>
    <xf numFmtId="3" fontId="2" fillId="0" borderId="39" xfId="0" applyNumberFormat="1" applyFont="1" applyFill="1" applyBorder="1"/>
    <xf numFmtId="3" fontId="2" fillId="0" borderId="40" xfId="0" applyNumberFormat="1" applyFont="1" applyFill="1" applyBorder="1" applyAlignment="1">
      <alignment wrapText="1"/>
    </xf>
    <xf numFmtId="3" fontId="26" fillId="0" borderId="41" xfId="0" applyNumberFormat="1" applyFont="1" applyFill="1" applyBorder="1"/>
    <xf numFmtId="3" fontId="26" fillId="0" borderId="42" xfId="0" applyNumberFormat="1" applyFont="1" applyFill="1" applyBorder="1"/>
    <xf numFmtId="3" fontId="27" fillId="0" borderId="41" xfId="0" applyNumberFormat="1" applyFont="1" applyFill="1" applyBorder="1"/>
    <xf numFmtId="3" fontId="27" fillId="0" borderId="43" xfId="0" applyNumberFormat="1" applyFont="1" applyFill="1" applyBorder="1"/>
    <xf numFmtId="3" fontId="27" fillId="0" borderId="44" xfId="0" applyNumberFormat="1" applyFont="1" applyFill="1" applyBorder="1"/>
    <xf numFmtId="3" fontId="27" fillId="0" borderId="42" xfId="0" applyNumberFormat="1" applyFont="1" applyFill="1" applyBorder="1"/>
    <xf numFmtId="3" fontId="27" fillId="0" borderId="45" xfId="0" applyNumberFormat="1" applyFont="1" applyFill="1" applyBorder="1"/>
    <xf numFmtId="3" fontId="27" fillId="0" borderId="46" xfId="0" applyNumberFormat="1" applyFont="1" applyFill="1" applyBorder="1"/>
    <xf numFmtId="3" fontId="27" fillId="0" borderId="47" xfId="0" applyNumberFormat="1" applyFont="1" applyFill="1" applyBorder="1"/>
    <xf numFmtId="3" fontId="26" fillId="0" borderId="48" xfId="0" applyNumberFormat="1" applyFont="1" applyFill="1" applyBorder="1"/>
    <xf numFmtId="3" fontId="26" fillId="0" borderId="45" xfId="0" applyNumberFormat="1" applyFont="1" applyFill="1" applyBorder="1"/>
    <xf numFmtId="3" fontId="26" fillId="0" borderId="47" xfId="0" applyNumberFormat="1" applyFont="1" applyFill="1" applyBorder="1"/>
    <xf numFmtId="3" fontId="26" fillId="0" borderId="49" xfId="0" applyNumberFormat="1" applyFont="1" applyFill="1" applyBorder="1"/>
    <xf numFmtId="3" fontId="26" fillId="0" borderId="50" xfId="0" applyNumberFormat="1" applyFont="1" applyFill="1" applyBorder="1"/>
    <xf numFmtId="3" fontId="26" fillId="0" borderId="51" xfId="0" applyNumberFormat="1" applyFont="1" applyFill="1" applyBorder="1"/>
    <xf numFmtId="3" fontId="38" fillId="0" borderId="18" xfId="0" applyNumberFormat="1" applyFont="1" applyFill="1" applyBorder="1"/>
    <xf numFmtId="3" fontId="26" fillId="0" borderId="18" xfId="0" applyNumberFormat="1" applyFont="1" applyFill="1" applyBorder="1"/>
    <xf numFmtId="3" fontId="26" fillId="0" borderId="52" xfId="0" applyNumberFormat="1" applyFont="1" applyFill="1" applyBorder="1"/>
    <xf numFmtId="3" fontId="38" fillId="0" borderId="51" xfId="0" applyNumberFormat="1" applyFont="1" applyFill="1" applyBorder="1"/>
    <xf numFmtId="3" fontId="27" fillId="0" borderId="51" xfId="0" applyNumberFormat="1" applyFont="1" applyFill="1" applyBorder="1"/>
    <xf numFmtId="3" fontId="39" fillId="0" borderId="51" xfId="0" applyNumberFormat="1" applyFont="1" applyFill="1" applyBorder="1"/>
    <xf numFmtId="3" fontId="26" fillId="0" borderId="53" xfId="0" applyNumberFormat="1" applyFont="1" applyFill="1" applyBorder="1"/>
    <xf numFmtId="3" fontId="39" fillId="0" borderId="18" xfId="0" applyNumberFormat="1" applyFont="1" applyFill="1" applyBorder="1"/>
    <xf numFmtId="3" fontId="27" fillId="0" borderId="18" xfId="0" applyNumberFormat="1" applyFont="1" applyFill="1" applyBorder="1"/>
    <xf numFmtId="3" fontId="27" fillId="0" borderId="18" xfId="0" applyNumberFormat="1" applyFont="1" applyFill="1" applyBorder="1" applyAlignment="1">
      <alignment wrapText="1"/>
    </xf>
    <xf numFmtId="3" fontId="38" fillId="0" borderId="18" xfId="0" applyNumberFormat="1" applyFont="1" applyFill="1" applyBorder="1" applyAlignment="1">
      <alignment wrapText="1"/>
    </xf>
    <xf numFmtId="0" fontId="0" fillId="0" borderId="54" xfId="168" applyFont="1" applyFill="1" applyBorder="1" applyAlignment="1">
      <alignment wrapText="1"/>
    </xf>
    <xf numFmtId="3" fontId="31" fillId="0" borderId="21" xfId="166" applyNumberFormat="1" applyFont="1" applyBorder="1"/>
    <xf numFmtId="0" fontId="1" fillId="0" borderId="21" xfId="166" applyFont="1" applyBorder="1"/>
    <xf numFmtId="3" fontId="1" fillId="0" borderId="21" xfId="166" applyNumberFormat="1" applyFont="1" applyBorder="1"/>
    <xf numFmtId="0" fontId="0" fillId="0" borderId="22" xfId="166" applyFont="1" applyBorder="1"/>
    <xf numFmtId="0" fontId="0" fillId="0" borderId="22" xfId="166" applyFont="1" applyBorder="1" applyAlignment="1">
      <alignment wrapText="1"/>
    </xf>
    <xf numFmtId="0" fontId="0" fillId="0" borderId="55" xfId="169" quotePrefix="1" applyFont="1" applyFill="1" applyBorder="1" applyAlignment="1">
      <alignment wrapText="1"/>
    </xf>
    <xf numFmtId="3" fontId="2" fillId="0" borderId="20" xfId="169" applyNumberFormat="1" applyFont="1" applyBorder="1" applyAlignment="1">
      <alignment horizontal="center" wrapText="1"/>
    </xf>
    <xf numFmtId="0" fontId="29" fillId="0" borderId="13" xfId="166" applyFont="1" applyBorder="1" applyAlignment="1">
      <alignment horizontal="centerContinuous" wrapText="1"/>
    </xf>
    <xf numFmtId="3" fontId="2" fillId="0" borderId="56" xfId="0" applyNumberFormat="1" applyFont="1" applyFill="1" applyBorder="1" applyAlignment="1">
      <alignment horizontal="center" vertical="center"/>
    </xf>
    <xf numFmtId="3" fontId="26" fillId="0" borderId="34" xfId="0" applyNumberFormat="1" applyFont="1" applyFill="1" applyBorder="1"/>
    <xf numFmtId="3" fontId="27" fillId="0" borderId="36" xfId="0" applyNumberFormat="1" applyFont="1" applyFill="1" applyBorder="1"/>
    <xf numFmtId="3" fontId="26" fillId="0" borderId="33" xfId="0" applyNumberFormat="1" applyFont="1" applyFill="1" applyBorder="1"/>
    <xf numFmtId="3" fontId="35" fillId="0" borderId="18" xfId="0" quotePrefix="1" applyNumberFormat="1" applyFont="1" applyFill="1" applyBorder="1" applyAlignment="1">
      <alignment wrapText="1"/>
    </xf>
    <xf numFmtId="3" fontId="27" fillId="0" borderId="57" xfId="0" applyNumberFormat="1" applyFont="1" applyFill="1" applyBorder="1"/>
    <xf numFmtId="3" fontId="27" fillId="0" borderId="53" xfId="0" applyNumberFormat="1" applyFont="1" applyFill="1" applyBorder="1"/>
    <xf numFmtId="3" fontId="27" fillId="0" borderId="33" xfId="0" applyNumberFormat="1" applyFont="1" applyFill="1" applyBorder="1"/>
    <xf numFmtId="3" fontId="38" fillId="0" borderId="53" xfId="0" applyNumberFormat="1" applyFont="1" applyFill="1" applyBorder="1"/>
    <xf numFmtId="3" fontId="38" fillId="0" borderId="57" xfId="0" applyNumberFormat="1" applyFont="1" applyFill="1" applyBorder="1"/>
    <xf numFmtId="3" fontId="39" fillId="0" borderId="53" xfId="0" applyNumberFormat="1" applyFont="1" applyFill="1" applyBorder="1"/>
    <xf numFmtId="0" fontId="38" fillId="0" borderId="51" xfId="146" quotePrefix="1" applyFont="1" applyFill="1" applyBorder="1" applyAlignment="1">
      <alignment wrapText="1"/>
    </xf>
    <xf numFmtId="3" fontId="26" fillId="0" borderId="25" xfId="0" applyNumberFormat="1" applyFont="1" applyFill="1" applyBorder="1"/>
    <xf numFmtId="3" fontId="26" fillId="0" borderId="57" xfId="0" applyNumberFormat="1" applyFont="1" applyFill="1" applyBorder="1"/>
    <xf numFmtId="3" fontId="38" fillId="0" borderId="36" xfId="0" applyNumberFormat="1" applyFont="1" applyFill="1" applyBorder="1"/>
    <xf numFmtId="3" fontId="38" fillId="0" borderId="42" xfId="0" applyNumberFormat="1" applyFont="1" applyFill="1" applyBorder="1"/>
    <xf numFmtId="3" fontId="38" fillId="0" borderId="17" xfId="0" applyNumberFormat="1" applyFont="1" applyFill="1" applyBorder="1"/>
    <xf numFmtId="3" fontId="26" fillId="0" borderId="26" xfId="0" applyNumberFormat="1" applyFont="1" applyFill="1" applyBorder="1"/>
    <xf numFmtId="3" fontId="27" fillId="0" borderId="17" xfId="0" applyNumberFormat="1" applyFont="1" applyFill="1" applyBorder="1"/>
    <xf numFmtId="3" fontId="39" fillId="0" borderId="45" xfId="0" applyNumberFormat="1" applyFont="1" applyFill="1" applyBorder="1"/>
    <xf numFmtId="3" fontId="27" fillId="0" borderId="58" xfId="0" applyNumberFormat="1" applyFont="1" applyFill="1" applyBorder="1"/>
    <xf numFmtId="3" fontId="27" fillId="0" borderId="59" xfId="0" applyNumberFormat="1" applyFont="1" applyFill="1" applyBorder="1"/>
    <xf numFmtId="3" fontId="39" fillId="0" borderId="60" xfId="0" applyNumberFormat="1" applyFont="1" applyFill="1" applyBorder="1"/>
    <xf numFmtId="3" fontId="39" fillId="0" borderId="48" xfId="0" applyNumberFormat="1" applyFont="1" applyFill="1" applyBorder="1"/>
    <xf numFmtId="3" fontId="39" fillId="0" borderId="57" xfId="0" applyNumberFormat="1" applyFont="1" applyFill="1" applyBorder="1"/>
    <xf numFmtId="3" fontId="0" fillId="0" borderId="61" xfId="0" applyNumberFormat="1" applyFont="1" applyFill="1" applyBorder="1"/>
    <xf numFmtId="0" fontId="0" fillId="0" borderId="62" xfId="0" quotePrefix="1" applyFont="1" applyFill="1" applyBorder="1" applyAlignment="1">
      <alignment wrapText="1"/>
    </xf>
    <xf numFmtId="3" fontId="38" fillId="0" borderId="62" xfId="0" applyNumberFormat="1" applyFont="1" applyFill="1" applyBorder="1"/>
    <xf numFmtId="3" fontId="38" fillId="0" borderId="63" xfId="0" applyNumberFormat="1" applyFont="1" applyFill="1" applyBorder="1"/>
    <xf numFmtId="3" fontId="38" fillId="0" borderId="64" xfId="0" applyNumberFormat="1" applyFont="1" applyFill="1" applyBorder="1"/>
    <xf numFmtId="3" fontId="27" fillId="0" borderId="64" xfId="0" applyNumberFormat="1" applyFont="1" applyFill="1" applyBorder="1"/>
    <xf numFmtId="3" fontId="27" fillId="0" borderId="62" xfId="0" applyNumberFormat="1" applyFont="1" applyFill="1" applyBorder="1"/>
    <xf numFmtId="3" fontId="27" fillId="0" borderId="63" xfId="0" applyNumberFormat="1" applyFont="1" applyFill="1" applyBorder="1"/>
    <xf numFmtId="3" fontId="27" fillId="0" borderId="65" xfId="0" applyNumberFormat="1" applyFont="1" applyFill="1" applyBorder="1"/>
    <xf numFmtId="3" fontId="0" fillId="0" borderId="0" xfId="0" applyNumberFormat="1" applyFont="1" applyFill="1"/>
    <xf numFmtId="3" fontId="2" fillId="0" borderId="66" xfId="0" applyNumberFormat="1" applyFont="1" applyFill="1" applyBorder="1" applyAlignment="1">
      <alignment wrapText="1"/>
    </xf>
    <xf numFmtId="3" fontId="26" fillId="0" borderId="67" xfId="0" applyNumberFormat="1" applyFont="1" applyFill="1" applyBorder="1"/>
    <xf numFmtId="3" fontId="26" fillId="0" borderId="68" xfId="0" applyNumberFormat="1" applyFont="1" applyFill="1" applyBorder="1"/>
    <xf numFmtId="3" fontId="26" fillId="0" borderId="69" xfId="0" applyNumberFormat="1" applyFont="1" applyFill="1" applyBorder="1"/>
    <xf numFmtId="3" fontId="26" fillId="0" borderId="70" xfId="0" applyNumberFormat="1" applyFont="1" applyFill="1" applyBorder="1"/>
    <xf numFmtId="3" fontId="26" fillId="0" borderId="43" xfId="0" applyNumberFormat="1" applyFont="1" applyFill="1" applyBorder="1"/>
    <xf numFmtId="3" fontId="26" fillId="0" borderId="36" xfId="0" applyNumberFormat="1" applyFont="1" applyFill="1" applyBorder="1"/>
    <xf numFmtId="3" fontId="27" fillId="0" borderId="71" xfId="0" applyNumberFormat="1" applyFont="1" applyFill="1" applyBorder="1"/>
    <xf numFmtId="3" fontId="26" fillId="0" borderId="72" xfId="0" applyNumberFormat="1" applyFont="1" applyFill="1" applyBorder="1"/>
    <xf numFmtId="3" fontId="26" fillId="0" borderId="71" xfId="0" applyNumberFormat="1" applyFont="1" applyFill="1" applyBorder="1"/>
    <xf numFmtId="3" fontId="26" fillId="0" borderId="73" xfId="0" applyNumberFormat="1" applyFont="1" applyFill="1" applyBorder="1"/>
    <xf numFmtId="0" fontId="0" fillId="0" borderId="18" xfId="168" quotePrefix="1" applyFont="1" applyFill="1" applyBorder="1" applyAlignment="1">
      <alignment wrapText="1"/>
    </xf>
    <xf numFmtId="0" fontId="0" fillId="0" borderId="54" xfId="168" quotePrefix="1" applyFont="1" applyFill="1" applyBorder="1" applyAlignment="1">
      <alignment wrapText="1"/>
    </xf>
    <xf numFmtId="3" fontId="27" fillId="0" borderId="54" xfId="0" applyNumberFormat="1" applyFont="1" applyFill="1" applyBorder="1"/>
    <xf numFmtId="3" fontId="27" fillId="0" borderId="74" xfId="0" applyNumberFormat="1" applyFont="1" applyFill="1" applyBorder="1"/>
    <xf numFmtId="3" fontId="26" fillId="0" borderId="75" xfId="0" applyNumberFormat="1" applyFont="1" applyFill="1" applyBorder="1"/>
    <xf numFmtId="3" fontId="26" fillId="0" borderId="46" xfId="0" applyNumberFormat="1" applyFont="1" applyFill="1" applyBorder="1"/>
    <xf numFmtId="3" fontId="26" fillId="0" borderId="54" xfId="0" applyNumberFormat="1" applyFont="1" applyFill="1" applyBorder="1"/>
    <xf numFmtId="3" fontId="27" fillId="0" borderId="48" xfId="0" applyNumberFormat="1" applyFont="1" applyFill="1" applyBorder="1"/>
    <xf numFmtId="3" fontId="27" fillId="0" borderId="76" xfId="0" applyNumberFormat="1" applyFont="1" applyFill="1" applyBorder="1"/>
    <xf numFmtId="3" fontId="27" fillId="0" borderId="38" xfId="0" applyNumberFormat="1" applyFont="1" applyFill="1" applyBorder="1"/>
    <xf numFmtId="3" fontId="27" fillId="0" borderId="77" xfId="0" applyNumberFormat="1" applyFont="1" applyFill="1" applyBorder="1"/>
    <xf numFmtId="3" fontId="26" fillId="0" borderId="78" xfId="0" applyNumberFormat="1" applyFont="1" applyFill="1" applyBorder="1"/>
    <xf numFmtId="3" fontId="26" fillId="0" borderId="62" xfId="0" applyNumberFormat="1" applyFont="1" applyFill="1" applyBorder="1"/>
    <xf numFmtId="3" fontId="26" fillId="0" borderId="63" xfId="0" applyNumberFormat="1" applyFont="1" applyFill="1" applyBorder="1"/>
    <xf numFmtId="3" fontId="27" fillId="0" borderId="79" xfId="0" applyNumberFormat="1" applyFont="1" applyFill="1" applyBorder="1"/>
    <xf numFmtId="3" fontId="26" fillId="0" borderId="80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81" xfId="0" applyNumberFormat="1" applyFont="1" applyFill="1" applyBorder="1"/>
    <xf numFmtId="3" fontId="0" fillId="0" borderId="18" xfId="0" applyNumberFormat="1" applyFont="1" applyFill="1" applyBorder="1" applyAlignment="1">
      <alignment wrapText="1"/>
    </xf>
    <xf numFmtId="3" fontId="27" fillId="0" borderId="82" xfId="0" applyNumberFormat="1" applyFont="1" applyFill="1" applyBorder="1"/>
    <xf numFmtId="3" fontId="27" fillId="0" borderId="18" xfId="0" quotePrefix="1" applyNumberFormat="1" applyFont="1" applyFill="1" applyBorder="1" applyAlignment="1">
      <alignment wrapText="1"/>
    </xf>
    <xf numFmtId="0" fontId="27" fillId="0" borderId="18" xfId="0" quotePrefix="1" applyFont="1" applyFill="1" applyBorder="1" applyAlignment="1">
      <alignment wrapText="1"/>
    </xf>
    <xf numFmtId="0" fontId="0" fillId="0" borderId="18" xfId="168" applyFont="1" applyFill="1" applyBorder="1" applyAlignment="1">
      <alignment wrapText="1"/>
    </xf>
    <xf numFmtId="3" fontId="0" fillId="0" borderId="18" xfId="0" quotePrefix="1" applyNumberFormat="1" applyFont="1" applyFill="1" applyBorder="1" applyAlignment="1">
      <alignment wrapText="1"/>
    </xf>
    <xf numFmtId="0" fontId="2" fillId="0" borderId="0" xfId="166" applyFont="1" applyAlignment="1">
      <alignment horizontal="center"/>
    </xf>
    <xf numFmtId="0" fontId="28" fillId="0" borderId="84" xfId="166" applyFont="1" applyBorder="1" applyAlignment="1">
      <alignment horizontal="center" wrapText="1"/>
    </xf>
    <xf numFmtId="0" fontId="28" fillId="0" borderId="19" xfId="166" applyFont="1" applyBorder="1" applyAlignment="1">
      <alignment horizontal="center" wrapText="1"/>
    </xf>
    <xf numFmtId="3" fontId="2" fillId="0" borderId="10" xfId="169" applyNumberFormat="1" applyFont="1" applyBorder="1" applyAlignment="1">
      <alignment horizontal="center" wrapText="1"/>
    </xf>
    <xf numFmtId="3" fontId="2" fillId="0" borderId="20" xfId="169" applyNumberFormat="1" applyFont="1" applyBorder="1" applyAlignment="1">
      <alignment horizontal="center" wrapText="1"/>
    </xf>
    <xf numFmtId="3" fontId="2" fillId="0" borderId="83" xfId="169" applyNumberFormat="1" applyFont="1" applyBorder="1" applyAlignment="1">
      <alignment horizontal="center" wrapText="1"/>
    </xf>
    <xf numFmtId="3" fontId="28" fillId="0" borderId="10" xfId="166" applyNumberFormat="1" applyFont="1" applyBorder="1" applyAlignment="1">
      <alignment horizontal="center" wrapText="1"/>
    </xf>
    <xf numFmtId="3" fontId="28" fillId="0" borderId="20" xfId="166" applyNumberFormat="1" applyFont="1" applyBorder="1" applyAlignment="1">
      <alignment horizontal="center" wrapText="1"/>
    </xf>
    <xf numFmtId="3" fontId="28" fillId="0" borderId="83" xfId="166" applyNumberFormat="1" applyFont="1" applyBorder="1" applyAlignment="1">
      <alignment horizontal="center" wrapText="1"/>
    </xf>
    <xf numFmtId="3" fontId="28" fillId="0" borderId="10" xfId="166" applyNumberFormat="1" applyFont="1" applyBorder="1" applyAlignment="1">
      <alignment horizontal="center"/>
    </xf>
    <xf numFmtId="3" fontId="28" fillId="0" borderId="20" xfId="166" applyNumberFormat="1" applyFont="1" applyBorder="1" applyAlignment="1">
      <alignment horizontal="center"/>
    </xf>
    <xf numFmtId="3" fontId="28" fillId="0" borderId="83" xfId="166" applyNumberFormat="1" applyFont="1" applyBorder="1" applyAlignment="1">
      <alignment horizontal="center"/>
    </xf>
    <xf numFmtId="3" fontId="33" fillId="0" borderId="30" xfId="0" applyNumberFormat="1" applyFont="1" applyFill="1" applyBorder="1" applyAlignment="1">
      <alignment horizontal="center" vertical="center" wrapText="1"/>
    </xf>
    <xf numFmtId="3" fontId="33" fillId="0" borderId="32" xfId="0" applyNumberFormat="1" applyFont="1" applyFill="1" applyBorder="1" applyAlignment="1">
      <alignment horizontal="center" vertical="center" wrapText="1"/>
    </xf>
    <xf numFmtId="3" fontId="33" fillId="0" borderId="31" xfId="0" applyNumberFormat="1" applyFont="1" applyFill="1" applyBorder="1" applyAlignment="1">
      <alignment horizontal="center" vertical="center" wrapText="1"/>
    </xf>
  </cellXfs>
  <cellStyles count="187">
    <cellStyle name="20% - 1. jelölőszín" xfId="1" builtinId="30" customBuiltin="1"/>
    <cellStyle name="20% - 1. jelölőszín 2" xfId="2"/>
    <cellStyle name="20% - 1. jelölőszín 3" xfId="3"/>
    <cellStyle name="20% - 2. jelölőszín" xfId="4" builtinId="34" customBuiltin="1"/>
    <cellStyle name="20% - 2. jelölőszín 2" xfId="5"/>
    <cellStyle name="20% - 2. jelölőszín 3" xfId="6"/>
    <cellStyle name="20% - 3. jelölőszín" xfId="7" builtinId="38" customBuiltin="1"/>
    <cellStyle name="20% - 3. jelölőszín 2" xfId="8"/>
    <cellStyle name="20% - 3. jelölőszín 3" xfId="9"/>
    <cellStyle name="20% - 4. jelölőszín" xfId="10" builtinId="42" customBuiltin="1"/>
    <cellStyle name="20% - 4. jelölőszín 2" xfId="11"/>
    <cellStyle name="20% - 4. jelölőszín 3" xfId="12"/>
    <cellStyle name="20% - 5. jelölőszín" xfId="13" builtinId="46" customBuiltin="1"/>
    <cellStyle name="20% - 5. jelölőszín 2" xfId="14"/>
    <cellStyle name="20% - 5. jelölőszín 3" xfId="15"/>
    <cellStyle name="20% - 6. jelölőszín" xfId="16" builtinId="50" customBuiltin="1"/>
    <cellStyle name="20% - 6. jelölőszín 2" xfId="17"/>
    <cellStyle name="20% - 6. jelölőszín 3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1. jelölőszín" xfId="25" builtinId="31" customBuiltin="1"/>
    <cellStyle name="40% - 1. jelölőszín 2" xfId="26"/>
    <cellStyle name="40% - 1. jelölőszín 3" xfId="27"/>
    <cellStyle name="40% - 2. jelölőszín" xfId="28" builtinId="35" customBuiltin="1"/>
    <cellStyle name="40% - 2. jelölőszín 2" xfId="29"/>
    <cellStyle name="40% - 2. jelölőszín 3" xfId="30"/>
    <cellStyle name="40% - 3. jelölőszín" xfId="31" builtinId="39" customBuiltin="1"/>
    <cellStyle name="40% - 3. jelölőszín 2" xfId="32"/>
    <cellStyle name="40% - 3. jelölőszín 3" xfId="33"/>
    <cellStyle name="40% - 4. jelölőszín" xfId="34" builtinId="43" customBuiltin="1"/>
    <cellStyle name="40% - 4. jelölőszín 2" xfId="35"/>
    <cellStyle name="40% - 4. jelölőszín 3" xfId="36"/>
    <cellStyle name="40% - 5. jelölőszín" xfId="37" builtinId="47" customBuiltin="1"/>
    <cellStyle name="40% - 5. jelölőszín 2" xfId="38"/>
    <cellStyle name="40% - 5. jelölőszín 3" xfId="39"/>
    <cellStyle name="40% - 6. jelölőszín" xfId="40" builtinId="51" customBuiltin="1"/>
    <cellStyle name="40% - 6. jelölőszín 2" xfId="41"/>
    <cellStyle name="40% - 6. jelölőszín 3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60% - 1. jelölőszín" xfId="49" builtinId="32" customBuiltin="1"/>
    <cellStyle name="60% - 1. jelölőszín 2" xfId="50"/>
    <cellStyle name="60% - 1. jelölőszín 3" xfId="51"/>
    <cellStyle name="60% - 2. jelölőszín" xfId="52" builtinId="36" customBuiltin="1"/>
    <cellStyle name="60% - 2. jelölőszín 2" xfId="53"/>
    <cellStyle name="60% - 2. jelölőszín 3" xfId="54"/>
    <cellStyle name="60% - 3. jelölőszín" xfId="55" builtinId="40" customBuiltin="1"/>
    <cellStyle name="60% - 3. jelölőszín 2" xfId="56"/>
    <cellStyle name="60% - 3. jelölőszín 3" xfId="57"/>
    <cellStyle name="60% - 4. jelölőszín" xfId="58" builtinId="44" customBuiltin="1"/>
    <cellStyle name="60% - 4. jelölőszín 2" xfId="59"/>
    <cellStyle name="60% - 4. jelölőszín 3" xfId="60"/>
    <cellStyle name="60% - 5. jelölőszín" xfId="61" builtinId="48" customBuiltin="1"/>
    <cellStyle name="60% - 5. jelölőszín 2" xfId="62"/>
    <cellStyle name="60% - 5. jelölőszín 3" xfId="63"/>
    <cellStyle name="60% - 6. jelölőszín" xfId="64" builtinId="52" customBuiltin="1"/>
    <cellStyle name="60% - 6. jelölőszín 2" xfId="65"/>
    <cellStyle name="60% - 6. jelölőszín 3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evitel" xfId="80" builtinId="20" customBuiltin="1"/>
    <cellStyle name="Bevitel 2" xfId="81"/>
    <cellStyle name="Bevitel 3" xfId="82"/>
    <cellStyle name="Calculation" xfId="83"/>
    <cellStyle name="Check Cell" xfId="84"/>
    <cellStyle name="Cím" xfId="85" builtinId="15" customBuiltin="1"/>
    <cellStyle name="Cím 2" xfId="86"/>
    <cellStyle name="Cím 3" xfId="87"/>
    <cellStyle name="Címsor 1" xfId="88" builtinId="16" customBuiltin="1"/>
    <cellStyle name="Címsor 1 2" xfId="89"/>
    <cellStyle name="Címsor 1 3" xfId="90"/>
    <cellStyle name="Címsor 2" xfId="91" builtinId="17" customBuiltin="1"/>
    <cellStyle name="Címsor 2 2" xfId="92"/>
    <cellStyle name="Címsor 2 3" xfId="93"/>
    <cellStyle name="Címsor 3" xfId="94" builtinId="18" customBuiltin="1"/>
    <cellStyle name="Címsor 3 2" xfId="95"/>
    <cellStyle name="Címsor 3 3" xfId="96"/>
    <cellStyle name="Címsor 4" xfId="97" builtinId="19" customBuiltin="1"/>
    <cellStyle name="Címsor 4 2" xfId="98"/>
    <cellStyle name="Címsor 4 3" xfId="99"/>
    <cellStyle name="Ellenőrzőcella" xfId="100" builtinId="23" customBuiltin="1"/>
    <cellStyle name="Ellenőrzőcella 2" xfId="101"/>
    <cellStyle name="Ellenőrzőcella 3" xfId="102"/>
    <cellStyle name="Explanatory Text" xfId="103"/>
    <cellStyle name="Ezres 2" xfId="104"/>
    <cellStyle name="Ezres 3" xfId="105"/>
    <cellStyle name="Figyelmeztetés" xfId="106" builtinId="11" customBuiltin="1"/>
    <cellStyle name="Figyelmeztetés 2" xfId="107"/>
    <cellStyle name="Figyelmeztetés 3" xfId="108"/>
    <cellStyle name="Good" xfId="109"/>
    <cellStyle name="Heading 1" xfId="110"/>
    <cellStyle name="Heading 2" xfId="111"/>
    <cellStyle name="Heading 3" xfId="112"/>
    <cellStyle name="Heading 4" xfId="113"/>
    <cellStyle name="Hivatkozott cella" xfId="114" builtinId="24" customBuiltin="1"/>
    <cellStyle name="Hivatkozott cella 2" xfId="115"/>
    <cellStyle name="Hivatkozott cella 3" xfId="116"/>
    <cellStyle name="Input" xfId="117"/>
    <cellStyle name="Jegyzet" xfId="118" builtinId="10" customBuiltin="1"/>
    <cellStyle name="Jegyzet 2" xfId="119"/>
    <cellStyle name="Jegyzet 3" xfId="120"/>
    <cellStyle name="Jegyzet 4" xfId="121"/>
    <cellStyle name="Jelölőszín (1) 2" xfId="122"/>
    <cellStyle name="Jelölőszín (1) 3" xfId="123"/>
    <cellStyle name="Jelölőszín (2) 2" xfId="124"/>
    <cellStyle name="Jelölőszín (2) 3" xfId="125"/>
    <cellStyle name="Jelölőszín (3) 2" xfId="126"/>
    <cellStyle name="Jelölőszín (3) 3" xfId="127"/>
    <cellStyle name="Jelölőszín (4) 2" xfId="128"/>
    <cellStyle name="Jelölőszín (4) 3" xfId="129"/>
    <cellStyle name="Jelölőszín (5) 2" xfId="130"/>
    <cellStyle name="Jelölőszín (5) 3" xfId="131"/>
    <cellStyle name="Jelölőszín (6) 2" xfId="132"/>
    <cellStyle name="Jelölőszín (6) 3" xfId="133"/>
    <cellStyle name="Jó" xfId="134" builtinId="26" customBuiltin="1"/>
    <cellStyle name="Jó 2" xfId="135"/>
    <cellStyle name="Jó 3" xfId="136"/>
    <cellStyle name="Kimenet" xfId="137" builtinId="21" customBuiltin="1"/>
    <cellStyle name="Kimenet 2" xfId="138"/>
    <cellStyle name="Kimenet 3" xfId="139"/>
    <cellStyle name="Linked Cell" xfId="140"/>
    <cellStyle name="Magyarázó szöveg" xfId="141" builtinId="53" customBuiltin="1"/>
    <cellStyle name="Magyarázó szöveg 2" xfId="142"/>
    <cellStyle name="Magyarázó szöveg 3" xfId="143"/>
    <cellStyle name="Neutral" xfId="144"/>
    <cellStyle name="Normál" xfId="0" builtinId="0"/>
    <cellStyle name="Normál 10" xfId="145"/>
    <cellStyle name="Normál 11" xfId="146"/>
    <cellStyle name="Normál 2" xfId="147"/>
    <cellStyle name="Normál 2 2" xfId="148"/>
    <cellStyle name="Normál 2 3" xfId="149"/>
    <cellStyle name="Normál 2 4" xfId="150"/>
    <cellStyle name="Normál 2_11.sz.melléklet_többéves" xfId="151"/>
    <cellStyle name="Normál 3" xfId="152"/>
    <cellStyle name="Normál 3 2" xfId="153"/>
    <cellStyle name="Normál 3 2 2" xfId="154"/>
    <cellStyle name="Normál 4" xfId="155"/>
    <cellStyle name="Normál 5" xfId="156"/>
    <cellStyle name="Normál 5 2" xfId="157"/>
    <cellStyle name="Normál 5 2 2" xfId="158"/>
    <cellStyle name="Normál 5 3" xfId="159"/>
    <cellStyle name="Normál 5_11.sz.melléklet_többéves" xfId="160"/>
    <cellStyle name="Normál 6" xfId="161"/>
    <cellStyle name="Normál 6 2" xfId="162"/>
    <cellStyle name="Normál 7" xfId="163"/>
    <cellStyle name="Normál 8" xfId="164"/>
    <cellStyle name="Normál 9" xfId="165"/>
    <cellStyle name="Normál_2003év kiadás" xfId="166"/>
    <cellStyle name="Normál_2003költségvet" xfId="167"/>
    <cellStyle name="Normál_37-2010. évi III.rendmód_4. sz. melléklet" xfId="168"/>
    <cellStyle name="Normál_bevétel_bevétel_1" xfId="169"/>
    <cellStyle name="Note" xfId="170"/>
    <cellStyle name="Output" xfId="171"/>
    <cellStyle name="Összesen" xfId="172" builtinId="25" customBuiltin="1"/>
    <cellStyle name="Összesen 2" xfId="173"/>
    <cellStyle name="Összesen 3" xfId="174"/>
    <cellStyle name="Rossz" xfId="175" builtinId="27" customBuiltin="1"/>
    <cellStyle name="Rossz 2" xfId="176"/>
    <cellStyle name="Rossz 3" xfId="177"/>
    <cellStyle name="Semleges" xfId="178" builtinId="28" customBuiltin="1"/>
    <cellStyle name="Semleges 2" xfId="179"/>
    <cellStyle name="Semleges 3" xfId="180"/>
    <cellStyle name="Számítás" xfId="181" builtinId="22" customBuiltin="1"/>
    <cellStyle name="Számítás 2" xfId="182"/>
    <cellStyle name="Számítás 3" xfId="183"/>
    <cellStyle name="Title" xfId="184"/>
    <cellStyle name="Total" xfId="185"/>
    <cellStyle name="Warning Text" xfId="1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deletek/2021_k&#246;lts&#233;gvet&#233;s/I_rendm&#243;d_0611/Mell&#233;kletek/USER/KISARINE/USER/KAISER/5MELLEK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1 (2)"/>
      <sheetName val="Munka3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T36"/>
  <sheetViews>
    <sheetView tabSelected="1" view="pageLayout" zoomScale="70" zoomScaleNormal="75" zoomScalePageLayoutView="70" workbookViewId="0">
      <selection activeCell="J2" sqref="J2"/>
    </sheetView>
  </sheetViews>
  <sheetFormatPr defaultRowHeight="15.75" x14ac:dyDescent="0.25"/>
  <cols>
    <col min="1" max="1" width="35.75" style="9" customWidth="1"/>
    <col min="2" max="2" width="11" style="9" customWidth="1"/>
    <col min="3" max="4" width="11.625" style="19" customWidth="1"/>
    <col min="5" max="5" width="14.5" style="19" customWidth="1"/>
    <col min="6" max="7" width="12.25" style="19" customWidth="1"/>
    <col min="8" max="8" width="12.75" style="19" customWidth="1"/>
    <col min="9" max="9" width="16.125" style="19" customWidth="1"/>
    <col min="10" max="11" width="13" style="9" customWidth="1"/>
    <col min="12" max="254" width="9" style="9"/>
  </cols>
  <sheetData>
    <row r="1" spans="1:254" x14ac:dyDescent="0.25">
      <c r="A1" s="201" t="s">
        <v>80</v>
      </c>
      <c r="B1" s="201"/>
      <c r="C1" s="201"/>
      <c r="D1" s="201"/>
      <c r="E1" s="201"/>
      <c r="F1" s="201"/>
      <c r="G1" s="201"/>
      <c r="H1" s="201"/>
      <c r="I1" s="201"/>
    </row>
    <row r="2" spans="1:254" x14ac:dyDescent="0.25">
      <c r="A2" s="201" t="s">
        <v>226</v>
      </c>
      <c r="B2" s="201"/>
      <c r="C2" s="201"/>
      <c r="D2" s="201"/>
      <c r="E2" s="201"/>
      <c r="F2" s="201"/>
      <c r="G2" s="201"/>
      <c r="H2" s="201"/>
      <c r="I2" s="201"/>
    </row>
    <row r="3" spans="1:254" x14ac:dyDescent="0.25">
      <c r="A3" s="201"/>
      <c r="B3" s="201"/>
      <c r="C3" s="201"/>
      <c r="D3" s="201"/>
      <c r="E3" s="201"/>
      <c r="F3" s="201"/>
      <c r="G3" s="201"/>
      <c r="H3" s="201"/>
      <c r="I3" s="201"/>
    </row>
    <row r="5" spans="1:254" ht="16.5" thickBot="1" x14ac:dyDescent="0.3"/>
    <row r="6" spans="1:254" ht="46.5" customHeight="1" thickTop="1" thickBot="1" x14ac:dyDescent="0.3">
      <c r="A6" s="202" t="s">
        <v>35</v>
      </c>
      <c r="B6" s="202" t="s">
        <v>42</v>
      </c>
      <c r="C6" s="204" t="s">
        <v>79</v>
      </c>
      <c r="D6" s="205"/>
      <c r="E6" s="206"/>
      <c r="F6" s="207" t="s">
        <v>54</v>
      </c>
      <c r="G6" s="208"/>
      <c r="H6" s="209"/>
      <c r="I6" s="210" t="s">
        <v>41</v>
      </c>
      <c r="J6" s="211"/>
      <c r="K6" s="212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ht="33" thickTop="1" thickBot="1" x14ac:dyDescent="0.3">
      <c r="A7" s="203"/>
      <c r="B7" s="203"/>
      <c r="C7" s="1" t="s">
        <v>0</v>
      </c>
      <c r="D7" s="2" t="s">
        <v>181</v>
      </c>
      <c r="E7" s="128" t="s">
        <v>180</v>
      </c>
      <c r="F7" s="1" t="s">
        <v>0</v>
      </c>
      <c r="G7" s="2" t="s">
        <v>181</v>
      </c>
      <c r="H7" s="128" t="s">
        <v>180</v>
      </c>
      <c r="I7" s="1" t="s">
        <v>0</v>
      </c>
      <c r="J7" s="2" t="s">
        <v>181</v>
      </c>
      <c r="K7" s="128" t="s">
        <v>180</v>
      </c>
      <c r="L7" s="129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</row>
    <row r="8" spans="1:254" ht="17.25" thickTop="1" thickBot="1" x14ac:dyDescent="0.3">
      <c r="A8" s="28" t="s">
        <v>36</v>
      </c>
      <c r="B8" s="30"/>
      <c r="C8" s="2" t="s">
        <v>37</v>
      </c>
      <c r="D8" s="2" t="s">
        <v>38</v>
      </c>
      <c r="E8" s="2" t="s">
        <v>1</v>
      </c>
      <c r="F8" s="29" t="s">
        <v>39</v>
      </c>
      <c r="G8" s="29" t="s">
        <v>40</v>
      </c>
      <c r="H8" s="29" t="s">
        <v>182</v>
      </c>
      <c r="I8" s="2" t="s">
        <v>185</v>
      </c>
      <c r="J8" s="2" t="s">
        <v>183</v>
      </c>
      <c r="K8" s="2" t="s">
        <v>184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</row>
    <row r="9" spans="1:254" ht="16.5" thickTop="1" x14ac:dyDescent="0.25">
      <c r="A9" s="7" t="s">
        <v>2</v>
      </c>
      <c r="B9" s="7" t="s">
        <v>43</v>
      </c>
      <c r="C9" s="8">
        <v>34061</v>
      </c>
      <c r="D9" s="8">
        <v>5030</v>
      </c>
      <c r="E9" s="8">
        <f>+D9+C9</f>
        <v>39091</v>
      </c>
      <c r="F9" s="8">
        <v>132697</v>
      </c>
      <c r="G9" s="8">
        <v>2000</v>
      </c>
      <c r="H9" s="8">
        <f>+G9+F9</f>
        <v>134697</v>
      </c>
      <c r="I9" s="41">
        <f>SUM(C9+F9)</f>
        <v>166758</v>
      </c>
      <c r="J9" s="41">
        <f t="shared" ref="J9:K13" si="0">+G9+D9</f>
        <v>7030</v>
      </c>
      <c r="K9" s="41">
        <f t="shared" si="0"/>
        <v>173788</v>
      </c>
    </row>
    <row r="10" spans="1:254" ht="31.5" x14ac:dyDescent="0.25">
      <c r="A10" s="10" t="s">
        <v>3</v>
      </c>
      <c r="B10" s="10" t="s">
        <v>44</v>
      </c>
      <c r="C10" s="11">
        <v>5465</v>
      </c>
      <c r="D10" s="11">
        <v>298</v>
      </c>
      <c r="E10" s="11">
        <f>+D10+C10</f>
        <v>5763</v>
      </c>
      <c r="F10" s="11">
        <v>20529</v>
      </c>
      <c r="G10" s="11">
        <v>310</v>
      </c>
      <c r="H10" s="11">
        <f>+G10+F10</f>
        <v>20839</v>
      </c>
      <c r="I10" s="13">
        <f>SUM(C10+F10)</f>
        <v>25994</v>
      </c>
      <c r="J10" s="13">
        <f t="shared" si="0"/>
        <v>608</v>
      </c>
      <c r="K10" s="13">
        <f t="shared" si="0"/>
        <v>26602</v>
      </c>
    </row>
    <row r="11" spans="1:254" x14ac:dyDescent="0.25">
      <c r="A11" s="14" t="s">
        <v>4</v>
      </c>
      <c r="B11" s="14" t="s">
        <v>45</v>
      </c>
      <c r="C11" s="11">
        <v>90620</v>
      </c>
      <c r="D11" s="11">
        <v>19135</v>
      </c>
      <c r="E11" s="11">
        <f t="shared" ref="E11:E20" si="1">+D11+C11</f>
        <v>109755</v>
      </c>
      <c r="F11" s="11">
        <v>49081</v>
      </c>
      <c r="G11" s="11">
        <v>-136</v>
      </c>
      <c r="H11" s="11">
        <f t="shared" ref="H11:H20" si="2">+G11+F11</f>
        <v>48945</v>
      </c>
      <c r="I11" s="13">
        <f>SUM(C11+F11)</f>
        <v>139701</v>
      </c>
      <c r="J11" s="13">
        <f t="shared" si="0"/>
        <v>18999</v>
      </c>
      <c r="K11" s="13">
        <f t="shared" si="0"/>
        <v>158700</v>
      </c>
    </row>
    <row r="12" spans="1:254" x14ac:dyDescent="0.25">
      <c r="A12" s="14" t="s">
        <v>52</v>
      </c>
      <c r="B12" s="14" t="s">
        <v>46</v>
      </c>
      <c r="C12" s="11">
        <v>1850</v>
      </c>
      <c r="D12" s="11"/>
      <c r="E12" s="11">
        <f t="shared" si="1"/>
        <v>1850</v>
      </c>
      <c r="F12" s="11">
        <v>0</v>
      </c>
      <c r="G12" s="11"/>
      <c r="H12" s="11">
        <f t="shared" si="2"/>
        <v>0</v>
      </c>
      <c r="I12" s="13">
        <f>SUM(C12+F12)</f>
        <v>1850</v>
      </c>
      <c r="J12" s="13">
        <f t="shared" si="0"/>
        <v>0</v>
      </c>
      <c r="K12" s="13">
        <f t="shared" si="0"/>
        <v>1850</v>
      </c>
    </row>
    <row r="13" spans="1:254" ht="31.5" x14ac:dyDescent="0.25">
      <c r="A13" s="10" t="s">
        <v>53</v>
      </c>
      <c r="B13" s="10" t="s">
        <v>73</v>
      </c>
      <c r="C13" s="11">
        <v>14590</v>
      </c>
      <c r="D13" s="8">
        <v>-392</v>
      </c>
      <c r="E13" s="11">
        <f t="shared" si="1"/>
        <v>14198</v>
      </c>
      <c r="F13" s="8">
        <v>0</v>
      </c>
      <c r="G13" s="8"/>
      <c r="H13" s="11">
        <f t="shared" si="2"/>
        <v>0</v>
      </c>
      <c r="I13" s="13">
        <f>SUM(C13+F13)</f>
        <v>14590</v>
      </c>
      <c r="J13" s="13">
        <f t="shared" si="0"/>
        <v>-392</v>
      </c>
      <c r="K13" s="13">
        <f t="shared" si="0"/>
        <v>14198</v>
      </c>
    </row>
    <row r="14" spans="1:254" ht="31.5" x14ac:dyDescent="0.25">
      <c r="A14" s="50" t="s">
        <v>75</v>
      </c>
      <c r="B14" s="15"/>
      <c r="C14" s="16">
        <f>SUM(C9+C10+C11+C12+C13)</f>
        <v>146586</v>
      </c>
      <c r="D14" s="16">
        <f t="shared" ref="D14:K14" si="3">SUM(D9+D10+D11+D12+D13)</f>
        <v>24071</v>
      </c>
      <c r="E14" s="16">
        <f t="shared" si="3"/>
        <v>170657</v>
      </c>
      <c r="F14" s="16">
        <f t="shared" si="3"/>
        <v>202307</v>
      </c>
      <c r="G14" s="16">
        <f t="shared" si="3"/>
        <v>2174</v>
      </c>
      <c r="H14" s="16">
        <f t="shared" si="3"/>
        <v>204481</v>
      </c>
      <c r="I14" s="16">
        <f t="shared" si="3"/>
        <v>348893</v>
      </c>
      <c r="J14" s="16">
        <f t="shared" si="3"/>
        <v>26245</v>
      </c>
      <c r="K14" s="16">
        <f t="shared" si="3"/>
        <v>375138</v>
      </c>
    </row>
    <row r="15" spans="1:254" x14ac:dyDescent="0.25">
      <c r="A15" s="14" t="s">
        <v>50</v>
      </c>
      <c r="B15" s="14" t="s">
        <v>47</v>
      </c>
      <c r="C15" s="12">
        <v>17211</v>
      </c>
      <c r="D15" s="12">
        <v>344505</v>
      </c>
      <c r="E15" s="11">
        <f t="shared" si="1"/>
        <v>361716</v>
      </c>
      <c r="F15" s="12">
        <v>357</v>
      </c>
      <c r="G15" s="12">
        <v>1105</v>
      </c>
      <c r="H15" s="11">
        <f t="shared" si="2"/>
        <v>1462</v>
      </c>
      <c r="I15" s="13">
        <f>SUM(C15+F15)</f>
        <v>17568</v>
      </c>
      <c r="J15" s="13">
        <f t="shared" ref="J15:K17" si="4">+G15+D15</f>
        <v>345610</v>
      </c>
      <c r="K15" s="13">
        <f t="shared" si="4"/>
        <v>363178</v>
      </c>
    </row>
    <row r="16" spans="1:254" x14ac:dyDescent="0.25">
      <c r="A16" s="14" t="s">
        <v>51</v>
      </c>
      <c r="B16" s="14" t="s">
        <v>48</v>
      </c>
      <c r="C16" s="12">
        <v>144038</v>
      </c>
      <c r="D16" s="12">
        <v>8386</v>
      </c>
      <c r="E16" s="11">
        <f t="shared" si="1"/>
        <v>152424</v>
      </c>
      <c r="F16" s="12">
        <v>0</v>
      </c>
      <c r="G16" s="12">
        <v>195</v>
      </c>
      <c r="H16" s="11">
        <f t="shared" si="2"/>
        <v>195</v>
      </c>
      <c r="I16" s="13">
        <f>SUM(C16+F16)</f>
        <v>144038</v>
      </c>
      <c r="J16" s="13">
        <f t="shared" si="4"/>
        <v>8581</v>
      </c>
      <c r="K16" s="13">
        <f t="shared" si="4"/>
        <v>152619</v>
      </c>
    </row>
    <row r="17" spans="1:254" x14ac:dyDescent="0.25">
      <c r="A17" s="14" t="s">
        <v>66</v>
      </c>
      <c r="B17" s="14" t="s">
        <v>49</v>
      </c>
      <c r="C17" s="12">
        <f>+'10 ök kiadás'!K78</f>
        <v>0</v>
      </c>
      <c r="D17" s="12"/>
      <c r="E17" s="11">
        <f t="shared" si="1"/>
        <v>0</v>
      </c>
      <c r="F17" s="12"/>
      <c r="G17" s="12"/>
      <c r="H17" s="11">
        <f t="shared" si="2"/>
        <v>0</v>
      </c>
      <c r="I17" s="13">
        <f>SUM(C17+F17)</f>
        <v>0</v>
      </c>
      <c r="J17" s="13">
        <f t="shared" si="4"/>
        <v>0</v>
      </c>
      <c r="K17" s="13">
        <f t="shared" si="4"/>
        <v>0</v>
      </c>
    </row>
    <row r="18" spans="1:254" ht="31.5" x14ac:dyDescent="0.25">
      <c r="A18" s="50" t="s">
        <v>76</v>
      </c>
      <c r="B18" s="25"/>
      <c r="C18" s="17">
        <f>SUM(C15:C17)</f>
        <v>161249</v>
      </c>
      <c r="D18" s="17">
        <f t="shared" ref="D18:K18" si="5">SUM(D15:D17)</f>
        <v>352891</v>
      </c>
      <c r="E18" s="17">
        <f t="shared" si="5"/>
        <v>514140</v>
      </c>
      <c r="F18" s="17">
        <f t="shared" si="5"/>
        <v>357</v>
      </c>
      <c r="G18" s="17">
        <f t="shared" si="5"/>
        <v>1300</v>
      </c>
      <c r="H18" s="17">
        <f t="shared" si="5"/>
        <v>1657</v>
      </c>
      <c r="I18" s="17">
        <f t="shared" si="5"/>
        <v>161606</v>
      </c>
      <c r="J18" s="17">
        <f t="shared" si="5"/>
        <v>354191</v>
      </c>
      <c r="K18" s="17">
        <f t="shared" si="5"/>
        <v>515797</v>
      </c>
    </row>
    <row r="19" spans="1:254" s="34" customFormat="1" x14ac:dyDescent="0.25">
      <c r="A19" s="31" t="s">
        <v>55</v>
      </c>
      <c r="B19" s="31"/>
      <c r="C19" s="32">
        <f>+'10 ök kiadás'!M78</f>
        <v>0</v>
      </c>
      <c r="D19" s="32"/>
      <c r="E19" s="11">
        <f t="shared" si="1"/>
        <v>0</v>
      </c>
      <c r="F19" s="32">
        <v>0</v>
      </c>
      <c r="G19" s="32"/>
      <c r="H19" s="11">
        <f t="shared" si="2"/>
        <v>0</v>
      </c>
      <c r="I19" s="42">
        <f>SUM(C19+F19)</f>
        <v>0</v>
      </c>
      <c r="J19" s="13">
        <f>+G19+D19</f>
        <v>0</v>
      </c>
      <c r="K19" s="13">
        <f>+H19+E19</f>
        <v>0</v>
      </c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s="34" customFormat="1" x14ac:dyDescent="0.25">
      <c r="A20" s="31" t="s">
        <v>56</v>
      </c>
      <c r="B20" s="39"/>
      <c r="C20" s="32">
        <v>57749</v>
      </c>
      <c r="D20" s="32">
        <v>-13982</v>
      </c>
      <c r="E20" s="11">
        <f t="shared" si="1"/>
        <v>43767</v>
      </c>
      <c r="F20" s="32">
        <v>0</v>
      </c>
      <c r="G20" s="32"/>
      <c r="H20" s="11">
        <f t="shared" si="2"/>
        <v>0</v>
      </c>
      <c r="I20" s="42">
        <f>SUM(C20+F20)</f>
        <v>57749</v>
      </c>
      <c r="J20" s="13">
        <f>+G20+D20</f>
        <v>-13982</v>
      </c>
      <c r="K20" s="13">
        <f>+H20+E20</f>
        <v>43767</v>
      </c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s="38" customFormat="1" ht="16.5" thickBot="1" x14ac:dyDescent="0.3">
      <c r="A21" s="35" t="s">
        <v>57</v>
      </c>
      <c r="B21" s="40" t="s">
        <v>74</v>
      </c>
      <c r="C21" s="36">
        <f>SUM(C19:C20)</f>
        <v>57749</v>
      </c>
      <c r="D21" s="36">
        <f t="shared" ref="D21:K21" si="6">SUM(D19:D20)</f>
        <v>-13982</v>
      </c>
      <c r="E21" s="36">
        <f t="shared" si="6"/>
        <v>43767</v>
      </c>
      <c r="F21" s="36">
        <f t="shared" si="6"/>
        <v>0</v>
      </c>
      <c r="G21" s="36">
        <f t="shared" si="6"/>
        <v>0</v>
      </c>
      <c r="H21" s="36">
        <f t="shared" si="6"/>
        <v>0</v>
      </c>
      <c r="I21" s="36">
        <f t="shared" si="6"/>
        <v>57749</v>
      </c>
      <c r="J21" s="36">
        <f t="shared" si="6"/>
        <v>-13982</v>
      </c>
      <c r="K21" s="36">
        <f t="shared" si="6"/>
        <v>43767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54" ht="17.25" thickTop="1" thickBot="1" x14ac:dyDescent="0.3">
      <c r="A22" s="27" t="s">
        <v>58</v>
      </c>
      <c r="B22" s="27" t="s">
        <v>71</v>
      </c>
      <c r="C22" s="18">
        <f>+C21+C18+C14</f>
        <v>365584</v>
      </c>
      <c r="D22" s="18">
        <f t="shared" ref="D22:K22" si="7">+D21+D18+D14</f>
        <v>362980</v>
      </c>
      <c r="E22" s="18">
        <f t="shared" si="7"/>
        <v>728564</v>
      </c>
      <c r="F22" s="18">
        <f t="shared" si="7"/>
        <v>202664</v>
      </c>
      <c r="G22" s="18">
        <f t="shared" si="7"/>
        <v>3474</v>
      </c>
      <c r="H22" s="18">
        <f t="shared" si="7"/>
        <v>206138</v>
      </c>
      <c r="I22" s="18">
        <f t="shared" si="7"/>
        <v>568248</v>
      </c>
      <c r="J22" s="18">
        <f t="shared" si="7"/>
        <v>366454</v>
      </c>
      <c r="K22" s="18">
        <f t="shared" si="7"/>
        <v>934702</v>
      </c>
    </row>
    <row r="23" spans="1:254" ht="32.25" thickTop="1" x14ac:dyDescent="0.25">
      <c r="A23" s="44" t="s">
        <v>119</v>
      </c>
      <c r="B23" s="123" t="s">
        <v>112</v>
      </c>
      <c r="C23" s="124">
        <v>7770</v>
      </c>
      <c r="D23" s="124"/>
      <c r="E23" s="11">
        <f>+D23+C23</f>
        <v>7770</v>
      </c>
      <c r="F23" s="122"/>
      <c r="G23" s="122"/>
      <c r="H23" s="11">
        <f>+G23+F23</f>
        <v>0</v>
      </c>
      <c r="I23" s="124">
        <f>+C23</f>
        <v>7770</v>
      </c>
      <c r="J23" s="13">
        <f>+G23+D23</f>
        <v>0</v>
      </c>
      <c r="K23" s="13">
        <f>+H23+E23</f>
        <v>7770</v>
      </c>
    </row>
    <row r="24" spans="1:254" ht="16.5" thickBot="1" x14ac:dyDescent="0.3">
      <c r="A24" s="126" t="s">
        <v>120</v>
      </c>
      <c r="B24" s="125" t="s">
        <v>72</v>
      </c>
      <c r="C24" s="45">
        <v>190449</v>
      </c>
      <c r="D24" s="45">
        <v>2193</v>
      </c>
      <c r="E24" s="11">
        <f>+D24+C24</f>
        <v>192642</v>
      </c>
      <c r="F24" s="45">
        <v>0</v>
      </c>
      <c r="G24" s="45"/>
      <c r="H24" s="11">
        <f>+G24+F24</f>
        <v>0</v>
      </c>
      <c r="I24" s="45">
        <f>+F24+C24</f>
        <v>190449</v>
      </c>
      <c r="J24" s="13">
        <f>+G24+D24</f>
        <v>2193</v>
      </c>
      <c r="K24" s="13">
        <f>+H24+E24</f>
        <v>192642</v>
      </c>
      <c r="IS24"/>
      <c r="IT24"/>
    </row>
    <row r="25" spans="1:254" s="47" customFormat="1" ht="17.25" thickTop="1" thickBot="1" x14ac:dyDescent="0.3">
      <c r="A25" s="26" t="s">
        <v>121</v>
      </c>
      <c r="B25" s="26" t="s">
        <v>59</v>
      </c>
      <c r="C25" s="43">
        <f>+C24+C23</f>
        <v>198219</v>
      </c>
      <c r="D25" s="43">
        <f t="shared" ref="D25:K25" si="8">+D24+D23</f>
        <v>2193</v>
      </c>
      <c r="E25" s="43">
        <f t="shared" si="8"/>
        <v>200412</v>
      </c>
      <c r="F25" s="43">
        <f t="shared" si="8"/>
        <v>0</v>
      </c>
      <c r="G25" s="43">
        <f t="shared" si="8"/>
        <v>0</v>
      </c>
      <c r="H25" s="43">
        <f t="shared" si="8"/>
        <v>0</v>
      </c>
      <c r="I25" s="43">
        <f t="shared" si="8"/>
        <v>198219</v>
      </c>
      <c r="J25" s="43">
        <f t="shared" si="8"/>
        <v>2193</v>
      </c>
      <c r="K25" s="43">
        <f t="shared" si="8"/>
        <v>200412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</row>
    <row r="26" spans="1:254" ht="16.5" thickTop="1" x14ac:dyDescent="0.25">
      <c r="A26" s="19"/>
      <c r="B26" s="19"/>
      <c r="C26" s="9"/>
      <c r="D26" s="9"/>
      <c r="E26" s="9"/>
      <c r="F26" s="9"/>
      <c r="G26" s="9"/>
      <c r="H26" s="9"/>
    </row>
    <row r="27" spans="1:254" x14ac:dyDescent="0.25">
      <c r="A27" s="19"/>
      <c r="B27" s="19"/>
      <c r="C27" s="9"/>
      <c r="D27" s="9"/>
      <c r="E27" s="9"/>
      <c r="F27" s="9"/>
      <c r="G27" s="9"/>
      <c r="H27" s="9"/>
    </row>
    <row r="28" spans="1:254" x14ac:dyDescent="0.25">
      <c r="A28" s="19"/>
      <c r="B28" s="19"/>
      <c r="C28" s="9"/>
      <c r="D28" s="9"/>
      <c r="E28" s="9"/>
      <c r="F28" s="9"/>
      <c r="G28" s="9"/>
      <c r="H28" s="9"/>
    </row>
    <row r="29" spans="1:254" x14ac:dyDescent="0.25">
      <c r="A29" s="19"/>
      <c r="B29" s="19"/>
      <c r="C29" s="9"/>
      <c r="D29" s="9"/>
      <c r="E29" s="9"/>
      <c r="F29" s="9"/>
      <c r="G29" s="9"/>
      <c r="H29" s="9"/>
    </row>
    <row r="30" spans="1:254" x14ac:dyDescent="0.25">
      <c r="A30" s="19"/>
      <c r="B30" s="19"/>
      <c r="C30" s="9"/>
      <c r="D30" s="9"/>
      <c r="E30" s="9"/>
      <c r="F30" s="9"/>
      <c r="G30" s="9"/>
      <c r="H30" s="9"/>
    </row>
    <row r="31" spans="1:254" x14ac:dyDescent="0.25">
      <c r="A31" s="19"/>
      <c r="B31" s="19"/>
      <c r="C31" s="9"/>
      <c r="D31" s="9"/>
      <c r="E31" s="9"/>
      <c r="F31" s="9"/>
      <c r="G31" s="9"/>
      <c r="H31" s="9"/>
    </row>
    <row r="32" spans="1:254" x14ac:dyDescent="0.25">
      <c r="A32" s="19"/>
      <c r="B32" s="19"/>
      <c r="C32" s="9"/>
      <c r="D32" s="9"/>
      <c r="E32" s="9"/>
      <c r="F32" s="9"/>
      <c r="G32" s="9"/>
      <c r="H32" s="9"/>
    </row>
    <row r="33" spans="1:8" x14ac:dyDescent="0.25">
      <c r="A33" s="19"/>
      <c r="B33" s="19"/>
      <c r="C33" s="9"/>
      <c r="D33" s="9"/>
      <c r="E33" s="9"/>
      <c r="F33" s="9"/>
      <c r="G33" s="9"/>
      <c r="H33" s="9"/>
    </row>
    <row r="34" spans="1:8" x14ac:dyDescent="0.25">
      <c r="A34" s="19"/>
      <c r="B34" s="19"/>
      <c r="C34" s="9"/>
      <c r="D34" s="9"/>
      <c r="E34" s="9"/>
      <c r="F34" s="9"/>
      <c r="G34" s="9"/>
      <c r="H34" s="9"/>
    </row>
    <row r="35" spans="1:8" x14ac:dyDescent="0.25">
      <c r="A35" s="4"/>
      <c r="B35" s="4"/>
      <c r="C35" s="9"/>
      <c r="D35" s="9"/>
      <c r="E35" s="9"/>
      <c r="F35" s="9"/>
      <c r="G35" s="9"/>
      <c r="H35" s="9"/>
    </row>
    <row r="36" spans="1:8" x14ac:dyDescent="0.25">
      <c r="C36" s="3"/>
      <c r="D36" s="3"/>
      <c r="E36" s="3"/>
    </row>
  </sheetData>
  <mergeCells count="8">
    <mergeCell ref="A1:I1"/>
    <mergeCell ref="A2:I2"/>
    <mergeCell ref="A3:I3"/>
    <mergeCell ref="A6:A7"/>
    <mergeCell ref="B6:B7"/>
    <mergeCell ref="C6:E6"/>
    <mergeCell ref="F6:H6"/>
    <mergeCell ref="I6:K6"/>
  </mergeCells>
  <phoneticPr fontId="23" type="noConversion"/>
  <pageMargins left="0.70866141732283472" right="0.70866141732283472" top="0.94488188976377963" bottom="0.74803149606299213" header="0.31496062992125984" footer="0.31496062992125984"/>
  <pageSetup paperSize="9" scale="75" orientation="landscape" r:id="rId1"/>
  <headerFooter>
    <oddHeader>&amp;R&amp;"Times New Roman CE,Félkövér"4. melléklet
a 11/2021 (VI.14)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V84"/>
  <sheetViews>
    <sheetView zoomScaleNormal="100" workbookViewId="0">
      <pane xSplit="2" ySplit="4" topLeftCell="AG59" activePane="bottomRight" state="frozen"/>
      <selection activeCell="B16" sqref="B16"/>
      <selection pane="topRight" activeCell="B16" sqref="B16"/>
      <selection pane="bottomLeft" activeCell="B16" sqref="B16"/>
      <selection pane="bottomRight" activeCell="B16" sqref="B16"/>
    </sheetView>
  </sheetViews>
  <sheetFormatPr defaultRowHeight="15.75" x14ac:dyDescent="0.25"/>
  <cols>
    <col min="1" max="1" width="5" style="23" customWidth="1"/>
    <col min="2" max="2" width="40.875" style="23" customWidth="1"/>
    <col min="3" max="3" width="8.875" style="23" bestFit="1" customWidth="1"/>
    <col min="4" max="5" width="8.875" style="23" customWidth="1"/>
    <col min="6" max="8" width="10.75" style="23" customWidth="1"/>
    <col min="9" max="9" width="8.875" style="23" bestFit="1" customWidth="1"/>
    <col min="10" max="11" width="8.875" style="23" customWidth="1"/>
    <col min="12" max="12" width="9.125" style="23" bestFit="1" customWidth="1"/>
    <col min="13" max="14" width="9.125" style="23" customWidth="1"/>
    <col min="15" max="15" width="10" style="23" customWidth="1"/>
    <col min="16" max="16" width="7.625" style="23" bestFit="1" customWidth="1"/>
    <col min="17" max="17" width="10.125" style="23" bestFit="1" customWidth="1"/>
    <col min="18" max="20" width="12.25" style="23" customWidth="1"/>
    <col min="21" max="23" width="11.625" style="23" customWidth="1"/>
    <col min="24" max="26" width="9.75" style="23" customWidth="1"/>
    <col min="27" max="29" width="9.875" style="23" customWidth="1"/>
    <col min="30" max="32" width="12" style="23" customWidth="1"/>
    <col min="33" max="33" width="9.875" style="23" customWidth="1"/>
    <col min="34" max="39" width="10.375" style="23" customWidth="1"/>
    <col min="40" max="40" width="12.25" style="23" customWidth="1"/>
    <col min="41" max="41" width="9.875" style="23" bestFit="1" customWidth="1"/>
    <col min="42" max="42" width="13.375" style="23" customWidth="1"/>
    <col min="43" max="16384" width="9" style="23"/>
  </cols>
  <sheetData>
    <row r="1" spans="1:256" s="67" customFormat="1" ht="77.25" customHeight="1" thickBot="1" x14ac:dyDescent="0.3">
      <c r="A1" s="64"/>
      <c r="B1" s="20" t="s">
        <v>35</v>
      </c>
      <c r="C1" s="213" t="s">
        <v>5</v>
      </c>
      <c r="D1" s="214"/>
      <c r="E1" s="215"/>
      <c r="F1" s="213" t="s">
        <v>6</v>
      </c>
      <c r="G1" s="214"/>
      <c r="H1" s="215"/>
      <c r="I1" s="213" t="s">
        <v>7</v>
      </c>
      <c r="J1" s="214"/>
      <c r="K1" s="215"/>
      <c r="L1" s="213" t="s">
        <v>8</v>
      </c>
      <c r="M1" s="214"/>
      <c r="N1" s="215"/>
      <c r="O1" s="213" t="s">
        <v>64</v>
      </c>
      <c r="P1" s="214"/>
      <c r="Q1" s="215"/>
      <c r="R1" s="213" t="s">
        <v>77</v>
      </c>
      <c r="S1" s="214"/>
      <c r="T1" s="215"/>
      <c r="U1" s="213" t="s">
        <v>24</v>
      </c>
      <c r="V1" s="214"/>
      <c r="W1" s="215"/>
      <c r="X1" s="213" t="s">
        <v>25</v>
      </c>
      <c r="Y1" s="214"/>
      <c r="Z1" s="215"/>
      <c r="AA1" s="213" t="s">
        <v>65</v>
      </c>
      <c r="AB1" s="214"/>
      <c r="AC1" s="215"/>
      <c r="AD1" s="213" t="s">
        <v>78</v>
      </c>
      <c r="AE1" s="214"/>
      <c r="AF1" s="215"/>
      <c r="AG1" s="66" t="s">
        <v>27</v>
      </c>
      <c r="AH1" s="213" t="s">
        <v>26</v>
      </c>
      <c r="AI1" s="214"/>
      <c r="AJ1" s="215"/>
      <c r="AK1" s="213" t="s">
        <v>22</v>
      </c>
      <c r="AL1" s="214"/>
      <c r="AM1" s="215"/>
      <c r="AN1" s="213" t="s">
        <v>60</v>
      </c>
      <c r="AO1" s="214"/>
      <c r="AP1" s="215"/>
    </row>
    <row r="2" spans="1:256" s="67" customFormat="1" ht="16.5" thickBot="1" x14ac:dyDescent="0.3">
      <c r="A2" s="64"/>
      <c r="B2" s="20"/>
      <c r="C2" s="213" t="s">
        <v>43</v>
      </c>
      <c r="D2" s="214"/>
      <c r="E2" s="215"/>
      <c r="F2" s="213" t="s">
        <v>44</v>
      </c>
      <c r="G2" s="214"/>
      <c r="H2" s="215"/>
      <c r="I2" s="213" t="s">
        <v>45</v>
      </c>
      <c r="J2" s="214"/>
      <c r="K2" s="215"/>
      <c r="L2" s="213" t="s">
        <v>46</v>
      </c>
      <c r="M2" s="214"/>
      <c r="N2" s="215"/>
      <c r="O2" s="213" t="s">
        <v>61</v>
      </c>
      <c r="P2" s="214"/>
      <c r="Q2" s="215"/>
      <c r="R2" s="213" t="s">
        <v>69</v>
      </c>
      <c r="S2" s="214"/>
      <c r="T2" s="215"/>
      <c r="U2" s="213" t="s">
        <v>47</v>
      </c>
      <c r="V2" s="214"/>
      <c r="W2" s="215"/>
      <c r="X2" s="213" t="s">
        <v>48</v>
      </c>
      <c r="Y2" s="214"/>
      <c r="Z2" s="215"/>
      <c r="AA2" s="213" t="s">
        <v>49</v>
      </c>
      <c r="AB2" s="214"/>
      <c r="AC2" s="215"/>
      <c r="AD2" s="213" t="s">
        <v>70</v>
      </c>
      <c r="AE2" s="214"/>
      <c r="AF2" s="214"/>
      <c r="AG2" s="68"/>
      <c r="AH2" s="213"/>
      <c r="AI2" s="214"/>
      <c r="AJ2" s="215"/>
      <c r="AK2" s="213" t="s">
        <v>67</v>
      </c>
      <c r="AL2" s="214"/>
      <c r="AM2" s="215"/>
      <c r="AN2" s="213" t="s">
        <v>68</v>
      </c>
      <c r="AO2" s="214"/>
      <c r="AP2" s="215"/>
    </row>
    <row r="3" spans="1:256" s="67" customFormat="1" ht="39" thickBot="1" x14ac:dyDescent="0.3">
      <c r="A3" s="64"/>
      <c r="B3" s="20"/>
      <c r="C3" s="65" t="s">
        <v>0</v>
      </c>
      <c r="D3" s="65" t="s">
        <v>181</v>
      </c>
      <c r="E3" s="20" t="s">
        <v>180</v>
      </c>
      <c r="F3" s="65" t="s">
        <v>0</v>
      </c>
      <c r="G3" s="65" t="s">
        <v>181</v>
      </c>
      <c r="H3" s="20" t="s">
        <v>180</v>
      </c>
      <c r="I3" s="65" t="s">
        <v>0</v>
      </c>
      <c r="J3" s="65" t="s">
        <v>181</v>
      </c>
      <c r="K3" s="20" t="s">
        <v>180</v>
      </c>
      <c r="L3" s="68" t="s">
        <v>0</v>
      </c>
      <c r="M3" s="65" t="s">
        <v>181</v>
      </c>
      <c r="N3" s="20" t="s">
        <v>180</v>
      </c>
      <c r="O3" s="65" t="s">
        <v>0</v>
      </c>
      <c r="P3" s="65" t="s">
        <v>181</v>
      </c>
      <c r="Q3" s="20" t="s">
        <v>180</v>
      </c>
      <c r="R3" s="65" t="s">
        <v>0</v>
      </c>
      <c r="S3" s="65" t="s">
        <v>181</v>
      </c>
      <c r="T3" s="20" t="s">
        <v>180</v>
      </c>
      <c r="U3" s="65" t="s">
        <v>0</v>
      </c>
      <c r="V3" s="65" t="s">
        <v>181</v>
      </c>
      <c r="W3" s="20" t="s">
        <v>180</v>
      </c>
      <c r="X3" s="65" t="s">
        <v>0</v>
      </c>
      <c r="Y3" s="65" t="s">
        <v>181</v>
      </c>
      <c r="Z3" s="20" t="s">
        <v>180</v>
      </c>
      <c r="AA3" s="65" t="s">
        <v>0</v>
      </c>
      <c r="AB3" s="65" t="s">
        <v>181</v>
      </c>
      <c r="AC3" s="20" t="s">
        <v>180</v>
      </c>
      <c r="AD3" s="65" t="s">
        <v>0</v>
      </c>
      <c r="AE3" s="65" t="s">
        <v>181</v>
      </c>
      <c r="AF3" s="20" t="s">
        <v>180</v>
      </c>
      <c r="AG3" s="68" t="s">
        <v>186</v>
      </c>
      <c r="AH3" s="65" t="s">
        <v>0</v>
      </c>
      <c r="AI3" s="65" t="s">
        <v>181</v>
      </c>
      <c r="AJ3" s="20" t="s">
        <v>180</v>
      </c>
      <c r="AK3" s="65" t="s">
        <v>0</v>
      </c>
      <c r="AL3" s="65" t="s">
        <v>181</v>
      </c>
      <c r="AM3" s="20" t="s">
        <v>180</v>
      </c>
      <c r="AN3" s="65" t="s">
        <v>0</v>
      </c>
      <c r="AO3" s="65" t="s">
        <v>181</v>
      </c>
      <c r="AP3" s="20" t="s">
        <v>180</v>
      </c>
    </row>
    <row r="4" spans="1:256" s="73" customFormat="1" ht="16.5" thickBot="1" x14ac:dyDescent="0.3">
      <c r="A4" s="69"/>
      <c r="B4" s="69" t="s">
        <v>36</v>
      </c>
      <c r="C4" s="69" t="s">
        <v>37</v>
      </c>
      <c r="D4" s="69" t="s">
        <v>38</v>
      </c>
      <c r="E4" s="69" t="s">
        <v>187</v>
      </c>
      <c r="F4" s="69" t="s">
        <v>39</v>
      </c>
      <c r="G4" s="69" t="s">
        <v>40</v>
      </c>
      <c r="H4" s="69" t="s">
        <v>188</v>
      </c>
      <c r="I4" s="71" t="s">
        <v>9</v>
      </c>
      <c r="J4" s="70" t="s">
        <v>10</v>
      </c>
      <c r="K4" s="69" t="s">
        <v>189</v>
      </c>
      <c r="L4" s="72" t="s">
        <v>62</v>
      </c>
      <c r="M4" s="70" t="s">
        <v>11</v>
      </c>
      <c r="N4" s="70" t="s">
        <v>190</v>
      </c>
      <c r="O4" s="70" t="s">
        <v>12</v>
      </c>
      <c r="P4" s="70" t="s">
        <v>63</v>
      </c>
      <c r="Q4" s="70" t="s">
        <v>191</v>
      </c>
      <c r="R4" s="69" t="s">
        <v>192</v>
      </c>
      <c r="S4" s="71" t="s">
        <v>193</v>
      </c>
      <c r="T4" s="71" t="s">
        <v>194</v>
      </c>
      <c r="U4" s="71" t="s">
        <v>195</v>
      </c>
      <c r="V4" s="71" t="s">
        <v>196</v>
      </c>
      <c r="W4" s="71" t="s">
        <v>197</v>
      </c>
      <c r="X4" s="69" t="s">
        <v>198</v>
      </c>
      <c r="Y4" s="70" t="s">
        <v>199</v>
      </c>
      <c r="Z4" s="70" t="s">
        <v>200</v>
      </c>
      <c r="AA4" s="70" t="s">
        <v>201</v>
      </c>
      <c r="AB4" s="70" t="s">
        <v>202</v>
      </c>
      <c r="AC4" s="70" t="s">
        <v>203</v>
      </c>
      <c r="AD4" s="69" t="s">
        <v>204</v>
      </c>
      <c r="AE4" s="72" t="s">
        <v>205</v>
      </c>
      <c r="AF4" s="130" t="s">
        <v>206</v>
      </c>
      <c r="AG4" s="72" t="s">
        <v>207</v>
      </c>
      <c r="AH4" s="69" t="s">
        <v>208</v>
      </c>
      <c r="AI4" s="71" t="s">
        <v>209</v>
      </c>
      <c r="AJ4" s="71" t="s">
        <v>210</v>
      </c>
      <c r="AK4" s="71" t="s">
        <v>211</v>
      </c>
      <c r="AL4" s="71" t="s">
        <v>212</v>
      </c>
      <c r="AM4" s="71" t="s">
        <v>213</v>
      </c>
      <c r="AN4" s="69" t="s">
        <v>214</v>
      </c>
      <c r="AO4" s="69" t="s">
        <v>215</v>
      </c>
      <c r="AP4" s="69" t="s">
        <v>216</v>
      </c>
    </row>
    <row r="5" spans="1:256" s="76" customFormat="1" x14ac:dyDescent="0.25">
      <c r="A5" s="74" t="s">
        <v>28</v>
      </c>
      <c r="B5" s="75" t="s">
        <v>13</v>
      </c>
      <c r="C5" s="95">
        <f t="shared" ref="C5:AP5" si="0">+C6+C9+C10+C11+C12+C13+C14</f>
        <v>24059</v>
      </c>
      <c r="D5" s="95">
        <f t="shared" si="0"/>
        <v>-582</v>
      </c>
      <c r="E5" s="112">
        <f t="shared" si="0"/>
        <v>23477</v>
      </c>
      <c r="F5" s="95">
        <f t="shared" si="0"/>
        <v>4090</v>
      </c>
      <c r="G5" s="95">
        <f t="shared" si="0"/>
        <v>-137</v>
      </c>
      <c r="H5" s="116">
        <f t="shared" si="0"/>
        <v>3953</v>
      </c>
      <c r="I5" s="95">
        <f t="shared" si="0"/>
        <v>11104</v>
      </c>
      <c r="J5" s="95">
        <f t="shared" si="0"/>
        <v>2259</v>
      </c>
      <c r="K5" s="116">
        <f t="shared" si="0"/>
        <v>13363</v>
      </c>
      <c r="L5" s="95">
        <f t="shared" si="0"/>
        <v>0</v>
      </c>
      <c r="M5" s="95">
        <f t="shared" si="0"/>
        <v>0</v>
      </c>
      <c r="N5" s="112">
        <f t="shared" si="0"/>
        <v>0</v>
      </c>
      <c r="O5" s="95">
        <f t="shared" si="0"/>
        <v>10929</v>
      </c>
      <c r="P5" s="95">
        <f t="shared" si="0"/>
        <v>133</v>
      </c>
      <c r="Q5" s="131">
        <f t="shared" si="0"/>
        <v>11062</v>
      </c>
      <c r="R5" s="112">
        <f t="shared" si="0"/>
        <v>50182</v>
      </c>
      <c r="S5" s="112">
        <f t="shared" si="0"/>
        <v>1673</v>
      </c>
      <c r="T5" s="112">
        <f t="shared" si="0"/>
        <v>51855</v>
      </c>
      <c r="U5" s="95">
        <f t="shared" si="0"/>
        <v>464</v>
      </c>
      <c r="V5" s="95">
        <f t="shared" si="0"/>
        <v>1858</v>
      </c>
      <c r="W5" s="95">
        <f t="shared" si="0"/>
        <v>2322</v>
      </c>
      <c r="X5" s="95">
        <f t="shared" si="0"/>
        <v>381</v>
      </c>
      <c r="Y5" s="95">
        <f t="shared" si="0"/>
        <v>0</v>
      </c>
      <c r="Z5" s="95">
        <f t="shared" si="0"/>
        <v>381</v>
      </c>
      <c r="AA5" s="95">
        <f t="shared" si="0"/>
        <v>0</v>
      </c>
      <c r="AB5" s="95">
        <f t="shared" si="0"/>
        <v>0</v>
      </c>
      <c r="AC5" s="95">
        <f t="shared" si="0"/>
        <v>0</v>
      </c>
      <c r="AD5" s="95">
        <f t="shared" si="0"/>
        <v>845</v>
      </c>
      <c r="AE5" s="95">
        <f t="shared" si="0"/>
        <v>1858</v>
      </c>
      <c r="AF5" s="95">
        <f t="shared" si="0"/>
        <v>2703</v>
      </c>
      <c r="AG5" s="95">
        <f t="shared" si="0"/>
        <v>0</v>
      </c>
      <c r="AH5" s="95">
        <f t="shared" si="0"/>
        <v>0</v>
      </c>
      <c r="AI5" s="95">
        <f t="shared" si="0"/>
        <v>0</v>
      </c>
      <c r="AJ5" s="95">
        <f t="shared" si="0"/>
        <v>0</v>
      </c>
      <c r="AK5" s="95">
        <f t="shared" si="0"/>
        <v>0</v>
      </c>
      <c r="AL5" s="95">
        <f t="shared" si="0"/>
        <v>0</v>
      </c>
      <c r="AM5" s="95">
        <f t="shared" si="0"/>
        <v>0</v>
      </c>
      <c r="AN5" s="95">
        <f t="shared" si="0"/>
        <v>51027</v>
      </c>
      <c r="AO5" s="95">
        <f t="shared" si="0"/>
        <v>3531</v>
      </c>
      <c r="AP5" s="95">
        <f t="shared" si="0"/>
        <v>54558</v>
      </c>
    </row>
    <row r="6" spans="1:256" s="76" customFormat="1" x14ac:dyDescent="0.25">
      <c r="A6" s="21" t="s">
        <v>122</v>
      </c>
      <c r="B6" s="119" t="s">
        <v>81</v>
      </c>
      <c r="C6" s="53">
        <v>22859</v>
      </c>
      <c r="D6" s="53">
        <f>-592+10</f>
        <v>-582</v>
      </c>
      <c r="E6" s="114">
        <f>+D6+C6</f>
        <v>22277</v>
      </c>
      <c r="F6" s="53">
        <v>4090</v>
      </c>
      <c r="G6" s="53">
        <v>-137</v>
      </c>
      <c r="H6" s="114">
        <f>+G6+F6</f>
        <v>3953</v>
      </c>
      <c r="I6" s="53">
        <v>0</v>
      </c>
      <c r="J6" s="53"/>
      <c r="K6" s="114">
        <f>+J6+I6</f>
        <v>0</v>
      </c>
      <c r="L6" s="53">
        <v>0</v>
      </c>
      <c r="M6" s="53"/>
      <c r="N6" s="114">
        <f>+M6+L6</f>
        <v>0</v>
      </c>
      <c r="O6" s="52">
        <v>0</v>
      </c>
      <c r="P6" s="51"/>
      <c r="Q6" s="132">
        <f>+P6+O6</f>
        <v>0</v>
      </c>
      <c r="R6" s="116">
        <f t="shared" ref="R6:T68" si="1">+O6+L6+I6+F6+C6</f>
        <v>26949</v>
      </c>
      <c r="S6" s="116">
        <f t="shared" si="1"/>
        <v>-719</v>
      </c>
      <c r="T6" s="116">
        <f t="shared" si="1"/>
        <v>26230</v>
      </c>
      <c r="U6" s="53"/>
      <c r="V6" s="53"/>
      <c r="W6" s="53">
        <f>+V6+U6</f>
        <v>0</v>
      </c>
      <c r="X6" s="52"/>
      <c r="Y6" s="51"/>
      <c r="Z6" s="52">
        <f>+Y6+X6</f>
        <v>0</v>
      </c>
      <c r="AA6" s="52"/>
      <c r="AB6" s="51"/>
      <c r="AC6" s="52"/>
      <c r="AD6" s="96">
        <f t="shared" ref="AD6:AF68" si="2">+AA6+X6+U6</f>
        <v>0</v>
      </c>
      <c r="AE6" s="96">
        <f t="shared" si="2"/>
        <v>0</v>
      </c>
      <c r="AF6" s="133">
        <f t="shared" si="2"/>
        <v>0</v>
      </c>
      <c r="AG6" s="109"/>
      <c r="AH6" s="109"/>
      <c r="AI6" s="109"/>
      <c r="AJ6" s="109"/>
      <c r="AK6" s="109"/>
      <c r="AL6" s="116"/>
      <c r="AM6" s="116"/>
      <c r="AN6" s="96">
        <f t="shared" ref="AN6:AP68" si="3">+R6+AD6+AK6</f>
        <v>26949</v>
      </c>
      <c r="AO6" s="96">
        <f t="shared" si="3"/>
        <v>-719</v>
      </c>
      <c r="AP6" s="96">
        <f t="shared" si="3"/>
        <v>26230</v>
      </c>
    </row>
    <row r="7" spans="1:256" s="76" customFormat="1" hidden="1" x14ac:dyDescent="0.25">
      <c r="A7" s="21"/>
      <c r="B7" s="197"/>
      <c r="C7" s="53"/>
      <c r="D7" s="53"/>
      <c r="E7" s="114"/>
      <c r="F7" s="53"/>
      <c r="G7" s="53"/>
      <c r="H7" s="114"/>
      <c r="I7" s="53"/>
      <c r="J7" s="53"/>
      <c r="K7" s="114"/>
      <c r="L7" s="53"/>
      <c r="M7" s="53"/>
      <c r="N7" s="114"/>
      <c r="O7" s="52"/>
      <c r="P7" s="51"/>
      <c r="Q7" s="135"/>
      <c r="R7" s="116"/>
      <c r="S7" s="116"/>
      <c r="T7" s="116"/>
      <c r="U7" s="53"/>
      <c r="V7" s="53"/>
      <c r="W7" s="53"/>
      <c r="X7" s="52"/>
      <c r="Y7" s="51"/>
      <c r="Z7" s="52"/>
      <c r="AA7" s="52"/>
      <c r="AB7" s="51"/>
      <c r="AC7" s="52"/>
      <c r="AD7" s="96"/>
      <c r="AE7" s="96"/>
      <c r="AF7" s="133"/>
      <c r="AG7" s="109"/>
      <c r="AH7" s="109"/>
      <c r="AI7" s="109"/>
      <c r="AJ7" s="109"/>
      <c r="AK7" s="109"/>
      <c r="AL7" s="116"/>
      <c r="AM7" s="116"/>
      <c r="AN7" s="96"/>
      <c r="AO7" s="96"/>
      <c r="AP7" s="96"/>
    </row>
    <row r="8" spans="1:256" s="76" customFormat="1" hidden="1" x14ac:dyDescent="0.25">
      <c r="A8" s="21"/>
      <c r="B8" s="134"/>
      <c r="C8" s="53"/>
      <c r="D8" s="53"/>
      <c r="E8" s="114"/>
      <c r="F8" s="53"/>
      <c r="G8" s="53"/>
      <c r="H8" s="114"/>
      <c r="I8" s="53"/>
      <c r="J8" s="53"/>
      <c r="K8" s="114"/>
      <c r="L8" s="53"/>
      <c r="M8" s="53"/>
      <c r="N8" s="114"/>
      <c r="O8" s="52"/>
      <c r="P8" s="51"/>
      <c r="Q8" s="135"/>
      <c r="R8" s="100">
        <f t="shared" si="1"/>
        <v>0</v>
      </c>
      <c r="S8" s="136">
        <f t="shared" si="1"/>
        <v>0</v>
      </c>
      <c r="T8" s="136">
        <f t="shared" si="1"/>
        <v>0</v>
      </c>
      <c r="U8" s="53"/>
      <c r="V8" s="53"/>
      <c r="W8" s="53"/>
      <c r="X8" s="52"/>
      <c r="Y8" s="51"/>
      <c r="Z8" s="52"/>
      <c r="AA8" s="52"/>
      <c r="AB8" s="51"/>
      <c r="AC8" s="52"/>
      <c r="AD8" s="100">
        <f t="shared" si="2"/>
        <v>0</v>
      </c>
      <c r="AE8" s="100">
        <f t="shared" si="2"/>
        <v>0</v>
      </c>
      <c r="AF8" s="137">
        <f t="shared" si="2"/>
        <v>0</v>
      </c>
      <c r="AG8" s="109"/>
      <c r="AH8" s="109"/>
      <c r="AI8" s="109"/>
      <c r="AJ8" s="109"/>
      <c r="AK8" s="109"/>
      <c r="AL8" s="116"/>
      <c r="AM8" s="116"/>
      <c r="AN8" s="96"/>
      <c r="AO8" s="100"/>
      <c r="AP8" s="100"/>
    </row>
    <row r="9" spans="1:256" x14ac:dyDescent="0.25">
      <c r="A9" s="21" t="s">
        <v>123</v>
      </c>
      <c r="B9" s="120" t="s">
        <v>29</v>
      </c>
      <c r="C9" s="58">
        <v>0</v>
      </c>
      <c r="D9" s="58"/>
      <c r="E9" s="114">
        <f t="shared" ref="E9:E14" si="4">+D9+C9</f>
        <v>0</v>
      </c>
      <c r="F9" s="58">
        <v>0</v>
      </c>
      <c r="G9" s="54"/>
      <c r="H9" s="114">
        <f t="shared" ref="H9:H14" si="5">+G9+F9</f>
        <v>0</v>
      </c>
      <c r="I9" s="58">
        <v>7731</v>
      </c>
      <c r="J9" s="54">
        <v>2122</v>
      </c>
      <c r="K9" s="114">
        <f t="shared" ref="K9:K14" si="6">+J9+I9</f>
        <v>9853</v>
      </c>
      <c r="L9" s="58">
        <v>0</v>
      </c>
      <c r="M9" s="54"/>
      <c r="N9" s="114">
        <f t="shared" ref="N9:N14" si="7">+M9+L9</f>
        <v>0</v>
      </c>
      <c r="O9" s="59">
        <v>10929</v>
      </c>
      <c r="P9" s="54">
        <v>133</v>
      </c>
      <c r="Q9" s="135">
        <f t="shared" ref="Q9:Q14" si="8">+P9+O9</f>
        <v>11062</v>
      </c>
      <c r="R9" s="96">
        <f t="shared" si="1"/>
        <v>18660</v>
      </c>
      <c r="S9" s="116">
        <f t="shared" si="1"/>
        <v>2255</v>
      </c>
      <c r="T9" s="116">
        <f t="shared" si="1"/>
        <v>20915</v>
      </c>
      <c r="U9" s="53">
        <v>464</v>
      </c>
      <c r="V9" s="53">
        <v>1858</v>
      </c>
      <c r="W9" s="53">
        <f t="shared" ref="W9:W14" si="9">+V9+U9</f>
        <v>2322</v>
      </c>
      <c r="X9" s="52"/>
      <c r="Y9" s="51"/>
      <c r="Z9" s="52">
        <f t="shared" ref="Z9:Z14" si="10">+Y9+X9</f>
        <v>0</v>
      </c>
      <c r="AA9" s="60"/>
      <c r="AB9" s="54"/>
      <c r="AC9" s="59"/>
      <c r="AD9" s="96">
        <f t="shared" si="2"/>
        <v>464</v>
      </c>
      <c r="AE9" s="96">
        <f t="shared" si="2"/>
        <v>1858</v>
      </c>
      <c r="AF9" s="133">
        <f t="shared" si="2"/>
        <v>2322</v>
      </c>
      <c r="AG9" s="113"/>
      <c r="AH9" s="113"/>
      <c r="AI9" s="113"/>
      <c r="AJ9" s="113"/>
      <c r="AK9" s="113"/>
      <c r="AL9" s="138"/>
      <c r="AM9" s="138"/>
      <c r="AN9" s="96">
        <f t="shared" si="3"/>
        <v>19124</v>
      </c>
      <c r="AO9" s="96">
        <f t="shared" si="3"/>
        <v>4113</v>
      </c>
      <c r="AP9" s="96">
        <f t="shared" si="3"/>
        <v>23237</v>
      </c>
    </row>
    <row r="10" spans="1:256" s="76" customFormat="1" x14ac:dyDescent="0.25">
      <c r="A10" s="21" t="s">
        <v>124</v>
      </c>
      <c r="B10" s="119" t="s">
        <v>82</v>
      </c>
      <c r="C10" s="53">
        <v>0</v>
      </c>
      <c r="D10" s="53"/>
      <c r="E10" s="114">
        <f t="shared" si="4"/>
        <v>0</v>
      </c>
      <c r="F10" s="53">
        <v>0</v>
      </c>
      <c r="G10" s="51"/>
      <c r="H10" s="114">
        <f t="shared" si="5"/>
        <v>0</v>
      </c>
      <c r="I10" s="53">
        <v>432</v>
      </c>
      <c r="J10" s="51"/>
      <c r="K10" s="114">
        <f t="shared" si="6"/>
        <v>432</v>
      </c>
      <c r="L10" s="58"/>
      <c r="M10" s="54"/>
      <c r="N10" s="114">
        <f t="shared" si="7"/>
        <v>0</v>
      </c>
      <c r="O10" s="59"/>
      <c r="P10" s="54"/>
      <c r="Q10" s="135">
        <f t="shared" si="8"/>
        <v>0</v>
      </c>
      <c r="R10" s="96">
        <f t="shared" si="1"/>
        <v>432</v>
      </c>
      <c r="S10" s="116">
        <f t="shared" si="1"/>
        <v>0</v>
      </c>
      <c r="T10" s="116">
        <f t="shared" si="1"/>
        <v>432</v>
      </c>
      <c r="U10" s="53"/>
      <c r="V10" s="53"/>
      <c r="W10" s="53">
        <f t="shared" si="9"/>
        <v>0</v>
      </c>
      <c r="X10" s="51"/>
      <c r="Y10" s="51"/>
      <c r="Z10" s="52">
        <f t="shared" si="10"/>
        <v>0</v>
      </c>
      <c r="AA10" s="60"/>
      <c r="AB10" s="54"/>
      <c r="AC10" s="59"/>
      <c r="AD10" s="96">
        <f t="shared" si="2"/>
        <v>0</v>
      </c>
      <c r="AE10" s="96">
        <f t="shared" si="2"/>
        <v>0</v>
      </c>
      <c r="AF10" s="133">
        <f t="shared" si="2"/>
        <v>0</v>
      </c>
      <c r="AG10" s="109"/>
      <c r="AH10" s="109"/>
      <c r="AI10" s="109"/>
      <c r="AJ10" s="109"/>
      <c r="AK10" s="109"/>
      <c r="AL10" s="116"/>
      <c r="AM10" s="116"/>
      <c r="AN10" s="96">
        <f t="shared" si="3"/>
        <v>432</v>
      </c>
      <c r="AO10" s="96">
        <f t="shared" si="3"/>
        <v>0</v>
      </c>
      <c r="AP10" s="96">
        <f t="shared" si="3"/>
        <v>432</v>
      </c>
    </row>
    <row r="11" spans="1:256" s="76" customFormat="1" x14ac:dyDescent="0.25">
      <c r="A11" s="21" t="s">
        <v>125</v>
      </c>
      <c r="B11" s="119" t="s">
        <v>113</v>
      </c>
      <c r="C11" s="53">
        <v>0</v>
      </c>
      <c r="D11" s="53"/>
      <c r="E11" s="114">
        <f t="shared" si="4"/>
        <v>0</v>
      </c>
      <c r="F11" s="53">
        <v>0</v>
      </c>
      <c r="G11" s="51"/>
      <c r="H11" s="114">
        <f t="shared" si="5"/>
        <v>0</v>
      </c>
      <c r="I11" s="53">
        <v>465</v>
      </c>
      <c r="J11" s="51"/>
      <c r="K11" s="114">
        <f t="shared" si="6"/>
        <v>465</v>
      </c>
      <c r="L11" s="58"/>
      <c r="M11" s="54"/>
      <c r="N11" s="114">
        <f t="shared" si="7"/>
        <v>0</v>
      </c>
      <c r="O11" s="59"/>
      <c r="P11" s="54"/>
      <c r="Q11" s="135">
        <f t="shared" si="8"/>
        <v>0</v>
      </c>
      <c r="R11" s="96">
        <f t="shared" si="1"/>
        <v>465</v>
      </c>
      <c r="S11" s="116">
        <f t="shared" si="1"/>
        <v>0</v>
      </c>
      <c r="T11" s="116">
        <f t="shared" si="1"/>
        <v>465</v>
      </c>
      <c r="U11" s="53"/>
      <c r="V11" s="53"/>
      <c r="W11" s="53">
        <f t="shared" si="9"/>
        <v>0</v>
      </c>
      <c r="X11" s="51"/>
      <c r="Y11" s="51"/>
      <c r="Z11" s="52">
        <f t="shared" si="10"/>
        <v>0</v>
      </c>
      <c r="AA11" s="60"/>
      <c r="AB11" s="54"/>
      <c r="AC11" s="59"/>
      <c r="AD11" s="96">
        <f t="shared" si="2"/>
        <v>0</v>
      </c>
      <c r="AE11" s="96">
        <f t="shared" si="2"/>
        <v>0</v>
      </c>
      <c r="AF11" s="133">
        <f t="shared" si="2"/>
        <v>0</v>
      </c>
      <c r="AG11" s="109"/>
      <c r="AH11" s="109"/>
      <c r="AI11" s="109"/>
      <c r="AJ11" s="109"/>
      <c r="AK11" s="109"/>
      <c r="AL11" s="116"/>
      <c r="AM11" s="116"/>
      <c r="AN11" s="96">
        <f t="shared" si="3"/>
        <v>465</v>
      </c>
      <c r="AO11" s="96">
        <f t="shared" si="3"/>
        <v>0</v>
      </c>
      <c r="AP11" s="96">
        <f t="shared" si="3"/>
        <v>465</v>
      </c>
    </row>
    <row r="12" spans="1:256" s="76" customFormat="1" x14ac:dyDescent="0.25">
      <c r="A12" s="21" t="s">
        <v>126</v>
      </c>
      <c r="B12" s="119" t="s">
        <v>83</v>
      </c>
      <c r="C12" s="53">
        <v>0</v>
      </c>
      <c r="D12" s="53"/>
      <c r="E12" s="114">
        <f t="shared" si="4"/>
        <v>0</v>
      </c>
      <c r="F12" s="53">
        <v>0</v>
      </c>
      <c r="G12" s="51"/>
      <c r="H12" s="114">
        <f t="shared" si="5"/>
        <v>0</v>
      </c>
      <c r="I12" s="53">
        <v>1314</v>
      </c>
      <c r="J12" s="51">
        <v>264</v>
      </c>
      <c r="K12" s="114">
        <f t="shared" si="6"/>
        <v>1578</v>
      </c>
      <c r="L12" s="58"/>
      <c r="M12" s="54"/>
      <c r="N12" s="114">
        <f t="shared" si="7"/>
        <v>0</v>
      </c>
      <c r="O12" s="59"/>
      <c r="P12" s="54"/>
      <c r="Q12" s="135">
        <f t="shared" si="8"/>
        <v>0</v>
      </c>
      <c r="R12" s="96">
        <f t="shared" si="1"/>
        <v>1314</v>
      </c>
      <c r="S12" s="116">
        <f t="shared" si="1"/>
        <v>264</v>
      </c>
      <c r="T12" s="116">
        <f t="shared" si="1"/>
        <v>1578</v>
      </c>
      <c r="U12" s="53"/>
      <c r="V12" s="53"/>
      <c r="W12" s="53">
        <f t="shared" si="9"/>
        <v>0</v>
      </c>
      <c r="X12" s="51"/>
      <c r="Y12" s="51"/>
      <c r="Z12" s="52">
        <f t="shared" si="10"/>
        <v>0</v>
      </c>
      <c r="AA12" s="60"/>
      <c r="AB12" s="54"/>
      <c r="AC12" s="59"/>
      <c r="AD12" s="96">
        <f t="shared" si="2"/>
        <v>0</v>
      </c>
      <c r="AE12" s="96">
        <f t="shared" si="2"/>
        <v>0</v>
      </c>
      <c r="AF12" s="133">
        <f t="shared" si="2"/>
        <v>0</v>
      </c>
      <c r="AG12" s="109"/>
      <c r="AH12" s="109"/>
      <c r="AI12" s="109"/>
      <c r="AJ12" s="109"/>
      <c r="AK12" s="109"/>
      <c r="AL12" s="116"/>
      <c r="AM12" s="116"/>
      <c r="AN12" s="96">
        <f t="shared" si="3"/>
        <v>1314</v>
      </c>
      <c r="AO12" s="96">
        <f t="shared" si="3"/>
        <v>264</v>
      </c>
      <c r="AP12" s="96">
        <f t="shared" si="3"/>
        <v>1578</v>
      </c>
    </row>
    <row r="13" spans="1:256" s="76" customFormat="1" x14ac:dyDescent="0.25">
      <c r="A13" s="21" t="s">
        <v>127</v>
      </c>
      <c r="B13" s="119" t="s">
        <v>84</v>
      </c>
      <c r="C13" s="53">
        <v>1200</v>
      </c>
      <c r="D13" s="53"/>
      <c r="E13" s="114">
        <f t="shared" si="4"/>
        <v>1200</v>
      </c>
      <c r="F13" s="53">
        <v>0</v>
      </c>
      <c r="G13" s="51"/>
      <c r="H13" s="114">
        <f t="shared" si="5"/>
        <v>0</v>
      </c>
      <c r="I13" s="53">
        <v>324</v>
      </c>
      <c r="J13" s="51"/>
      <c r="K13" s="114">
        <f t="shared" si="6"/>
        <v>324</v>
      </c>
      <c r="L13" s="58"/>
      <c r="M13" s="54"/>
      <c r="N13" s="114">
        <f t="shared" si="7"/>
        <v>0</v>
      </c>
      <c r="O13" s="59"/>
      <c r="P13" s="54"/>
      <c r="Q13" s="135">
        <f t="shared" si="8"/>
        <v>0</v>
      </c>
      <c r="R13" s="96">
        <f t="shared" si="1"/>
        <v>1524</v>
      </c>
      <c r="S13" s="116">
        <f t="shared" si="1"/>
        <v>0</v>
      </c>
      <c r="T13" s="116">
        <f t="shared" si="1"/>
        <v>1524</v>
      </c>
      <c r="U13" s="53"/>
      <c r="V13" s="53"/>
      <c r="W13" s="53">
        <f t="shared" si="9"/>
        <v>0</v>
      </c>
      <c r="X13" s="51"/>
      <c r="Y13" s="51"/>
      <c r="Z13" s="52">
        <f t="shared" si="10"/>
        <v>0</v>
      </c>
      <c r="AA13" s="60"/>
      <c r="AB13" s="54"/>
      <c r="AC13" s="59"/>
      <c r="AD13" s="96">
        <f t="shared" si="2"/>
        <v>0</v>
      </c>
      <c r="AE13" s="96">
        <f t="shared" si="2"/>
        <v>0</v>
      </c>
      <c r="AF13" s="133">
        <f t="shared" si="2"/>
        <v>0</v>
      </c>
      <c r="AG13" s="109"/>
      <c r="AH13" s="109"/>
      <c r="AI13" s="109"/>
      <c r="AJ13" s="109"/>
      <c r="AK13" s="61"/>
      <c r="AL13" s="96"/>
      <c r="AM13" s="96"/>
      <c r="AN13" s="96">
        <f t="shared" si="3"/>
        <v>1524</v>
      </c>
      <c r="AO13" s="96">
        <f t="shared" si="3"/>
        <v>0</v>
      </c>
      <c r="AP13" s="96">
        <f t="shared" si="3"/>
        <v>1524</v>
      </c>
    </row>
    <row r="14" spans="1:256" x14ac:dyDescent="0.25">
      <c r="A14" s="21" t="s">
        <v>128</v>
      </c>
      <c r="B14" s="119" t="s">
        <v>85</v>
      </c>
      <c r="C14" s="53">
        <v>0</v>
      </c>
      <c r="D14" s="53"/>
      <c r="E14" s="114">
        <f t="shared" si="4"/>
        <v>0</v>
      </c>
      <c r="F14" s="53">
        <v>0</v>
      </c>
      <c r="G14" s="53"/>
      <c r="H14" s="114">
        <f t="shared" si="5"/>
        <v>0</v>
      </c>
      <c r="I14" s="53">
        <v>838</v>
      </c>
      <c r="J14" s="53">
        <v>-127</v>
      </c>
      <c r="K14" s="114">
        <f t="shared" si="6"/>
        <v>711</v>
      </c>
      <c r="L14" s="58"/>
      <c r="M14" s="54"/>
      <c r="N14" s="114">
        <f t="shared" si="7"/>
        <v>0</v>
      </c>
      <c r="O14" s="59"/>
      <c r="P14" s="54"/>
      <c r="Q14" s="135">
        <f t="shared" si="8"/>
        <v>0</v>
      </c>
      <c r="R14" s="96">
        <f t="shared" si="1"/>
        <v>838</v>
      </c>
      <c r="S14" s="116">
        <f t="shared" si="1"/>
        <v>-127</v>
      </c>
      <c r="T14" s="116">
        <f t="shared" si="1"/>
        <v>711</v>
      </c>
      <c r="U14" s="53"/>
      <c r="V14" s="53"/>
      <c r="W14" s="53">
        <f t="shared" si="9"/>
        <v>0</v>
      </c>
      <c r="X14" s="51">
        <v>381</v>
      </c>
      <c r="Y14" s="102"/>
      <c r="Z14" s="52">
        <f t="shared" si="10"/>
        <v>381</v>
      </c>
      <c r="AA14" s="60"/>
      <c r="AB14" s="54"/>
      <c r="AC14" s="59"/>
      <c r="AD14" s="96">
        <f t="shared" si="2"/>
        <v>381</v>
      </c>
      <c r="AE14" s="96">
        <f t="shared" si="2"/>
        <v>0</v>
      </c>
      <c r="AF14" s="96">
        <f t="shared" si="2"/>
        <v>381</v>
      </c>
      <c r="AG14" s="61"/>
      <c r="AH14" s="109"/>
      <c r="AI14" s="109"/>
      <c r="AJ14" s="109"/>
      <c r="AK14" s="109"/>
      <c r="AL14" s="116"/>
      <c r="AM14" s="116"/>
      <c r="AN14" s="96">
        <f t="shared" si="3"/>
        <v>1219</v>
      </c>
      <c r="AO14" s="96">
        <f t="shared" si="3"/>
        <v>-127</v>
      </c>
      <c r="AP14" s="96">
        <f t="shared" si="3"/>
        <v>1092</v>
      </c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</row>
    <row r="15" spans="1:256" x14ac:dyDescent="0.25">
      <c r="A15" s="56" t="s">
        <v>14</v>
      </c>
      <c r="B15" s="77" t="s">
        <v>15</v>
      </c>
      <c r="C15" s="78">
        <f t="shared" ref="C15:Q15" si="11">SUM(C16:C21)</f>
        <v>0</v>
      </c>
      <c r="D15" s="78">
        <f t="shared" si="11"/>
        <v>0</v>
      </c>
      <c r="E15" s="109">
        <f t="shared" si="11"/>
        <v>0</v>
      </c>
      <c r="F15" s="78">
        <f t="shared" si="11"/>
        <v>0</v>
      </c>
      <c r="G15" s="78">
        <f t="shared" si="11"/>
        <v>0</v>
      </c>
      <c r="H15" s="109">
        <f t="shared" si="11"/>
        <v>0</v>
      </c>
      <c r="I15" s="78">
        <f t="shared" si="11"/>
        <v>0</v>
      </c>
      <c r="J15" s="78">
        <f t="shared" si="11"/>
        <v>0</v>
      </c>
      <c r="K15" s="109">
        <f t="shared" si="11"/>
        <v>0</v>
      </c>
      <c r="L15" s="78">
        <f t="shared" si="11"/>
        <v>1850</v>
      </c>
      <c r="M15" s="78">
        <f t="shared" si="11"/>
        <v>0</v>
      </c>
      <c r="N15" s="109">
        <f t="shared" si="11"/>
        <v>1850</v>
      </c>
      <c r="O15" s="78">
        <f t="shared" si="11"/>
        <v>0</v>
      </c>
      <c r="P15" s="78">
        <f t="shared" si="11"/>
        <v>0</v>
      </c>
      <c r="Q15" s="78">
        <f t="shared" si="11"/>
        <v>0</v>
      </c>
      <c r="R15" s="96">
        <f t="shared" si="1"/>
        <v>1850</v>
      </c>
      <c r="S15" s="116">
        <f t="shared" si="1"/>
        <v>0</v>
      </c>
      <c r="T15" s="109">
        <f t="shared" si="1"/>
        <v>1850</v>
      </c>
      <c r="U15" s="78">
        <f t="shared" ref="U15:AC15" si="12">SUM(U16:U21)</f>
        <v>0</v>
      </c>
      <c r="V15" s="78">
        <f t="shared" si="12"/>
        <v>0</v>
      </c>
      <c r="W15" s="78">
        <f t="shared" si="12"/>
        <v>0</v>
      </c>
      <c r="X15" s="78">
        <f t="shared" si="12"/>
        <v>0</v>
      </c>
      <c r="Y15" s="78">
        <f t="shared" si="12"/>
        <v>0</v>
      </c>
      <c r="Z15" s="78">
        <f t="shared" si="12"/>
        <v>0</v>
      </c>
      <c r="AA15" s="78">
        <f t="shared" si="12"/>
        <v>0</v>
      </c>
      <c r="AB15" s="78">
        <f t="shared" si="12"/>
        <v>0</v>
      </c>
      <c r="AC15" s="78">
        <f t="shared" si="12"/>
        <v>0</v>
      </c>
      <c r="AD15" s="96">
        <f t="shared" si="2"/>
        <v>0</v>
      </c>
      <c r="AE15" s="96">
        <f t="shared" si="2"/>
        <v>0</v>
      </c>
      <c r="AF15" s="96">
        <f t="shared" si="2"/>
        <v>0</v>
      </c>
      <c r="AG15" s="61">
        <f>SUM(AG16:AG21)</f>
        <v>0</v>
      </c>
      <c r="AH15" s="109">
        <f>SUM(AH16:AH21)</f>
        <v>0</v>
      </c>
      <c r="AI15" s="109">
        <f>SUM(AI16:AI21)</f>
        <v>0</v>
      </c>
      <c r="AJ15" s="109">
        <f>SUM(AJ16:AJ21)</f>
        <v>0</v>
      </c>
      <c r="AK15" s="109">
        <f>+AH15+AG15</f>
        <v>0</v>
      </c>
      <c r="AL15" s="109">
        <f>+AI15+AH15</f>
        <v>0</v>
      </c>
      <c r="AM15" s="109">
        <f>+AJ15+AI15</f>
        <v>0</v>
      </c>
      <c r="AN15" s="96">
        <f t="shared" si="3"/>
        <v>1850</v>
      </c>
      <c r="AO15" s="96">
        <f t="shared" si="3"/>
        <v>0</v>
      </c>
      <c r="AP15" s="96">
        <f t="shared" si="3"/>
        <v>1850</v>
      </c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pans="1:256" s="76" customFormat="1" x14ac:dyDescent="0.25">
      <c r="A16" s="56" t="s">
        <v>129</v>
      </c>
      <c r="B16" s="57" t="s">
        <v>86</v>
      </c>
      <c r="C16" s="58"/>
      <c r="D16" s="58"/>
      <c r="E16" s="113">
        <f t="shared" ref="E16:E21" si="13">+D16+C16</f>
        <v>0</v>
      </c>
      <c r="F16" s="58"/>
      <c r="G16" s="54"/>
      <c r="H16" s="110">
        <f t="shared" ref="H16:H21" si="14">+G16+F16</f>
        <v>0</v>
      </c>
      <c r="I16" s="58"/>
      <c r="J16" s="54"/>
      <c r="K16" s="110">
        <f t="shared" ref="K16:K21" si="15">+J16+I16</f>
        <v>0</v>
      </c>
      <c r="L16" s="58">
        <v>700</v>
      </c>
      <c r="M16" s="54"/>
      <c r="N16" s="110">
        <f t="shared" ref="N16:N21" si="16">+M16+L16</f>
        <v>700</v>
      </c>
      <c r="O16" s="58"/>
      <c r="P16" s="54"/>
      <c r="Q16" s="139">
        <f t="shared" ref="Q16:Q21" si="17">+P16+O16</f>
        <v>0</v>
      </c>
      <c r="R16" s="96">
        <f t="shared" si="1"/>
        <v>700</v>
      </c>
      <c r="S16" s="116">
        <f t="shared" si="1"/>
        <v>0</v>
      </c>
      <c r="T16" s="116">
        <f t="shared" si="1"/>
        <v>700</v>
      </c>
      <c r="U16" s="79"/>
      <c r="V16" s="79"/>
      <c r="W16" s="79">
        <f t="shared" ref="W16:W21" si="18">+V16+U16</f>
        <v>0</v>
      </c>
      <c r="X16" s="79"/>
      <c r="Y16" s="80"/>
      <c r="Z16" s="81">
        <f t="shared" ref="Z16:Z21" si="19">+Y16+X16</f>
        <v>0</v>
      </c>
      <c r="AA16" s="82"/>
      <c r="AB16" s="80"/>
      <c r="AC16" s="81"/>
      <c r="AD16" s="96">
        <f t="shared" si="2"/>
        <v>0</v>
      </c>
      <c r="AE16" s="96">
        <f t="shared" si="2"/>
        <v>0</v>
      </c>
      <c r="AF16" s="96">
        <f t="shared" si="2"/>
        <v>0</v>
      </c>
      <c r="AG16" s="88"/>
      <c r="AH16" s="115"/>
      <c r="AI16" s="115"/>
      <c r="AJ16" s="115"/>
      <c r="AK16" s="115"/>
      <c r="AL16" s="140"/>
      <c r="AM16" s="140"/>
      <c r="AN16" s="96">
        <f t="shared" si="3"/>
        <v>700</v>
      </c>
      <c r="AO16" s="96">
        <f t="shared" si="3"/>
        <v>0</v>
      </c>
      <c r="AP16" s="96">
        <f t="shared" si="3"/>
        <v>700</v>
      </c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</row>
    <row r="17" spans="1:256" x14ac:dyDescent="0.25">
      <c r="A17" s="56" t="s">
        <v>130</v>
      </c>
      <c r="B17" s="57" t="s">
        <v>87</v>
      </c>
      <c r="C17" s="58"/>
      <c r="D17" s="58"/>
      <c r="E17" s="113">
        <f t="shared" si="13"/>
        <v>0</v>
      </c>
      <c r="F17" s="58"/>
      <c r="G17" s="54"/>
      <c r="H17" s="110">
        <f t="shared" si="14"/>
        <v>0</v>
      </c>
      <c r="I17" s="58"/>
      <c r="J17" s="54"/>
      <c r="K17" s="110">
        <f t="shared" si="15"/>
        <v>0</v>
      </c>
      <c r="L17" s="58">
        <v>500</v>
      </c>
      <c r="M17" s="54"/>
      <c r="N17" s="110">
        <f t="shared" si="16"/>
        <v>500</v>
      </c>
      <c r="O17" s="58"/>
      <c r="P17" s="54"/>
      <c r="Q17" s="139">
        <f t="shared" si="17"/>
        <v>0</v>
      </c>
      <c r="R17" s="96">
        <f t="shared" si="1"/>
        <v>500</v>
      </c>
      <c r="S17" s="116">
        <f t="shared" si="1"/>
        <v>0</v>
      </c>
      <c r="T17" s="116">
        <f t="shared" si="1"/>
        <v>500</v>
      </c>
      <c r="U17" s="79"/>
      <c r="V17" s="79"/>
      <c r="W17" s="79">
        <f t="shared" si="18"/>
        <v>0</v>
      </c>
      <c r="X17" s="79"/>
      <c r="Y17" s="80"/>
      <c r="Z17" s="81">
        <f t="shared" si="19"/>
        <v>0</v>
      </c>
      <c r="AA17" s="82"/>
      <c r="AB17" s="80"/>
      <c r="AC17" s="81"/>
      <c r="AD17" s="96">
        <f t="shared" si="2"/>
        <v>0</v>
      </c>
      <c r="AE17" s="96">
        <f t="shared" si="2"/>
        <v>0</v>
      </c>
      <c r="AF17" s="96">
        <f t="shared" si="2"/>
        <v>0</v>
      </c>
      <c r="AG17" s="88"/>
      <c r="AH17" s="115"/>
      <c r="AI17" s="115"/>
      <c r="AJ17" s="115"/>
      <c r="AK17" s="115"/>
      <c r="AL17" s="140"/>
      <c r="AM17" s="140"/>
      <c r="AN17" s="96">
        <f t="shared" si="3"/>
        <v>500</v>
      </c>
      <c r="AO17" s="96">
        <f t="shared" si="3"/>
        <v>0</v>
      </c>
      <c r="AP17" s="96">
        <f t="shared" si="3"/>
        <v>500</v>
      </c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  <c r="IU17" s="55"/>
      <c r="IV17" s="55"/>
    </row>
    <row r="18" spans="1:256" x14ac:dyDescent="0.25">
      <c r="A18" s="56" t="s">
        <v>131</v>
      </c>
      <c r="B18" s="57" t="s">
        <v>88</v>
      </c>
      <c r="C18" s="58"/>
      <c r="D18" s="58"/>
      <c r="E18" s="113">
        <f t="shared" si="13"/>
        <v>0</v>
      </c>
      <c r="F18" s="58"/>
      <c r="G18" s="54"/>
      <c r="H18" s="110">
        <f t="shared" si="14"/>
        <v>0</v>
      </c>
      <c r="I18" s="58"/>
      <c r="J18" s="54"/>
      <c r="K18" s="110">
        <f t="shared" si="15"/>
        <v>0</v>
      </c>
      <c r="L18" s="58">
        <v>100</v>
      </c>
      <c r="M18" s="54"/>
      <c r="N18" s="110">
        <f t="shared" si="16"/>
        <v>100</v>
      </c>
      <c r="O18" s="58"/>
      <c r="P18" s="54"/>
      <c r="Q18" s="139">
        <f t="shared" si="17"/>
        <v>0</v>
      </c>
      <c r="R18" s="96">
        <f t="shared" si="1"/>
        <v>100</v>
      </c>
      <c r="S18" s="116">
        <f t="shared" si="1"/>
        <v>0</v>
      </c>
      <c r="T18" s="116">
        <f t="shared" si="1"/>
        <v>100</v>
      </c>
      <c r="U18" s="79"/>
      <c r="V18" s="79"/>
      <c r="W18" s="79">
        <f t="shared" si="18"/>
        <v>0</v>
      </c>
      <c r="X18" s="79"/>
      <c r="Y18" s="80"/>
      <c r="Z18" s="81">
        <f t="shared" si="19"/>
        <v>0</v>
      </c>
      <c r="AA18" s="82"/>
      <c r="AB18" s="80"/>
      <c r="AC18" s="81"/>
      <c r="AD18" s="96">
        <f t="shared" si="2"/>
        <v>0</v>
      </c>
      <c r="AE18" s="96">
        <f t="shared" si="2"/>
        <v>0</v>
      </c>
      <c r="AF18" s="96">
        <f t="shared" si="2"/>
        <v>0</v>
      </c>
      <c r="AG18" s="88"/>
      <c r="AH18" s="115"/>
      <c r="AI18" s="115"/>
      <c r="AJ18" s="115"/>
      <c r="AK18" s="115"/>
      <c r="AL18" s="140"/>
      <c r="AM18" s="140"/>
      <c r="AN18" s="96">
        <f t="shared" si="3"/>
        <v>100</v>
      </c>
      <c r="AO18" s="96">
        <f t="shared" si="3"/>
        <v>0</v>
      </c>
      <c r="AP18" s="96">
        <f t="shared" si="3"/>
        <v>100</v>
      </c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pans="1:256" s="76" customFormat="1" x14ac:dyDescent="0.25">
      <c r="A19" s="56" t="s">
        <v>132</v>
      </c>
      <c r="B19" s="110" t="s">
        <v>89</v>
      </c>
      <c r="C19" s="58"/>
      <c r="D19" s="58"/>
      <c r="E19" s="113">
        <f t="shared" si="13"/>
        <v>0</v>
      </c>
      <c r="F19" s="58"/>
      <c r="G19" s="54"/>
      <c r="H19" s="110">
        <f t="shared" si="14"/>
        <v>0</v>
      </c>
      <c r="I19" s="58"/>
      <c r="J19" s="54"/>
      <c r="K19" s="110">
        <f t="shared" si="15"/>
        <v>0</v>
      </c>
      <c r="L19" s="58">
        <v>150</v>
      </c>
      <c r="M19" s="54"/>
      <c r="N19" s="110">
        <f t="shared" si="16"/>
        <v>150</v>
      </c>
      <c r="O19" s="58"/>
      <c r="P19" s="54"/>
      <c r="Q19" s="139">
        <f t="shared" si="17"/>
        <v>0</v>
      </c>
      <c r="R19" s="96">
        <f t="shared" si="1"/>
        <v>150</v>
      </c>
      <c r="S19" s="116">
        <f t="shared" si="1"/>
        <v>0</v>
      </c>
      <c r="T19" s="116">
        <f t="shared" si="1"/>
        <v>150</v>
      </c>
      <c r="U19" s="79"/>
      <c r="V19" s="79"/>
      <c r="W19" s="79">
        <f t="shared" si="18"/>
        <v>0</v>
      </c>
      <c r="X19" s="79"/>
      <c r="Y19" s="80"/>
      <c r="Z19" s="81">
        <f t="shared" si="19"/>
        <v>0</v>
      </c>
      <c r="AA19" s="82"/>
      <c r="AB19" s="80"/>
      <c r="AC19" s="81"/>
      <c r="AD19" s="96">
        <f t="shared" si="2"/>
        <v>0</v>
      </c>
      <c r="AE19" s="96">
        <f t="shared" si="2"/>
        <v>0</v>
      </c>
      <c r="AF19" s="96">
        <f t="shared" si="2"/>
        <v>0</v>
      </c>
      <c r="AG19" s="88"/>
      <c r="AH19" s="115"/>
      <c r="AI19" s="115"/>
      <c r="AJ19" s="115"/>
      <c r="AK19" s="115"/>
      <c r="AL19" s="140"/>
      <c r="AM19" s="140"/>
      <c r="AN19" s="96">
        <f t="shared" si="3"/>
        <v>150</v>
      </c>
      <c r="AO19" s="96">
        <f t="shared" si="3"/>
        <v>0</v>
      </c>
      <c r="AP19" s="96">
        <f t="shared" si="3"/>
        <v>150</v>
      </c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pans="1:256" x14ac:dyDescent="0.25">
      <c r="A20" s="56" t="s">
        <v>133</v>
      </c>
      <c r="B20" s="110" t="s">
        <v>90</v>
      </c>
      <c r="C20" s="58"/>
      <c r="D20" s="58"/>
      <c r="E20" s="113">
        <f t="shared" si="13"/>
        <v>0</v>
      </c>
      <c r="F20" s="58"/>
      <c r="G20" s="54"/>
      <c r="H20" s="110">
        <f t="shared" si="14"/>
        <v>0</v>
      </c>
      <c r="I20" s="58"/>
      <c r="J20" s="54"/>
      <c r="K20" s="110">
        <f t="shared" si="15"/>
        <v>0</v>
      </c>
      <c r="L20" s="58">
        <v>100</v>
      </c>
      <c r="M20" s="54"/>
      <c r="N20" s="110">
        <f t="shared" si="16"/>
        <v>100</v>
      </c>
      <c r="O20" s="58"/>
      <c r="P20" s="54"/>
      <c r="Q20" s="139">
        <f t="shared" si="17"/>
        <v>0</v>
      </c>
      <c r="R20" s="96">
        <f t="shared" si="1"/>
        <v>100</v>
      </c>
      <c r="S20" s="116">
        <f t="shared" si="1"/>
        <v>0</v>
      </c>
      <c r="T20" s="116">
        <f t="shared" si="1"/>
        <v>100</v>
      </c>
      <c r="U20" s="79"/>
      <c r="V20" s="79"/>
      <c r="W20" s="79">
        <f t="shared" si="18"/>
        <v>0</v>
      </c>
      <c r="X20" s="79"/>
      <c r="Y20" s="80"/>
      <c r="Z20" s="81">
        <f t="shared" si="19"/>
        <v>0</v>
      </c>
      <c r="AA20" s="82"/>
      <c r="AB20" s="80"/>
      <c r="AC20" s="81"/>
      <c r="AD20" s="96">
        <f t="shared" si="2"/>
        <v>0</v>
      </c>
      <c r="AE20" s="96">
        <f t="shared" si="2"/>
        <v>0</v>
      </c>
      <c r="AF20" s="96">
        <f t="shared" si="2"/>
        <v>0</v>
      </c>
      <c r="AG20" s="88"/>
      <c r="AH20" s="115"/>
      <c r="AI20" s="115"/>
      <c r="AJ20" s="115"/>
      <c r="AK20" s="115"/>
      <c r="AL20" s="140"/>
      <c r="AM20" s="140"/>
      <c r="AN20" s="96">
        <f t="shared" si="3"/>
        <v>100</v>
      </c>
      <c r="AO20" s="96">
        <f t="shared" si="3"/>
        <v>0</v>
      </c>
      <c r="AP20" s="96">
        <f t="shared" si="3"/>
        <v>100</v>
      </c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pans="1:256" x14ac:dyDescent="0.25">
      <c r="A21" s="56" t="s">
        <v>134</v>
      </c>
      <c r="B21" s="86" t="s">
        <v>135</v>
      </c>
      <c r="C21" s="58"/>
      <c r="D21" s="58"/>
      <c r="E21" s="113">
        <f t="shared" si="13"/>
        <v>0</v>
      </c>
      <c r="F21" s="58"/>
      <c r="G21" s="54"/>
      <c r="H21" s="110">
        <f t="shared" si="14"/>
        <v>0</v>
      </c>
      <c r="I21" s="58"/>
      <c r="J21" s="54"/>
      <c r="K21" s="110">
        <f t="shared" si="15"/>
        <v>0</v>
      </c>
      <c r="L21" s="58">
        <v>300</v>
      </c>
      <c r="M21" s="54"/>
      <c r="N21" s="110">
        <f t="shared" si="16"/>
        <v>300</v>
      </c>
      <c r="O21" s="58"/>
      <c r="P21" s="54"/>
      <c r="Q21" s="139">
        <f t="shared" si="17"/>
        <v>0</v>
      </c>
      <c r="R21" s="96">
        <f t="shared" si="1"/>
        <v>300</v>
      </c>
      <c r="S21" s="116">
        <f t="shared" si="1"/>
        <v>0</v>
      </c>
      <c r="T21" s="116">
        <f t="shared" si="1"/>
        <v>300</v>
      </c>
      <c r="U21" s="79"/>
      <c r="V21" s="79"/>
      <c r="W21" s="79">
        <f t="shared" si="18"/>
        <v>0</v>
      </c>
      <c r="X21" s="79"/>
      <c r="Y21" s="80"/>
      <c r="Z21" s="81">
        <f t="shared" si="19"/>
        <v>0</v>
      </c>
      <c r="AA21" s="60"/>
      <c r="AB21" s="54"/>
      <c r="AC21" s="59"/>
      <c r="AD21" s="96">
        <f t="shared" si="2"/>
        <v>0</v>
      </c>
      <c r="AE21" s="96">
        <f t="shared" si="2"/>
        <v>0</v>
      </c>
      <c r="AF21" s="96">
        <f t="shared" si="2"/>
        <v>0</v>
      </c>
      <c r="AG21" s="62"/>
      <c r="AH21" s="113"/>
      <c r="AI21" s="113"/>
      <c r="AJ21" s="113"/>
      <c r="AK21" s="113"/>
      <c r="AL21" s="138"/>
      <c r="AM21" s="138"/>
      <c r="AN21" s="96">
        <f t="shared" si="3"/>
        <v>300</v>
      </c>
      <c r="AO21" s="96">
        <f t="shared" si="3"/>
        <v>0</v>
      </c>
      <c r="AP21" s="96">
        <f t="shared" si="3"/>
        <v>300</v>
      </c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pans="1:256" x14ac:dyDescent="0.25">
      <c r="A22" s="56" t="s">
        <v>16</v>
      </c>
      <c r="B22" s="77" t="s">
        <v>91</v>
      </c>
      <c r="C22" s="78">
        <f t="shared" ref="C22:AF22" si="20">SUM(C23:C29)+C31+C32+C33</f>
        <v>307</v>
      </c>
      <c r="D22" s="78">
        <f t="shared" si="20"/>
        <v>0</v>
      </c>
      <c r="E22" s="111">
        <f t="shared" si="20"/>
        <v>307</v>
      </c>
      <c r="F22" s="78">
        <f t="shared" si="20"/>
        <v>43</v>
      </c>
      <c r="G22" s="78">
        <f t="shared" si="20"/>
        <v>0</v>
      </c>
      <c r="H22" s="111">
        <f t="shared" si="20"/>
        <v>43</v>
      </c>
      <c r="I22" s="78">
        <f t="shared" si="20"/>
        <v>29382</v>
      </c>
      <c r="J22" s="78">
        <f t="shared" si="20"/>
        <v>12859</v>
      </c>
      <c r="K22" s="111">
        <f t="shared" si="20"/>
        <v>42241</v>
      </c>
      <c r="L22" s="78">
        <f t="shared" si="20"/>
        <v>0</v>
      </c>
      <c r="M22" s="78">
        <f t="shared" si="20"/>
        <v>0</v>
      </c>
      <c r="N22" s="111">
        <f t="shared" si="20"/>
        <v>0</v>
      </c>
      <c r="O22" s="78">
        <f t="shared" si="20"/>
        <v>49</v>
      </c>
      <c r="P22" s="78">
        <f t="shared" si="20"/>
        <v>0</v>
      </c>
      <c r="Q22" s="111">
        <f t="shared" si="20"/>
        <v>49</v>
      </c>
      <c r="R22" s="78">
        <f t="shared" si="20"/>
        <v>29781</v>
      </c>
      <c r="S22" s="78">
        <f t="shared" si="20"/>
        <v>12859</v>
      </c>
      <c r="T22" s="111">
        <f t="shared" si="20"/>
        <v>42640</v>
      </c>
      <c r="U22" s="78">
        <f t="shared" si="20"/>
        <v>14290</v>
      </c>
      <c r="V22" s="78">
        <f t="shared" si="20"/>
        <v>342647</v>
      </c>
      <c r="W22" s="111">
        <f t="shared" si="20"/>
        <v>356937</v>
      </c>
      <c r="X22" s="78">
        <f t="shared" si="20"/>
        <v>143657</v>
      </c>
      <c r="Y22" s="78">
        <f t="shared" si="20"/>
        <v>-4004</v>
      </c>
      <c r="Z22" s="111">
        <f t="shared" si="20"/>
        <v>139653</v>
      </c>
      <c r="AA22" s="78">
        <f t="shared" si="20"/>
        <v>0</v>
      </c>
      <c r="AB22" s="78">
        <f t="shared" si="20"/>
        <v>0</v>
      </c>
      <c r="AC22" s="111">
        <f t="shared" si="20"/>
        <v>0</v>
      </c>
      <c r="AD22" s="78">
        <f t="shared" si="20"/>
        <v>157947</v>
      </c>
      <c r="AE22" s="78">
        <f t="shared" si="20"/>
        <v>338643</v>
      </c>
      <c r="AF22" s="111">
        <f t="shared" si="20"/>
        <v>496590</v>
      </c>
      <c r="AG22" s="61">
        <f>+AG23</f>
        <v>0</v>
      </c>
      <c r="AH22" s="109">
        <f>+AH23</f>
        <v>0</v>
      </c>
      <c r="AI22" s="109">
        <f>+AI23</f>
        <v>0</v>
      </c>
      <c r="AJ22" s="109">
        <f>+AJ23</f>
        <v>0</v>
      </c>
      <c r="AK22" s="78">
        <f>+AH22+AG22</f>
        <v>0</v>
      </c>
      <c r="AL22" s="78">
        <f>+AI22+AH22</f>
        <v>0</v>
      </c>
      <c r="AM22" s="78">
        <f>+AJ22+AI22</f>
        <v>0</v>
      </c>
      <c r="AN22" s="78">
        <f>SUM(AN23:AN29)+AN31+AN32+AN33</f>
        <v>187728</v>
      </c>
      <c r="AO22" s="78">
        <f>SUM(AO23:AO29)+AO31+AO32+AO33</f>
        <v>351502</v>
      </c>
      <c r="AP22" s="111">
        <f>SUM(AP23:AP29)+AP31+AP32+AP33</f>
        <v>539230</v>
      </c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</row>
    <row r="23" spans="1:256" s="76" customFormat="1" x14ac:dyDescent="0.25">
      <c r="A23" s="56" t="s">
        <v>137</v>
      </c>
      <c r="B23" s="141" t="s">
        <v>114</v>
      </c>
      <c r="C23" s="58"/>
      <c r="D23" s="58"/>
      <c r="E23" s="110">
        <f t="shared" ref="E23:E33" si="21">+D23+C23</f>
        <v>0</v>
      </c>
      <c r="F23" s="58"/>
      <c r="G23" s="54"/>
      <c r="H23" s="110">
        <f t="shared" ref="H23:H33" si="22">+G23+F23</f>
        <v>0</v>
      </c>
      <c r="I23" s="58">
        <v>1721</v>
      </c>
      <c r="J23" s="54"/>
      <c r="K23" s="110">
        <f t="shared" ref="K23:K33" si="23">+J23+I23</f>
        <v>1721</v>
      </c>
      <c r="L23" s="58"/>
      <c r="M23" s="54"/>
      <c r="N23" s="110">
        <f t="shared" ref="N23:N33" si="24">+M23+L23</f>
        <v>0</v>
      </c>
      <c r="O23" s="59"/>
      <c r="P23" s="54"/>
      <c r="Q23" s="139">
        <f t="shared" ref="Q23:Q33" si="25">+P23+O23</f>
        <v>0</v>
      </c>
      <c r="R23" s="96">
        <f t="shared" si="1"/>
        <v>1721</v>
      </c>
      <c r="S23" s="116">
        <f t="shared" si="1"/>
        <v>0</v>
      </c>
      <c r="T23" s="116">
        <f t="shared" si="1"/>
        <v>1721</v>
      </c>
      <c r="U23" s="58">
        <v>5901</v>
      </c>
      <c r="V23" s="58"/>
      <c r="W23" s="58">
        <f t="shared" ref="W23:W33" si="26">+V23+U23</f>
        <v>5901</v>
      </c>
      <c r="X23" s="58">
        <v>0</v>
      </c>
      <c r="Y23" s="54">
        <v>6440</v>
      </c>
      <c r="Z23" s="59">
        <f t="shared" ref="Z23:Z33" si="27">+Y23+X23</f>
        <v>6440</v>
      </c>
      <c r="AA23" s="83"/>
      <c r="AB23" s="142"/>
      <c r="AC23" s="109">
        <f t="shared" ref="AC23:AC33" si="28">+AB23+AA23</f>
        <v>0</v>
      </c>
      <c r="AD23" s="96">
        <f t="shared" si="2"/>
        <v>5901</v>
      </c>
      <c r="AE23" s="96">
        <f t="shared" si="2"/>
        <v>6440</v>
      </c>
      <c r="AF23" s="96">
        <f t="shared" si="2"/>
        <v>12341</v>
      </c>
      <c r="AG23" s="62"/>
      <c r="AH23" s="59"/>
      <c r="AI23" s="54"/>
      <c r="AJ23" s="113"/>
      <c r="AK23" s="78"/>
      <c r="AL23" s="142"/>
      <c r="AM23" s="143"/>
      <c r="AN23" s="96">
        <f t="shared" si="3"/>
        <v>7622</v>
      </c>
      <c r="AO23" s="96">
        <f t="shared" si="3"/>
        <v>6440</v>
      </c>
      <c r="AP23" s="96">
        <f t="shared" si="3"/>
        <v>14062</v>
      </c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pans="1:256" s="76" customFormat="1" x14ac:dyDescent="0.25">
      <c r="A24" s="56" t="s">
        <v>138</v>
      </c>
      <c r="B24" s="141" t="s">
        <v>136</v>
      </c>
      <c r="C24" s="58"/>
      <c r="D24" s="58"/>
      <c r="E24" s="113">
        <f t="shared" si="21"/>
        <v>0</v>
      </c>
      <c r="F24" s="58"/>
      <c r="G24" s="58"/>
      <c r="H24" s="110">
        <f t="shared" si="22"/>
        <v>0</v>
      </c>
      <c r="I24" s="58"/>
      <c r="J24" s="58"/>
      <c r="K24" s="110">
        <f t="shared" si="23"/>
        <v>0</v>
      </c>
      <c r="L24" s="58"/>
      <c r="M24" s="54"/>
      <c r="N24" s="110">
        <f t="shared" si="24"/>
        <v>0</v>
      </c>
      <c r="O24" s="59"/>
      <c r="P24" s="54"/>
      <c r="Q24" s="139">
        <f t="shared" si="25"/>
        <v>0</v>
      </c>
      <c r="R24" s="96">
        <f t="shared" si="1"/>
        <v>0</v>
      </c>
      <c r="S24" s="116">
        <f t="shared" si="1"/>
        <v>0</v>
      </c>
      <c r="T24" s="116">
        <f t="shared" si="1"/>
        <v>0</v>
      </c>
      <c r="U24" s="58">
        <v>0</v>
      </c>
      <c r="V24" s="58"/>
      <c r="W24" s="58">
        <f t="shared" si="26"/>
        <v>0</v>
      </c>
      <c r="X24" s="58">
        <v>30694</v>
      </c>
      <c r="Y24" s="54"/>
      <c r="Z24" s="59">
        <f t="shared" si="27"/>
        <v>30694</v>
      </c>
      <c r="AA24" s="83"/>
      <c r="AB24" s="142"/>
      <c r="AC24" s="109">
        <f t="shared" si="28"/>
        <v>0</v>
      </c>
      <c r="AD24" s="96">
        <f t="shared" si="2"/>
        <v>30694</v>
      </c>
      <c r="AE24" s="96">
        <f t="shared" si="2"/>
        <v>0</v>
      </c>
      <c r="AF24" s="96">
        <f t="shared" si="2"/>
        <v>30694</v>
      </c>
      <c r="AG24" s="62"/>
      <c r="AH24" s="59"/>
      <c r="AI24" s="54"/>
      <c r="AJ24" s="113"/>
      <c r="AK24" s="78"/>
      <c r="AL24" s="142"/>
      <c r="AM24" s="143"/>
      <c r="AN24" s="96">
        <f t="shared" si="3"/>
        <v>30694</v>
      </c>
      <c r="AO24" s="96">
        <f t="shared" si="3"/>
        <v>0</v>
      </c>
      <c r="AP24" s="96">
        <f t="shared" si="3"/>
        <v>30694</v>
      </c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pans="1:256" s="76" customFormat="1" x14ac:dyDescent="0.25">
      <c r="A25" s="56" t="s">
        <v>139</v>
      </c>
      <c r="B25" s="127" t="s">
        <v>172</v>
      </c>
      <c r="C25" s="58"/>
      <c r="D25" s="58"/>
      <c r="E25" s="113">
        <f t="shared" si="21"/>
        <v>0</v>
      </c>
      <c r="F25" s="58"/>
      <c r="G25" s="58"/>
      <c r="H25" s="110">
        <f t="shared" si="22"/>
        <v>0</v>
      </c>
      <c r="I25" s="58">
        <v>11396</v>
      </c>
      <c r="J25" s="58">
        <v>641</v>
      </c>
      <c r="K25" s="110">
        <f t="shared" si="23"/>
        <v>12037</v>
      </c>
      <c r="L25" s="58"/>
      <c r="M25" s="54"/>
      <c r="N25" s="110">
        <f t="shared" si="24"/>
        <v>0</v>
      </c>
      <c r="O25" s="59"/>
      <c r="P25" s="54"/>
      <c r="Q25" s="139">
        <f t="shared" si="25"/>
        <v>0</v>
      </c>
      <c r="R25" s="96">
        <f t="shared" si="1"/>
        <v>11396</v>
      </c>
      <c r="S25" s="116">
        <f t="shared" si="1"/>
        <v>641</v>
      </c>
      <c r="T25" s="109">
        <f t="shared" si="1"/>
        <v>12037</v>
      </c>
      <c r="U25" s="58">
        <v>0</v>
      </c>
      <c r="V25" s="58"/>
      <c r="W25" s="58">
        <f t="shared" si="26"/>
        <v>0</v>
      </c>
      <c r="X25" s="58">
        <v>0</v>
      </c>
      <c r="Y25" s="54"/>
      <c r="Z25" s="59">
        <f t="shared" si="27"/>
        <v>0</v>
      </c>
      <c r="AA25" s="83"/>
      <c r="AB25" s="142"/>
      <c r="AC25" s="109">
        <f t="shared" si="28"/>
        <v>0</v>
      </c>
      <c r="AD25" s="96">
        <f t="shared" si="2"/>
        <v>0</v>
      </c>
      <c r="AE25" s="96">
        <f t="shared" si="2"/>
        <v>0</v>
      </c>
      <c r="AF25" s="96">
        <f t="shared" si="2"/>
        <v>0</v>
      </c>
      <c r="AG25" s="62"/>
      <c r="AH25" s="59"/>
      <c r="AI25" s="54"/>
      <c r="AJ25" s="113"/>
      <c r="AK25" s="78"/>
      <c r="AL25" s="142"/>
      <c r="AM25" s="143"/>
      <c r="AN25" s="96">
        <f t="shared" si="3"/>
        <v>11396</v>
      </c>
      <c r="AO25" s="96">
        <f t="shared" si="3"/>
        <v>641</v>
      </c>
      <c r="AP25" s="96">
        <f t="shared" si="3"/>
        <v>12037</v>
      </c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pans="1:256" s="76" customFormat="1" x14ac:dyDescent="0.25">
      <c r="A26" s="56" t="s">
        <v>174</v>
      </c>
      <c r="B26" s="141" t="s">
        <v>227</v>
      </c>
      <c r="C26" s="58"/>
      <c r="D26" s="58"/>
      <c r="E26" s="113">
        <f t="shared" si="21"/>
        <v>0</v>
      </c>
      <c r="F26" s="58"/>
      <c r="G26" s="58"/>
      <c r="H26" s="110">
        <f t="shared" si="22"/>
        <v>0</v>
      </c>
      <c r="I26" s="58">
        <v>2484</v>
      </c>
      <c r="J26" s="58">
        <v>10803</v>
      </c>
      <c r="K26" s="110">
        <f t="shared" si="23"/>
        <v>13287</v>
      </c>
      <c r="L26" s="58"/>
      <c r="M26" s="54"/>
      <c r="N26" s="110">
        <f t="shared" si="24"/>
        <v>0</v>
      </c>
      <c r="O26" s="59"/>
      <c r="P26" s="54"/>
      <c r="Q26" s="139">
        <f t="shared" si="25"/>
        <v>0</v>
      </c>
      <c r="R26" s="96">
        <f t="shared" si="1"/>
        <v>2484</v>
      </c>
      <c r="S26" s="116">
        <f t="shared" si="1"/>
        <v>10803</v>
      </c>
      <c r="T26" s="116">
        <f t="shared" si="1"/>
        <v>13287</v>
      </c>
      <c r="U26" s="58">
        <v>8000</v>
      </c>
      <c r="V26" s="58"/>
      <c r="W26" s="58">
        <f t="shared" si="26"/>
        <v>8000</v>
      </c>
      <c r="X26" s="58">
        <v>50343</v>
      </c>
      <c r="Y26" s="54">
        <v>-10703</v>
      </c>
      <c r="Z26" s="59">
        <f t="shared" si="27"/>
        <v>39640</v>
      </c>
      <c r="AA26" s="83"/>
      <c r="AB26" s="142"/>
      <c r="AC26" s="109">
        <f t="shared" si="28"/>
        <v>0</v>
      </c>
      <c r="AD26" s="96">
        <f t="shared" si="2"/>
        <v>58343</v>
      </c>
      <c r="AE26" s="96">
        <f t="shared" si="2"/>
        <v>-10703</v>
      </c>
      <c r="AF26" s="96">
        <f t="shared" si="2"/>
        <v>47640</v>
      </c>
      <c r="AG26" s="62"/>
      <c r="AH26" s="59"/>
      <c r="AI26" s="54"/>
      <c r="AJ26" s="113"/>
      <c r="AK26" s="78"/>
      <c r="AL26" s="142"/>
      <c r="AM26" s="143"/>
      <c r="AN26" s="96">
        <f t="shared" si="3"/>
        <v>60827</v>
      </c>
      <c r="AO26" s="96">
        <f t="shared" si="3"/>
        <v>100</v>
      </c>
      <c r="AP26" s="96">
        <f t="shared" si="3"/>
        <v>60927</v>
      </c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pans="1:256" s="76" customFormat="1" x14ac:dyDescent="0.25">
      <c r="A27" s="56" t="s">
        <v>175</v>
      </c>
      <c r="B27" s="141" t="s">
        <v>228</v>
      </c>
      <c r="C27" s="58"/>
      <c r="D27" s="58"/>
      <c r="E27" s="113">
        <f t="shared" si="21"/>
        <v>0</v>
      </c>
      <c r="F27" s="58"/>
      <c r="G27" s="58"/>
      <c r="H27" s="110">
        <f t="shared" si="22"/>
        <v>0</v>
      </c>
      <c r="I27" s="58">
        <v>981</v>
      </c>
      <c r="J27" s="58"/>
      <c r="K27" s="110">
        <f t="shared" si="23"/>
        <v>981</v>
      </c>
      <c r="L27" s="58"/>
      <c r="M27" s="54"/>
      <c r="N27" s="110">
        <f t="shared" si="24"/>
        <v>0</v>
      </c>
      <c r="O27" s="59"/>
      <c r="P27" s="54"/>
      <c r="Q27" s="139">
        <f t="shared" si="25"/>
        <v>0</v>
      </c>
      <c r="R27" s="96">
        <f t="shared" ref="R27:T28" si="29">+O27+L27+I27+F27+C27</f>
        <v>981</v>
      </c>
      <c r="S27" s="116">
        <f t="shared" si="29"/>
        <v>0</v>
      </c>
      <c r="T27" s="116">
        <f t="shared" si="29"/>
        <v>981</v>
      </c>
      <c r="U27" s="58">
        <v>0</v>
      </c>
      <c r="V27" s="58"/>
      <c r="W27" s="58">
        <f t="shared" si="26"/>
        <v>0</v>
      </c>
      <c r="X27" s="58">
        <v>54769</v>
      </c>
      <c r="Y27" s="54"/>
      <c r="Z27" s="59">
        <f t="shared" si="27"/>
        <v>54769</v>
      </c>
      <c r="AA27" s="83"/>
      <c r="AB27" s="142"/>
      <c r="AC27" s="109">
        <f t="shared" si="28"/>
        <v>0</v>
      </c>
      <c r="AD27" s="96">
        <f t="shared" si="2"/>
        <v>54769</v>
      </c>
      <c r="AE27" s="96">
        <f t="shared" si="2"/>
        <v>0</v>
      </c>
      <c r="AF27" s="96">
        <f t="shared" si="2"/>
        <v>54769</v>
      </c>
      <c r="AG27" s="62"/>
      <c r="AH27" s="59"/>
      <c r="AI27" s="54"/>
      <c r="AJ27" s="113"/>
      <c r="AK27" s="78"/>
      <c r="AL27" s="142"/>
      <c r="AM27" s="143"/>
      <c r="AN27" s="96">
        <f t="shared" ref="AN27:AN33" si="30">+R27+AD27+AK27</f>
        <v>55750</v>
      </c>
      <c r="AO27" s="96">
        <f t="shared" ref="AO27:AO33" si="31">+S27+AE27+AL27</f>
        <v>0</v>
      </c>
      <c r="AP27" s="96">
        <f t="shared" ref="AP27:AP33" si="32">+T27+AF27+AM27</f>
        <v>55750</v>
      </c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pans="1:256" s="76" customFormat="1" x14ac:dyDescent="0.25">
      <c r="A28" s="56" t="s">
        <v>176</v>
      </c>
      <c r="B28" s="141" t="s">
        <v>229</v>
      </c>
      <c r="C28" s="58"/>
      <c r="D28" s="58"/>
      <c r="E28" s="113">
        <f t="shared" si="21"/>
        <v>0</v>
      </c>
      <c r="F28" s="58"/>
      <c r="G28" s="58"/>
      <c r="H28" s="110">
        <f t="shared" si="22"/>
        <v>0</v>
      </c>
      <c r="I28" s="58">
        <v>151</v>
      </c>
      <c r="J28" s="58">
        <v>500</v>
      </c>
      <c r="K28" s="110">
        <f t="shared" si="23"/>
        <v>651</v>
      </c>
      <c r="L28" s="58"/>
      <c r="M28" s="54"/>
      <c r="N28" s="110">
        <f t="shared" si="24"/>
        <v>0</v>
      </c>
      <c r="O28" s="59"/>
      <c r="P28" s="54"/>
      <c r="Q28" s="139">
        <f t="shared" si="25"/>
        <v>0</v>
      </c>
      <c r="R28" s="96">
        <f t="shared" si="29"/>
        <v>151</v>
      </c>
      <c r="S28" s="116">
        <f t="shared" si="29"/>
        <v>500</v>
      </c>
      <c r="T28" s="116">
        <f t="shared" si="29"/>
        <v>651</v>
      </c>
      <c r="U28" s="58">
        <v>0</v>
      </c>
      <c r="V28" s="58"/>
      <c r="W28" s="58">
        <f t="shared" si="26"/>
        <v>0</v>
      </c>
      <c r="X28" s="58">
        <v>3250</v>
      </c>
      <c r="Y28" s="54"/>
      <c r="Z28" s="59">
        <f t="shared" si="27"/>
        <v>3250</v>
      </c>
      <c r="AA28" s="83"/>
      <c r="AB28" s="142"/>
      <c r="AC28" s="109">
        <f t="shared" si="28"/>
        <v>0</v>
      </c>
      <c r="AD28" s="96">
        <f t="shared" si="2"/>
        <v>3250</v>
      </c>
      <c r="AE28" s="96">
        <f t="shared" si="2"/>
        <v>0</v>
      </c>
      <c r="AF28" s="96">
        <f t="shared" si="2"/>
        <v>3250</v>
      </c>
      <c r="AG28" s="62"/>
      <c r="AH28" s="59"/>
      <c r="AI28" s="54"/>
      <c r="AJ28" s="113"/>
      <c r="AK28" s="78"/>
      <c r="AL28" s="142"/>
      <c r="AM28" s="143"/>
      <c r="AN28" s="96">
        <f t="shared" si="30"/>
        <v>3401</v>
      </c>
      <c r="AO28" s="96">
        <f t="shared" si="31"/>
        <v>500</v>
      </c>
      <c r="AP28" s="96">
        <f t="shared" si="32"/>
        <v>3901</v>
      </c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pans="1:256" s="76" customFormat="1" x14ac:dyDescent="0.25">
      <c r="A29" s="56" t="s">
        <v>177</v>
      </c>
      <c r="B29" s="86" t="s">
        <v>173</v>
      </c>
      <c r="C29" s="58"/>
      <c r="D29" s="58"/>
      <c r="E29" s="113">
        <f t="shared" si="21"/>
        <v>0</v>
      </c>
      <c r="F29" s="58"/>
      <c r="G29" s="58"/>
      <c r="H29" s="110">
        <f t="shared" si="22"/>
        <v>0</v>
      </c>
      <c r="I29" s="58">
        <v>10952</v>
      </c>
      <c r="J29" s="58">
        <f>25+690</f>
        <v>715</v>
      </c>
      <c r="K29" s="110">
        <f t="shared" si="23"/>
        <v>11667</v>
      </c>
      <c r="L29" s="58"/>
      <c r="M29" s="54"/>
      <c r="N29" s="110">
        <f t="shared" si="24"/>
        <v>0</v>
      </c>
      <c r="O29" s="59"/>
      <c r="P29" s="54"/>
      <c r="Q29" s="139">
        <f t="shared" si="25"/>
        <v>0</v>
      </c>
      <c r="R29" s="96">
        <f t="shared" si="1"/>
        <v>10952</v>
      </c>
      <c r="S29" s="116">
        <f t="shared" si="1"/>
        <v>715</v>
      </c>
      <c r="T29" s="116">
        <f t="shared" si="1"/>
        <v>11667</v>
      </c>
      <c r="U29" s="58">
        <v>389</v>
      </c>
      <c r="V29" s="58">
        <f>1520+135</f>
        <v>1655</v>
      </c>
      <c r="W29" s="58">
        <f t="shared" si="26"/>
        <v>2044</v>
      </c>
      <c r="X29" s="58"/>
      <c r="Y29" s="54">
        <v>259</v>
      </c>
      <c r="Z29" s="59">
        <f t="shared" si="27"/>
        <v>259</v>
      </c>
      <c r="AA29" s="83"/>
      <c r="AB29" s="142"/>
      <c r="AC29" s="109">
        <f t="shared" si="28"/>
        <v>0</v>
      </c>
      <c r="AD29" s="96">
        <f t="shared" si="2"/>
        <v>389</v>
      </c>
      <c r="AE29" s="96">
        <f t="shared" si="2"/>
        <v>1914</v>
      </c>
      <c r="AF29" s="96">
        <f t="shared" si="2"/>
        <v>2303</v>
      </c>
      <c r="AG29" s="62"/>
      <c r="AH29" s="59"/>
      <c r="AI29" s="54"/>
      <c r="AJ29" s="110"/>
      <c r="AK29" s="78"/>
      <c r="AL29" s="142"/>
      <c r="AM29" s="143"/>
      <c r="AN29" s="96">
        <f t="shared" si="30"/>
        <v>11341</v>
      </c>
      <c r="AO29" s="96">
        <f t="shared" si="31"/>
        <v>2629</v>
      </c>
      <c r="AP29" s="96">
        <f t="shared" si="32"/>
        <v>13970</v>
      </c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pans="1:256" s="76" customFormat="1" hidden="1" x14ac:dyDescent="0.25">
      <c r="A30" s="56"/>
      <c r="B30" s="198"/>
      <c r="C30" s="58"/>
      <c r="D30" s="58"/>
      <c r="E30" s="113">
        <f t="shared" si="21"/>
        <v>0</v>
      </c>
      <c r="F30" s="58"/>
      <c r="G30" s="58"/>
      <c r="H30" s="110">
        <f t="shared" si="22"/>
        <v>0</v>
      </c>
      <c r="I30" s="58"/>
      <c r="J30" s="58"/>
      <c r="K30" s="110">
        <f t="shared" si="23"/>
        <v>0</v>
      </c>
      <c r="L30" s="58"/>
      <c r="M30" s="54"/>
      <c r="N30" s="110">
        <f t="shared" si="24"/>
        <v>0</v>
      </c>
      <c r="O30" s="59"/>
      <c r="P30" s="54"/>
      <c r="Q30" s="139">
        <f t="shared" si="25"/>
        <v>0</v>
      </c>
      <c r="R30" s="96">
        <f t="shared" ref="R30:T33" si="33">+O30+L30+I30+F30+C30</f>
        <v>0</v>
      </c>
      <c r="S30" s="116">
        <f t="shared" si="33"/>
        <v>0</v>
      </c>
      <c r="T30" s="116">
        <f t="shared" si="33"/>
        <v>0</v>
      </c>
      <c r="U30" s="58">
        <v>0</v>
      </c>
      <c r="V30" s="58">
        <v>12000</v>
      </c>
      <c r="W30" s="58">
        <f t="shared" si="26"/>
        <v>12000</v>
      </c>
      <c r="X30" s="58"/>
      <c r="Y30" s="54"/>
      <c r="Z30" s="59">
        <f t="shared" si="27"/>
        <v>0</v>
      </c>
      <c r="AA30" s="83"/>
      <c r="AB30" s="142"/>
      <c r="AC30" s="109">
        <f t="shared" si="28"/>
        <v>0</v>
      </c>
      <c r="AD30" s="96">
        <f t="shared" ref="AD30:AF33" si="34">+AA30+X30+U30</f>
        <v>0</v>
      </c>
      <c r="AE30" s="96">
        <f t="shared" si="34"/>
        <v>12000</v>
      </c>
      <c r="AF30" s="96">
        <f t="shared" si="34"/>
        <v>12000</v>
      </c>
      <c r="AG30" s="62"/>
      <c r="AH30" s="59"/>
      <c r="AI30" s="54"/>
      <c r="AJ30" s="110"/>
      <c r="AK30" s="78"/>
      <c r="AL30" s="142"/>
      <c r="AM30" s="143"/>
      <c r="AN30" s="96">
        <f t="shared" si="30"/>
        <v>0</v>
      </c>
      <c r="AO30" s="96">
        <f t="shared" si="31"/>
        <v>12000</v>
      </c>
      <c r="AP30" s="96">
        <f t="shared" si="32"/>
        <v>12000</v>
      </c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pans="1:256" s="76" customFormat="1" x14ac:dyDescent="0.25">
      <c r="A31" s="56" t="s">
        <v>222</v>
      </c>
      <c r="B31" s="86" t="s">
        <v>223</v>
      </c>
      <c r="C31" s="58"/>
      <c r="D31" s="58"/>
      <c r="E31" s="113">
        <f t="shared" si="21"/>
        <v>0</v>
      </c>
      <c r="F31" s="58"/>
      <c r="G31" s="58"/>
      <c r="H31" s="110">
        <f t="shared" si="22"/>
        <v>0</v>
      </c>
      <c r="I31" s="58">
        <v>1697</v>
      </c>
      <c r="J31" s="58"/>
      <c r="K31" s="110">
        <f t="shared" si="23"/>
        <v>1697</v>
      </c>
      <c r="L31" s="58"/>
      <c r="M31" s="54"/>
      <c r="N31" s="110">
        <f t="shared" si="24"/>
        <v>0</v>
      </c>
      <c r="O31" s="59"/>
      <c r="P31" s="54"/>
      <c r="Q31" s="139">
        <f t="shared" si="25"/>
        <v>0</v>
      </c>
      <c r="R31" s="96">
        <f t="shared" si="33"/>
        <v>1697</v>
      </c>
      <c r="S31" s="116">
        <f t="shared" si="33"/>
        <v>0</v>
      </c>
      <c r="T31" s="116">
        <f t="shared" si="33"/>
        <v>1697</v>
      </c>
      <c r="U31" s="58">
        <v>0</v>
      </c>
      <c r="V31" s="58"/>
      <c r="W31" s="58">
        <f t="shared" si="26"/>
        <v>0</v>
      </c>
      <c r="X31" s="58"/>
      <c r="Y31" s="54"/>
      <c r="Z31" s="59">
        <f t="shared" si="27"/>
        <v>0</v>
      </c>
      <c r="AA31" s="83"/>
      <c r="AB31" s="142"/>
      <c r="AC31" s="109">
        <f t="shared" si="28"/>
        <v>0</v>
      </c>
      <c r="AD31" s="96">
        <f t="shared" si="34"/>
        <v>0</v>
      </c>
      <c r="AE31" s="96">
        <f t="shared" si="34"/>
        <v>0</v>
      </c>
      <c r="AF31" s="96">
        <f t="shared" si="34"/>
        <v>0</v>
      </c>
      <c r="AG31" s="62"/>
      <c r="AH31" s="59"/>
      <c r="AI31" s="54"/>
      <c r="AJ31" s="110"/>
      <c r="AK31" s="78"/>
      <c r="AL31" s="142"/>
      <c r="AM31" s="143"/>
      <c r="AN31" s="96">
        <f t="shared" si="30"/>
        <v>1697</v>
      </c>
      <c r="AO31" s="96">
        <f t="shared" si="31"/>
        <v>0</v>
      </c>
      <c r="AP31" s="96">
        <f t="shared" si="32"/>
        <v>1697</v>
      </c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pans="1:256" s="76" customFormat="1" x14ac:dyDescent="0.25">
      <c r="A32" s="56" t="s">
        <v>224</v>
      </c>
      <c r="B32" s="86" t="s">
        <v>230</v>
      </c>
      <c r="C32" s="58">
        <v>307</v>
      </c>
      <c r="D32" s="58"/>
      <c r="E32" s="113">
        <f t="shared" si="21"/>
        <v>307</v>
      </c>
      <c r="F32" s="58">
        <v>43</v>
      </c>
      <c r="G32" s="58"/>
      <c r="H32" s="110">
        <f t="shared" si="22"/>
        <v>43</v>
      </c>
      <c r="I32" s="58"/>
      <c r="J32" s="58"/>
      <c r="K32" s="110">
        <f t="shared" si="23"/>
        <v>0</v>
      </c>
      <c r="L32" s="58"/>
      <c r="M32" s="54"/>
      <c r="N32" s="110">
        <f t="shared" si="24"/>
        <v>0</v>
      </c>
      <c r="O32" s="59">
        <v>49</v>
      </c>
      <c r="P32" s="54"/>
      <c r="Q32" s="139">
        <f t="shared" si="25"/>
        <v>49</v>
      </c>
      <c r="R32" s="96">
        <f t="shared" si="33"/>
        <v>399</v>
      </c>
      <c r="S32" s="116">
        <f t="shared" si="33"/>
        <v>0</v>
      </c>
      <c r="T32" s="116">
        <f t="shared" si="33"/>
        <v>399</v>
      </c>
      <c r="U32" s="58">
        <v>0</v>
      </c>
      <c r="V32" s="58"/>
      <c r="W32" s="58">
        <f t="shared" si="26"/>
        <v>0</v>
      </c>
      <c r="X32" s="58">
        <v>4601</v>
      </c>
      <c r="Y32" s="54"/>
      <c r="Z32" s="59">
        <f t="shared" si="27"/>
        <v>4601</v>
      </c>
      <c r="AA32" s="83"/>
      <c r="AB32" s="142"/>
      <c r="AC32" s="109">
        <f t="shared" si="28"/>
        <v>0</v>
      </c>
      <c r="AD32" s="96">
        <f t="shared" si="34"/>
        <v>4601</v>
      </c>
      <c r="AE32" s="96">
        <f t="shared" si="34"/>
        <v>0</v>
      </c>
      <c r="AF32" s="96">
        <f t="shared" si="34"/>
        <v>4601</v>
      </c>
      <c r="AG32" s="62"/>
      <c r="AH32" s="59"/>
      <c r="AI32" s="54"/>
      <c r="AJ32" s="110"/>
      <c r="AK32" s="78"/>
      <c r="AL32" s="142"/>
      <c r="AM32" s="143"/>
      <c r="AN32" s="96">
        <f t="shared" si="30"/>
        <v>5000</v>
      </c>
      <c r="AO32" s="96">
        <f t="shared" si="31"/>
        <v>0</v>
      </c>
      <c r="AP32" s="96">
        <f t="shared" si="32"/>
        <v>5000</v>
      </c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pans="1:256" s="76" customFormat="1" x14ac:dyDescent="0.25">
      <c r="A33" s="56" t="s">
        <v>225</v>
      </c>
      <c r="B33" s="86" t="s">
        <v>232</v>
      </c>
      <c r="C33" s="58"/>
      <c r="D33" s="58"/>
      <c r="E33" s="113">
        <f t="shared" si="21"/>
        <v>0</v>
      </c>
      <c r="F33" s="58"/>
      <c r="G33" s="58"/>
      <c r="H33" s="110">
        <f t="shared" si="22"/>
        <v>0</v>
      </c>
      <c r="I33" s="58"/>
      <c r="J33" s="58">
        <v>200</v>
      </c>
      <c r="K33" s="110">
        <f t="shared" si="23"/>
        <v>200</v>
      </c>
      <c r="L33" s="58"/>
      <c r="M33" s="54"/>
      <c r="N33" s="110">
        <f t="shared" si="24"/>
        <v>0</v>
      </c>
      <c r="O33" s="59"/>
      <c r="P33" s="54"/>
      <c r="Q33" s="139">
        <f t="shared" si="25"/>
        <v>0</v>
      </c>
      <c r="R33" s="96">
        <f t="shared" si="33"/>
        <v>0</v>
      </c>
      <c r="S33" s="116">
        <f t="shared" si="33"/>
        <v>200</v>
      </c>
      <c r="T33" s="116">
        <f t="shared" si="33"/>
        <v>200</v>
      </c>
      <c r="U33" s="58">
        <v>0</v>
      </c>
      <c r="V33" s="58">
        <v>340992</v>
      </c>
      <c r="W33" s="58">
        <f t="shared" si="26"/>
        <v>340992</v>
      </c>
      <c r="X33" s="58"/>
      <c r="Y33" s="54"/>
      <c r="Z33" s="59">
        <f t="shared" si="27"/>
        <v>0</v>
      </c>
      <c r="AA33" s="83"/>
      <c r="AB33" s="142"/>
      <c r="AC33" s="109">
        <f t="shared" si="28"/>
        <v>0</v>
      </c>
      <c r="AD33" s="96">
        <f t="shared" si="34"/>
        <v>0</v>
      </c>
      <c r="AE33" s="96">
        <f t="shared" si="34"/>
        <v>340992</v>
      </c>
      <c r="AF33" s="96">
        <f t="shared" si="34"/>
        <v>340992</v>
      </c>
      <c r="AG33" s="62"/>
      <c r="AH33" s="59"/>
      <c r="AI33" s="54"/>
      <c r="AJ33" s="110"/>
      <c r="AK33" s="78"/>
      <c r="AL33" s="142"/>
      <c r="AM33" s="143"/>
      <c r="AN33" s="96">
        <f t="shared" si="30"/>
        <v>0</v>
      </c>
      <c r="AO33" s="96">
        <f t="shared" si="31"/>
        <v>341192</v>
      </c>
      <c r="AP33" s="96">
        <f t="shared" si="32"/>
        <v>341192</v>
      </c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pans="1:256" x14ac:dyDescent="0.25">
      <c r="A34" s="56" t="s">
        <v>30</v>
      </c>
      <c r="B34" s="77" t="s">
        <v>17</v>
      </c>
      <c r="C34" s="78">
        <f t="shared" ref="C34:AP34" si="35">SUM(C35:C41)</f>
        <v>0</v>
      </c>
      <c r="D34" s="78">
        <f t="shared" si="35"/>
        <v>0</v>
      </c>
      <c r="E34" s="109">
        <f t="shared" si="35"/>
        <v>0</v>
      </c>
      <c r="F34" s="78">
        <f t="shared" si="35"/>
        <v>0</v>
      </c>
      <c r="G34" s="78">
        <f t="shared" si="35"/>
        <v>0</v>
      </c>
      <c r="H34" s="109">
        <f t="shared" si="35"/>
        <v>0</v>
      </c>
      <c r="I34" s="78">
        <f t="shared" si="35"/>
        <v>9138</v>
      </c>
      <c r="J34" s="78">
        <f t="shared" si="35"/>
        <v>1323</v>
      </c>
      <c r="K34" s="109">
        <f t="shared" si="35"/>
        <v>10461</v>
      </c>
      <c r="L34" s="78">
        <f t="shared" si="35"/>
        <v>0</v>
      </c>
      <c r="M34" s="78">
        <f t="shared" si="35"/>
        <v>0</v>
      </c>
      <c r="N34" s="109">
        <f t="shared" si="35"/>
        <v>0</v>
      </c>
      <c r="O34" s="78">
        <f t="shared" si="35"/>
        <v>0</v>
      </c>
      <c r="P34" s="78">
        <f t="shared" si="35"/>
        <v>0</v>
      </c>
      <c r="Q34" s="111">
        <f t="shared" si="35"/>
        <v>0</v>
      </c>
      <c r="R34" s="109">
        <f t="shared" si="35"/>
        <v>9138</v>
      </c>
      <c r="S34" s="109">
        <f t="shared" si="35"/>
        <v>1323</v>
      </c>
      <c r="T34" s="109">
        <f t="shared" si="35"/>
        <v>10461</v>
      </c>
      <c r="U34" s="78">
        <f t="shared" si="35"/>
        <v>1987</v>
      </c>
      <c r="V34" s="78">
        <f t="shared" si="35"/>
        <v>0</v>
      </c>
      <c r="W34" s="78">
        <f t="shared" si="35"/>
        <v>1987</v>
      </c>
      <c r="X34" s="78">
        <f t="shared" si="35"/>
        <v>0</v>
      </c>
      <c r="Y34" s="78">
        <f t="shared" si="35"/>
        <v>12390</v>
      </c>
      <c r="Z34" s="78">
        <f t="shared" si="35"/>
        <v>12390</v>
      </c>
      <c r="AA34" s="78">
        <f t="shared" si="35"/>
        <v>0</v>
      </c>
      <c r="AB34" s="78">
        <f t="shared" si="35"/>
        <v>0</v>
      </c>
      <c r="AC34" s="78">
        <f t="shared" si="35"/>
        <v>0</v>
      </c>
      <c r="AD34" s="78">
        <f t="shared" si="35"/>
        <v>1987</v>
      </c>
      <c r="AE34" s="78">
        <f t="shared" si="35"/>
        <v>12390</v>
      </c>
      <c r="AF34" s="78">
        <f t="shared" si="35"/>
        <v>14377</v>
      </c>
      <c r="AG34" s="78">
        <f t="shared" si="35"/>
        <v>0</v>
      </c>
      <c r="AH34" s="78">
        <f t="shared" si="35"/>
        <v>0</v>
      </c>
      <c r="AI34" s="78">
        <f t="shared" si="35"/>
        <v>0</v>
      </c>
      <c r="AJ34" s="78">
        <f t="shared" si="35"/>
        <v>0</v>
      </c>
      <c r="AK34" s="78">
        <f t="shared" si="35"/>
        <v>0</v>
      </c>
      <c r="AL34" s="78">
        <f t="shared" si="35"/>
        <v>0</v>
      </c>
      <c r="AM34" s="78">
        <f t="shared" si="35"/>
        <v>0</v>
      </c>
      <c r="AN34" s="78">
        <f t="shared" si="35"/>
        <v>11125</v>
      </c>
      <c r="AO34" s="78">
        <f t="shared" si="35"/>
        <v>13713</v>
      </c>
      <c r="AP34" s="78">
        <f t="shared" si="35"/>
        <v>24838</v>
      </c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</row>
    <row r="35" spans="1:256" x14ac:dyDescent="0.25">
      <c r="A35" s="56" t="s">
        <v>140</v>
      </c>
      <c r="B35" s="57" t="s">
        <v>115</v>
      </c>
      <c r="C35" s="58"/>
      <c r="D35" s="58"/>
      <c r="E35" s="113">
        <f t="shared" ref="E35:E41" si="36">+D35+C35</f>
        <v>0</v>
      </c>
      <c r="F35" s="58"/>
      <c r="G35" s="54"/>
      <c r="H35" s="110">
        <f t="shared" ref="H35:H41" si="37">+G35+F35</f>
        <v>0</v>
      </c>
      <c r="I35" s="58">
        <v>1343</v>
      </c>
      <c r="J35" s="54">
        <v>565</v>
      </c>
      <c r="K35" s="110">
        <f t="shared" ref="K35:K41" si="38">+J35+I35</f>
        <v>1908</v>
      </c>
      <c r="L35" s="58"/>
      <c r="M35" s="54"/>
      <c r="N35" s="110">
        <f t="shared" ref="N35:N41" si="39">+M35+L35</f>
        <v>0</v>
      </c>
      <c r="O35" s="59"/>
      <c r="P35" s="54"/>
      <c r="Q35" s="144">
        <f t="shared" ref="Q35:Q41" si="40">+P35+O35</f>
        <v>0</v>
      </c>
      <c r="R35" s="116">
        <f t="shared" si="1"/>
        <v>1343</v>
      </c>
      <c r="S35" s="116">
        <f t="shared" si="1"/>
        <v>565</v>
      </c>
      <c r="T35" s="116">
        <f t="shared" si="1"/>
        <v>1908</v>
      </c>
      <c r="U35" s="58"/>
      <c r="V35" s="58"/>
      <c r="W35" s="58">
        <f t="shared" ref="W35:W41" si="41">+V35+U35</f>
        <v>0</v>
      </c>
      <c r="X35" s="58"/>
      <c r="Y35" s="54"/>
      <c r="Z35" s="59">
        <f t="shared" ref="Z35:Z41" si="42">+Y35+X35</f>
        <v>0</v>
      </c>
      <c r="AA35" s="60"/>
      <c r="AB35" s="54"/>
      <c r="AC35" s="59">
        <f t="shared" ref="AC35:AC41" si="43">+AB35+AA35</f>
        <v>0</v>
      </c>
      <c r="AD35" s="96">
        <f t="shared" si="2"/>
        <v>0</v>
      </c>
      <c r="AE35" s="96">
        <f t="shared" si="2"/>
        <v>0</v>
      </c>
      <c r="AF35" s="96">
        <f t="shared" si="2"/>
        <v>0</v>
      </c>
      <c r="AG35" s="62"/>
      <c r="AH35" s="59"/>
      <c r="AI35" s="54"/>
      <c r="AJ35" s="59"/>
      <c r="AK35" s="62"/>
      <c r="AL35" s="145"/>
      <c r="AM35" s="145"/>
      <c r="AN35" s="96">
        <f t="shared" si="3"/>
        <v>1343</v>
      </c>
      <c r="AO35" s="96">
        <f t="shared" si="3"/>
        <v>565</v>
      </c>
      <c r="AP35" s="96">
        <f t="shared" si="3"/>
        <v>1908</v>
      </c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pans="1:256" x14ac:dyDescent="0.25">
      <c r="A36" s="56" t="s">
        <v>141</v>
      </c>
      <c r="B36" s="57" t="s">
        <v>220</v>
      </c>
      <c r="C36" s="58"/>
      <c r="D36" s="58"/>
      <c r="E36" s="113">
        <f t="shared" si="36"/>
        <v>0</v>
      </c>
      <c r="F36" s="58"/>
      <c r="G36" s="54"/>
      <c r="H36" s="110">
        <f t="shared" si="37"/>
        <v>0</v>
      </c>
      <c r="I36" s="58">
        <v>487</v>
      </c>
      <c r="J36" s="54">
        <v>127</v>
      </c>
      <c r="K36" s="110">
        <f t="shared" si="38"/>
        <v>614</v>
      </c>
      <c r="L36" s="58"/>
      <c r="M36" s="54"/>
      <c r="N36" s="110">
        <f t="shared" si="39"/>
        <v>0</v>
      </c>
      <c r="O36" s="59"/>
      <c r="P36" s="54"/>
      <c r="Q36" s="139">
        <f t="shared" si="40"/>
        <v>0</v>
      </c>
      <c r="R36" s="96">
        <f t="shared" si="1"/>
        <v>487</v>
      </c>
      <c r="S36" s="116">
        <f t="shared" si="1"/>
        <v>127</v>
      </c>
      <c r="T36" s="116">
        <f t="shared" si="1"/>
        <v>614</v>
      </c>
      <c r="U36" s="58"/>
      <c r="V36" s="58"/>
      <c r="W36" s="58">
        <f t="shared" si="41"/>
        <v>0</v>
      </c>
      <c r="X36" s="58"/>
      <c r="Y36" s="54"/>
      <c r="Z36" s="59">
        <f t="shared" si="42"/>
        <v>0</v>
      </c>
      <c r="AA36" s="60"/>
      <c r="AB36" s="54"/>
      <c r="AC36" s="59">
        <f t="shared" si="43"/>
        <v>0</v>
      </c>
      <c r="AD36" s="96">
        <f t="shared" si="2"/>
        <v>0</v>
      </c>
      <c r="AE36" s="96">
        <f t="shared" si="2"/>
        <v>0</v>
      </c>
      <c r="AF36" s="96">
        <f t="shared" si="2"/>
        <v>0</v>
      </c>
      <c r="AG36" s="62"/>
      <c r="AH36" s="59"/>
      <c r="AI36" s="54"/>
      <c r="AJ36" s="59"/>
      <c r="AK36" s="62"/>
      <c r="AL36" s="145"/>
      <c r="AM36" s="145"/>
      <c r="AN36" s="96">
        <f t="shared" si="3"/>
        <v>487</v>
      </c>
      <c r="AO36" s="96">
        <f t="shared" si="3"/>
        <v>127</v>
      </c>
      <c r="AP36" s="96">
        <f t="shared" si="3"/>
        <v>614</v>
      </c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pans="1:256" ht="31.5" x14ac:dyDescent="0.25">
      <c r="A37" s="56" t="s">
        <v>142</v>
      </c>
      <c r="B37" s="57" t="s">
        <v>116</v>
      </c>
      <c r="C37" s="58"/>
      <c r="D37" s="58"/>
      <c r="E37" s="113">
        <f t="shared" si="36"/>
        <v>0</v>
      </c>
      <c r="F37" s="58"/>
      <c r="G37" s="54"/>
      <c r="H37" s="110">
        <f t="shared" si="37"/>
        <v>0</v>
      </c>
      <c r="I37" s="58">
        <v>2223</v>
      </c>
      <c r="J37" s="54"/>
      <c r="K37" s="110">
        <f t="shared" si="38"/>
        <v>2223</v>
      </c>
      <c r="L37" s="58"/>
      <c r="M37" s="54"/>
      <c r="N37" s="110">
        <f t="shared" si="39"/>
        <v>0</v>
      </c>
      <c r="O37" s="59"/>
      <c r="P37" s="54"/>
      <c r="Q37" s="139">
        <f t="shared" si="40"/>
        <v>0</v>
      </c>
      <c r="R37" s="96">
        <f t="shared" si="1"/>
        <v>2223</v>
      </c>
      <c r="S37" s="116">
        <f t="shared" si="1"/>
        <v>0</v>
      </c>
      <c r="T37" s="116">
        <f t="shared" si="1"/>
        <v>2223</v>
      </c>
      <c r="U37" s="58"/>
      <c r="V37" s="58"/>
      <c r="W37" s="58">
        <f t="shared" si="41"/>
        <v>0</v>
      </c>
      <c r="X37" s="58"/>
      <c r="Y37" s="54"/>
      <c r="Z37" s="59">
        <f t="shared" si="42"/>
        <v>0</v>
      </c>
      <c r="AA37" s="60"/>
      <c r="AB37" s="54"/>
      <c r="AC37" s="59">
        <f t="shared" si="43"/>
        <v>0</v>
      </c>
      <c r="AD37" s="96">
        <f t="shared" si="2"/>
        <v>0</v>
      </c>
      <c r="AE37" s="96">
        <f t="shared" si="2"/>
        <v>0</v>
      </c>
      <c r="AF37" s="96">
        <f t="shared" si="2"/>
        <v>0</v>
      </c>
      <c r="AG37" s="62"/>
      <c r="AH37" s="59"/>
      <c r="AI37" s="54"/>
      <c r="AJ37" s="59"/>
      <c r="AK37" s="62"/>
      <c r="AL37" s="145"/>
      <c r="AM37" s="145"/>
      <c r="AN37" s="96">
        <f t="shared" si="3"/>
        <v>2223</v>
      </c>
      <c r="AO37" s="96">
        <f t="shared" si="3"/>
        <v>0</v>
      </c>
      <c r="AP37" s="96">
        <f t="shared" si="3"/>
        <v>2223</v>
      </c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pans="1:256" x14ac:dyDescent="0.25">
      <c r="A38" s="56" t="s">
        <v>143</v>
      </c>
      <c r="B38" s="57" t="s">
        <v>217</v>
      </c>
      <c r="C38" s="58"/>
      <c r="D38" s="58"/>
      <c r="E38" s="113">
        <f t="shared" si="36"/>
        <v>0</v>
      </c>
      <c r="F38" s="58"/>
      <c r="G38" s="54"/>
      <c r="H38" s="110">
        <f t="shared" si="37"/>
        <v>0</v>
      </c>
      <c r="I38" s="58">
        <v>1245</v>
      </c>
      <c r="J38" s="54"/>
      <c r="K38" s="110">
        <f t="shared" si="38"/>
        <v>1245</v>
      </c>
      <c r="L38" s="58"/>
      <c r="M38" s="54"/>
      <c r="N38" s="110">
        <f t="shared" si="39"/>
        <v>0</v>
      </c>
      <c r="O38" s="59"/>
      <c r="P38" s="54"/>
      <c r="Q38" s="139">
        <f t="shared" si="40"/>
        <v>0</v>
      </c>
      <c r="R38" s="96">
        <f t="shared" si="1"/>
        <v>1245</v>
      </c>
      <c r="S38" s="116">
        <f t="shared" si="1"/>
        <v>0</v>
      </c>
      <c r="T38" s="116">
        <f t="shared" si="1"/>
        <v>1245</v>
      </c>
      <c r="U38" s="58"/>
      <c r="V38" s="58"/>
      <c r="W38" s="58">
        <f t="shared" si="41"/>
        <v>0</v>
      </c>
      <c r="X38" s="58"/>
      <c r="Y38" s="54"/>
      <c r="Z38" s="59">
        <f t="shared" si="42"/>
        <v>0</v>
      </c>
      <c r="AA38" s="60"/>
      <c r="AB38" s="54"/>
      <c r="AC38" s="59">
        <f t="shared" si="43"/>
        <v>0</v>
      </c>
      <c r="AD38" s="96">
        <f t="shared" si="2"/>
        <v>0</v>
      </c>
      <c r="AE38" s="96">
        <f t="shared" si="2"/>
        <v>0</v>
      </c>
      <c r="AF38" s="96">
        <f t="shared" si="2"/>
        <v>0</v>
      </c>
      <c r="AG38" s="62"/>
      <c r="AH38" s="59"/>
      <c r="AI38" s="54"/>
      <c r="AJ38" s="59"/>
      <c r="AK38" s="62"/>
      <c r="AL38" s="145"/>
      <c r="AM38" s="145"/>
      <c r="AN38" s="96">
        <f t="shared" si="3"/>
        <v>1245</v>
      </c>
      <c r="AO38" s="96">
        <f t="shared" si="3"/>
        <v>0</v>
      </c>
      <c r="AP38" s="96">
        <f t="shared" si="3"/>
        <v>1245</v>
      </c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pans="1:256" x14ac:dyDescent="0.25">
      <c r="A39" s="56" t="s">
        <v>144</v>
      </c>
      <c r="B39" s="57" t="s">
        <v>147</v>
      </c>
      <c r="C39" s="58"/>
      <c r="D39" s="58"/>
      <c r="E39" s="113">
        <f t="shared" si="36"/>
        <v>0</v>
      </c>
      <c r="F39" s="58"/>
      <c r="G39" s="54"/>
      <c r="H39" s="110">
        <f t="shared" si="37"/>
        <v>0</v>
      </c>
      <c r="I39" s="58">
        <v>0</v>
      </c>
      <c r="J39" s="54"/>
      <c r="K39" s="110">
        <f t="shared" si="38"/>
        <v>0</v>
      </c>
      <c r="L39" s="58"/>
      <c r="M39" s="54"/>
      <c r="N39" s="110">
        <f t="shared" si="39"/>
        <v>0</v>
      </c>
      <c r="O39" s="59"/>
      <c r="P39" s="54"/>
      <c r="Q39" s="139">
        <f t="shared" si="40"/>
        <v>0</v>
      </c>
      <c r="R39" s="96">
        <f t="shared" si="1"/>
        <v>0</v>
      </c>
      <c r="S39" s="116">
        <f t="shared" si="1"/>
        <v>0</v>
      </c>
      <c r="T39" s="116">
        <f t="shared" si="1"/>
        <v>0</v>
      </c>
      <c r="U39" s="58">
        <v>1987</v>
      </c>
      <c r="V39" s="58"/>
      <c r="W39" s="58">
        <f t="shared" si="41"/>
        <v>1987</v>
      </c>
      <c r="X39" s="58"/>
      <c r="Y39" s="54"/>
      <c r="Z39" s="59">
        <f t="shared" si="42"/>
        <v>0</v>
      </c>
      <c r="AA39" s="60"/>
      <c r="AB39" s="54"/>
      <c r="AC39" s="59">
        <f t="shared" si="43"/>
        <v>0</v>
      </c>
      <c r="AD39" s="96">
        <f t="shared" si="2"/>
        <v>1987</v>
      </c>
      <c r="AE39" s="96">
        <f t="shared" si="2"/>
        <v>0</v>
      </c>
      <c r="AF39" s="96">
        <f t="shared" si="2"/>
        <v>1987</v>
      </c>
      <c r="AG39" s="62"/>
      <c r="AH39" s="59"/>
      <c r="AI39" s="54"/>
      <c r="AJ39" s="59"/>
      <c r="AK39" s="62"/>
      <c r="AL39" s="145"/>
      <c r="AM39" s="145"/>
      <c r="AN39" s="96">
        <f t="shared" si="3"/>
        <v>1987</v>
      </c>
      <c r="AO39" s="96">
        <f t="shared" si="3"/>
        <v>0</v>
      </c>
      <c r="AP39" s="96">
        <f t="shared" si="3"/>
        <v>1987</v>
      </c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pans="1:256" ht="31.5" x14ac:dyDescent="0.25">
      <c r="A40" s="56" t="s">
        <v>145</v>
      </c>
      <c r="B40" s="57" t="s">
        <v>148</v>
      </c>
      <c r="C40" s="58"/>
      <c r="D40" s="58"/>
      <c r="E40" s="113">
        <f t="shared" si="36"/>
        <v>0</v>
      </c>
      <c r="F40" s="58"/>
      <c r="G40" s="54"/>
      <c r="H40" s="110">
        <f t="shared" si="37"/>
        <v>0</v>
      </c>
      <c r="I40" s="58">
        <v>230</v>
      </c>
      <c r="J40" s="54"/>
      <c r="K40" s="110">
        <f t="shared" si="38"/>
        <v>230</v>
      </c>
      <c r="L40" s="58"/>
      <c r="M40" s="54"/>
      <c r="N40" s="110">
        <f t="shared" si="39"/>
        <v>0</v>
      </c>
      <c r="O40" s="59"/>
      <c r="P40" s="54"/>
      <c r="Q40" s="139">
        <f t="shared" si="40"/>
        <v>0</v>
      </c>
      <c r="R40" s="96">
        <f t="shared" si="1"/>
        <v>230</v>
      </c>
      <c r="S40" s="116">
        <f t="shared" si="1"/>
        <v>0</v>
      </c>
      <c r="T40" s="116">
        <f t="shared" si="1"/>
        <v>230</v>
      </c>
      <c r="U40" s="58"/>
      <c r="V40" s="58"/>
      <c r="W40" s="58">
        <f t="shared" si="41"/>
        <v>0</v>
      </c>
      <c r="X40" s="58"/>
      <c r="Y40" s="54">
        <f>6179+6211</f>
        <v>12390</v>
      </c>
      <c r="Z40" s="59">
        <f t="shared" si="42"/>
        <v>12390</v>
      </c>
      <c r="AA40" s="60"/>
      <c r="AB40" s="54"/>
      <c r="AC40" s="59">
        <f t="shared" si="43"/>
        <v>0</v>
      </c>
      <c r="AD40" s="96">
        <f t="shared" si="2"/>
        <v>0</v>
      </c>
      <c r="AE40" s="96">
        <f t="shared" si="2"/>
        <v>12390</v>
      </c>
      <c r="AF40" s="96">
        <f t="shared" si="2"/>
        <v>12390</v>
      </c>
      <c r="AG40" s="62"/>
      <c r="AH40" s="59"/>
      <c r="AI40" s="54"/>
      <c r="AJ40" s="59"/>
      <c r="AK40" s="62"/>
      <c r="AL40" s="145"/>
      <c r="AM40" s="145"/>
      <c r="AN40" s="96">
        <f t="shared" si="3"/>
        <v>230</v>
      </c>
      <c r="AO40" s="96">
        <f t="shared" si="3"/>
        <v>12390</v>
      </c>
      <c r="AP40" s="96">
        <f t="shared" si="3"/>
        <v>12620</v>
      </c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pans="1:256" x14ac:dyDescent="0.25">
      <c r="A41" s="56" t="s">
        <v>146</v>
      </c>
      <c r="B41" s="57" t="s">
        <v>149</v>
      </c>
      <c r="C41" s="58"/>
      <c r="D41" s="58"/>
      <c r="E41" s="113">
        <f t="shared" si="36"/>
        <v>0</v>
      </c>
      <c r="F41" s="58"/>
      <c r="G41" s="58"/>
      <c r="H41" s="110">
        <f t="shared" si="37"/>
        <v>0</v>
      </c>
      <c r="I41" s="58">
        <v>3610</v>
      </c>
      <c r="J41" s="58">
        <v>631</v>
      </c>
      <c r="K41" s="110">
        <f t="shared" si="38"/>
        <v>4241</v>
      </c>
      <c r="L41" s="58"/>
      <c r="M41" s="58"/>
      <c r="N41" s="110">
        <f t="shared" si="39"/>
        <v>0</v>
      </c>
      <c r="O41" s="58"/>
      <c r="P41" s="58"/>
      <c r="Q41" s="139">
        <f t="shared" si="40"/>
        <v>0</v>
      </c>
      <c r="R41" s="96">
        <f t="shared" si="1"/>
        <v>3610</v>
      </c>
      <c r="S41" s="116">
        <f>+P41+M41+J41+G41+D41</f>
        <v>631</v>
      </c>
      <c r="T41" s="116">
        <f>+Q41+N41+K41+H41+E41</f>
        <v>4241</v>
      </c>
      <c r="U41" s="58"/>
      <c r="V41" s="58"/>
      <c r="W41" s="58">
        <f t="shared" si="41"/>
        <v>0</v>
      </c>
      <c r="X41" s="58"/>
      <c r="Y41" s="58"/>
      <c r="Z41" s="59">
        <f t="shared" si="42"/>
        <v>0</v>
      </c>
      <c r="AA41" s="60"/>
      <c r="AB41" s="54"/>
      <c r="AC41" s="59">
        <f t="shared" si="43"/>
        <v>0</v>
      </c>
      <c r="AD41" s="96">
        <f t="shared" si="2"/>
        <v>0</v>
      </c>
      <c r="AE41" s="96">
        <f t="shared" si="2"/>
        <v>0</v>
      </c>
      <c r="AF41" s="96">
        <f t="shared" si="2"/>
        <v>0</v>
      </c>
      <c r="AG41" s="62"/>
      <c r="AH41" s="146"/>
      <c r="AI41" s="58"/>
      <c r="AJ41" s="59"/>
      <c r="AK41" s="62"/>
      <c r="AL41" s="145"/>
      <c r="AM41" s="145"/>
      <c r="AN41" s="96">
        <f t="shared" si="3"/>
        <v>3610</v>
      </c>
      <c r="AO41" s="96">
        <f t="shared" si="3"/>
        <v>631</v>
      </c>
      <c r="AP41" s="96">
        <f t="shared" si="3"/>
        <v>4241</v>
      </c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pans="1:256" x14ac:dyDescent="0.25">
      <c r="A42" s="56" t="s">
        <v>31</v>
      </c>
      <c r="B42" s="77" t="s">
        <v>18</v>
      </c>
      <c r="C42" s="78">
        <f t="shared" ref="C42:Q42" si="44">SUM(C43:C50)</f>
        <v>1713</v>
      </c>
      <c r="D42" s="78">
        <f t="shared" si="44"/>
        <v>5612</v>
      </c>
      <c r="E42" s="109">
        <f t="shared" si="44"/>
        <v>7325</v>
      </c>
      <c r="F42" s="78">
        <f t="shared" si="44"/>
        <v>133</v>
      </c>
      <c r="G42" s="78">
        <f t="shared" si="44"/>
        <v>435</v>
      </c>
      <c r="H42" s="109">
        <f t="shared" si="44"/>
        <v>568</v>
      </c>
      <c r="I42" s="78">
        <f t="shared" si="44"/>
        <v>10204</v>
      </c>
      <c r="J42" s="78">
        <f t="shared" si="44"/>
        <v>1974</v>
      </c>
      <c r="K42" s="109">
        <f t="shared" si="44"/>
        <v>12178</v>
      </c>
      <c r="L42" s="78">
        <f t="shared" si="44"/>
        <v>0</v>
      </c>
      <c r="M42" s="78">
        <f t="shared" si="44"/>
        <v>0</v>
      </c>
      <c r="N42" s="109">
        <f t="shared" si="44"/>
        <v>0</v>
      </c>
      <c r="O42" s="78">
        <f t="shared" si="44"/>
        <v>0</v>
      </c>
      <c r="P42" s="78">
        <f t="shared" si="44"/>
        <v>0</v>
      </c>
      <c r="Q42" s="78">
        <f t="shared" si="44"/>
        <v>0</v>
      </c>
      <c r="R42" s="96">
        <f t="shared" si="1"/>
        <v>12050</v>
      </c>
      <c r="S42" s="116">
        <f t="shared" si="1"/>
        <v>8021</v>
      </c>
      <c r="T42" s="116">
        <f t="shared" si="1"/>
        <v>20071</v>
      </c>
      <c r="U42" s="78">
        <f t="shared" ref="U42:AC42" si="45">SUM(U43:U50)</f>
        <v>0</v>
      </c>
      <c r="V42" s="78">
        <f t="shared" si="45"/>
        <v>0</v>
      </c>
      <c r="W42" s="78">
        <f t="shared" si="45"/>
        <v>0</v>
      </c>
      <c r="X42" s="78">
        <f t="shared" si="45"/>
        <v>0</v>
      </c>
      <c r="Y42" s="78">
        <f t="shared" si="45"/>
        <v>0</v>
      </c>
      <c r="Z42" s="78">
        <f t="shared" si="45"/>
        <v>0</v>
      </c>
      <c r="AA42" s="111">
        <f t="shared" si="45"/>
        <v>0</v>
      </c>
      <c r="AB42" s="111">
        <f t="shared" si="45"/>
        <v>0</v>
      </c>
      <c r="AC42" s="111">
        <f t="shared" si="45"/>
        <v>0</v>
      </c>
      <c r="AD42" s="96">
        <f t="shared" si="2"/>
        <v>0</v>
      </c>
      <c r="AE42" s="96">
        <f t="shared" si="2"/>
        <v>0</v>
      </c>
      <c r="AF42" s="96">
        <f t="shared" si="2"/>
        <v>0</v>
      </c>
      <c r="AG42" s="61">
        <f t="shared" ref="AG42:AM42" si="46">SUM(AG43:AG50)</f>
        <v>0</v>
      </c>
      <c r="AH42" s="56">
        <f t="shared" si="46"/>
        <v>0</v>
      </c>
      <c r="AI42" s="78">
        <f t="shared" si="46"/>
        <v>0</v>
      </c>
      <c r="AJ42" s="147">
        <f t="shared" si="46"/>
        <v>0</v>
      </c>
      <c r="AK42" s="61">
        <f t="shared" si="46"/>
        <v>0</v>
      </c>
      <c r="AL42" s="61">
        <f t="shared" si="46"/>
        <v>0</v>
      </c>
      <c r="AM42" s="61">
        <f t="shared" si="46"/>
        <v>0</v>
      </c>
      <c r="AN42" s="96">
        <f t="shared" si="3"/>
        <v>12050</v>
      </c>
      <c r="AO42" s="96">
        <f t="shared" si="3"/>
        <v>8021</v>
      </c>
      <c r="AP42" s="96">
        <f t="shared" si="3"/>
        <v>20071</v>
      </c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</row>
    <row r="43" spans="1:256" x14ac:dyDescent="0.25">
      <c r="A43" s="21" t="s">
        <v>150</v>
      </c>
      <c r="B43" s="22" t="s">
        <v>92</v>
      </c>
      <c r="C43" s="53">
        <v>1713</v>
      </c>
      <c r="D43" s="53">
        <v>5612</v>
      </c>
      <c r="E43" s="114">
        <f>++D43+C43</f>
        <v>7325</v>
      </c>
      <c r="F43" s="53">
        <v>133</v>
      </c>
      <c r="G43" s="53">
        <v>435</v>
      </c>
      <c r="H43" s="114">
        <f>+G43+F43</f>
        <v>568</v>
      </c>
      <c r="I43" s="53">
        <v>0</v>
      </c>
      <c r="J43" s="53">
        <v>817</v>
      </c>
      <c r="K43" s="114">
        <f>+J43+I43</f>
        <v>817</v>
      </c>
      <c r="L43" s="53"/>
      <c r="M43" s="52"/>
      <c r="N43" s="118">
        <f>+M43+L43</f>
        <v>0</v>
      </c>
      <c r="O43" s="52"/>
      <c r="P43" s="51"/>
      <c r="Q43" s="135">
        <f>+P43+O43</f>
        <v>0</v>
      </c>
      <c r="R43" s="96">
        <f t="shared" si="1"/>
        <v>1846</v>
      </c>
      <c r="S43" s="116">
        <f t="shared" si="1"/>
        <v>6864</v>
      </c>
      <c r="T43" s="116">
        <f t="shared" si="1"/>
        <v>8710</v>
      </c>
      <c r="U43" s="53"/>
      <c r="V43" s="53"/>
      <c r="W43" s="53">
        <f>+V43+U43</f>
        <v>0</v>
      </c>
      <c r="X43" s="53"/>
      <c r="Y43" s="51"/>
      <c r="Z43" s="52">
        <f>+Y43+X43</f>
        <v>0</v>
      </c>
      <c r="AA43" s="84"/>
      <c r="AB43" s="51"/>
      <c r="AC43" s="114">
        <f>+AB43+AA43</f>
        <v>0</v>
      </c>
      <c r="AD43" s="96">
        <f t="shared" si="2"/>
        <v>0</v>
      </c>
      <c r="AE43" s="96">
        <f t="shared" si="2"/>
        <v>0</v>
      </c>
      <c r="AF43" s="96">
        <f t="shared" si="2"/>
        <v>0</v>
      </c>
      <c r="AG43" s="85"/>
      <c r="AH43" s="148"/>
      <c r="AI43" s="53"/>
      <c r="AJ43" s="114"/>
      <c r="AK43" s="85"/>
      <c r="AL43" s="100"/>
      <c r="AM43" s="136"/>
      <c r="AN43" s="96">
        <f t="shared" si="3"/>
        <v>1846</v>
      </c>
      <c r="AO43" s="96">
        <f t="shared" si="3"/>
        <v>6864</v>
      </c>
      <c r="AP43" s="96">
        <f t="shared" si="3"/>
        <v>8710</v>
      </c>
    </row>
    <row r="44" spans="1:256" x14ac:dyDescent="0.25">
      <c r="A44" s="21" t="s">
        <v>151</v>
      </c>
      <c r="B44" s="22" t="s">
        <v>93</v>
      </c>
      <c r="C44" s="53"/>
      <c r="D44" s="53"/>
      <c r="E44" s="114">
        <f t="shared" ref="E44:E50" si="47">++D44+C44</f>
        <v>0</v>
      </c>
      <c r="F44" s="53"/>
      <c r="G44" s="51"/>
      <c r="H44" s="114">
        <f t="shared" ref="H44:H50" si="48">+G44+F44</f>
        <v>0</v>
      </c>
      <c r="I44" s="53">
        <v>5320</v>
      </c>
      <c r="J44" s="51"/>
      <c r="K44" s="114">
        <f t="shared" ref="K44:K50" si="49">+J44+I44</f>
        <v>5320</v>
      </c>
      <c r="L44" s="53"/>
      <c r="M44" s="52"/>
      <c r="N44" s="118">
        <f t="shared" ref="N44:N50" si="50">+M44+L44</f>
        <v>0</v>
      </c>
      <c r="O44" s="52"/>
      <c r="P44" s="51"/>
      <c r="Q44" s="135">
        <f t="shared" ref="Q44:Q50" si="51">+P44+O44</f>
        <v>0</v>
      </c>
      <c r="R44" s="96">
        <f t="shared" si="1"/>
        <v>5320</v>
      </c>
      <c r="S44" s="116">
        <f t="shared" si="1"/>
        <v>0</v>
      </c>
      <c r="T44" s="116">
        <f t="shared" si="1"/>
        <v>5320</v>
      </c>
      <c r="U44" s="53"/>
      <c r="V44" s="53"/>
      <c r="W44" s="53">
        <f t="shared" ref="W44:W50" si="52">+V44+U44</f>
        <v>0</v>
      </c>
      <c r="X44" s="53"/>
      <c r="Y44" s="51"/>
      <c r="Z44" s="52">
        <f t="shared" ref="Z44:Z50" si="53">+Y44+X44</f>
        <v>0</v>
      </c>
      <c r="AA44" s="84"/>
      <c r="AB44" s="51"/>
      <c r="AC44" s="114">
        <f t="shared" ref="AC44:AC50" si="54">+AB44+AA44</f>
        <v>0</v>
      </c>
      <c r="AD44" s="96">
        <f t="shared" si="2"/>
        <v>0</v>
      </c>
      <c r="AE44" s="96">
        <f t="shared" si="2"/>
        <v>0</v>
      </c>
      <c r="AF44" s="96">
        <f t="shared" si="2"/>
        <v>0</v>
      </c>
      <c r="AG44" s="85"/>
      <c r="AH44" s="52"/>
      <c r="AI44" s="51"/>
      <c r="AJ44" s="52"/>
      <c r="AK44" s="85"/>
      <c r="AL44" s="100"/>
      <c r="AM44" s="100"/>
      <c r="AN44" s="96">
        <f t="shared" si="3"/>
        <v>5320</v>
      </c>
      <c r="AO44" s="96">
        <f t="shared" si="3"/>
        <v>0</v>
      </c>
      <c r="AP44" s="96">
        <f t="shared" si="3"/>
        <v>5320</v>
      </c>
    </row>
    <row r="45" spans="1:256" x14ac:dyDescent="0.25">
      <c r="A45" s="21" t="s">
        <v>152</v>
      </c>
      <c r="B45" s="22" t="s">
        <v>94</v>
      </c>
      <c r="C45" s="53"/>
      <c r="D45" s="53"/>
      <c r="E45" s="114">
        <f t="shared" si="47"/>
        <v>0</v>
      </c>
      <c r="F45" s="53"/>
      <c r="G45" s="51"/>
      <c r="H45" s="114">
        <f t="shared" si="48"/>
        <v>0</v>
      </c>
      <c r="I45" s="53">
        <v>991</v>
      </c>
      <c r="J45" s="51"/>
      <c r="K45" s="114">
        <f t="shared" si="49"/>
        <v>991</v>
      </c>
      <c r="L45" s="53"/>
      <c r="M45" s="52"/>
      <c r="N45" s="118">
        <f t="shared" si="50"/>
        <v>0</v>
      </c>
      <c r="O45" s="52"/>
      <c r="P45" s="51"/>
      <c r="Q45" s="135">
        <f t="shared" si="51"/>
        <v>0</v>
      </c>
      <c r="R45" s="96">
        <f t="shared" si="1"/>
        <v>991</v>
      </c>
      <c r="S45" s="116">
        <f t="shared" si="1"/>
        <v>0</v>
      </c>
      <c r="T45" s="116">
        <f t="shared" si="1"/>
        <v>991</v>
      </c>
      <c r="U45" s="53"/>
      <c r="V45" s="53"/>
      <c r="W45" s="53">
        <f t="shared" si="52"/>
        <v>0</v>
      </c>
      <c r="X45" s="53"/>
      <c r="Y45" s="51"/>
      <c r="Z45" s="52">
        <f t="shared" si="53"/>
        <v>0</v>
      </c>
      <c r="AA45" s="84"/>
      <c r="AB45" s="51"/>
      <c r="AC45" s="114">
        <f t="shared" si="54"/>
        <v>0</v>
      </c>
      <c r="AD45" s="96">
        <f t="shared" si="2"/>
        <v>0</v>
      </c>
      <c r="AE45" s="96">
        <f t="shared" si="2"/>
        <v>0</v>
      </c>
      <c r="AF45" s="96">
        <f t="shared" si="2"/>
        <v>0</v>
      </c>
      <c r="AG45" s="85"/>
      <c r="AH45" s="52"/>
      <c r="AI45" s="51"/>
      <c r="AJ45" s="52"/>
      <c r="AK45" s="85"/>
      <c r="AL45" s="100"/>
      <c r="AM45" s="100"/>
      <c r="AN45" s="96">
        <f t="shared" si="3"/>
        <v>991</v>
      </c>
      <c r="AO45" s="96">
        <f t="shared" si="3"/>
        <v>0</v>
      </c>
      <c r="AP45" s="96">
        <f t="shared" si="3"/>
        <v>991</v>
      </c>
    </row>
    <row r="46" spans="1:256" s="76" customFormat="1" x14ac:dyDescent="0.25">
      <c r="A46" s="21" t="s">
        <v>153</v>
      </c>
      <c r="B46" s="22" t="s">
        <v>95</v>
      </c>
      <c r="C46" s="53"/>
      <c r="D46" s="53"/>
      <c r="E46" s="114">
        <f t="shared" si="47"/>
        <v>0</v>
      </c>
      <c r="F46" s="53"/>
      <c r="G46" s="51"/>
      <c r="H46" s="114">
        <f t="shared" si="48"/>
        <v>0</v>
      </c>
      <c r="I46" s="53">
        <v>458</v>
      </c>
      <c r="J46" s="51"/>
      <c r="K46" s="114">
        <f t="shared" si="49"/>
        <v>458</v>
      </c>
      <c r="L46" s="53"/>
      <c r="M46" s="52"/>
      <c r="N46" s="118">
        <f t="shared" si="50"/>
        <v>0</v>
      </c>
      <c r="O46" s="52"/>
      <c r="P46" s="51"/>
      <c r="Q46" s="135">
        <f t="shared" si="51"/>
        <v>0</v>
      </c>
      <c r="R46" s="96">
        <f t="shared" si="1"/>
        <v>458</v>
      </c>
      <c r="S46" s="116">
        <f t="shared" si="1"/>
        <v>0</v>
      </c>
      <c r="T46" s="116">
        <f t="shared" si="1"/>
        <v>458</v>
      </c>
      <c r="U46" s="53"/>
      <c r="V46" s="53"/>
      <c r="W46" s="53">
        <f t="shared" si="52"/>
        <v>0</v>
      </c>
      <c r="X46" s="53"/>
      <c r="Y46" s="51"/>
      <c r="Z46" s="52">
        <f t="shared" si="53"/>
        <v>0</v>
      </c>
      <c r="AA46" s="84"/>
      <c r="AB46" s="51"/>
      <c r="AC46" s="114">
        <f t="shared" si="54"/>
        <v>0</v>
      </c>
      <c r="AD46" s="96">
        <f t="shared" si="2"/>
        <v>0</v>
      </c>
      <c r="AE46" s="96">
        <f t="shared" si="2"/>
        <v>0</v>
      </c>
      <c r="AF46" s="96">
        <f t="shared" si="2"/>
        <v>0</v>
      </c>
      <c r="AG46" s="85"/>
      <c r="AH46" s="52"/>
      <c r="AI46" s="51"/>
      <c r="AJ46" s="52"/>
      <c r="AK46" s="85"/>
      <c r="AL46" s="100"/>
      <c r="AM46" s="100"/>
      <c r="AN46" s="96">
        <f t="shared" si="3"/>
        <v>458</v>
      </c>
      <c r="AO46" s="96">
        <f t="shared" si="3"/>
        <v>0</v>
      </c>
      <c r="AP46" s="96">
        <f t="shared" si="3"/>
        <v>458</v>
      </c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</row>
    <row r="47" spans="1:256" s="76" customFormat="1" x14ac:dyDescent="0.25">
      <c r="A47" s="21" t="s">
        <v>154</v>
      </c>
      <c r="B47" s="22" t="s">
        <v>96</v>
      </c>
      <c r="C47" s="53"/>
      <c r="D47" s="53"/>
      <c r="E47" s="114">
        <f t="shared" si="47"/>
        <v>0</v>
      </c>
      <c r="F47" s="53"/>
      <c r="G47" s="51"/>
      <c r="H47" s="114">
        <f t="shared" si="48"/>
        <v>0</v>
      </c>
      <c r="I47" s="53">
        <v>392</v>
      </c>
      <c r="J47" s="51"/>
      <c r="K47" s="114">
        <f t="shared" si="49"/>
        <v>392</v>
      </c>
      <c r="L47" s="53"/>
      <c r="M47" s="52"/>
      <c r="N47" s="118">
        <f t="shared" si="50"/>
        <v>0</v>
      </c>
      <c r="O47" s="52"/>
      <c r="P47" s="51"/>
      <c r="Q47" s="135">
        <f t="shared" si="51"/>
        <v>0</v>
      </c>
      <c r="R47" s="96">
        <f t="shared" si="1"/>
        <v>392</v>
      </c>
      <c r="S47" s="116">
        <f t="shared" si="1"/>
        <v>0</v>
      </c>
      <c r="T47" s="116">
        <f t="shared" si="1"/>
        <v>392</v>
      </c>
      <c r="U47" s="53"/>
      <c r="V47" s="53"/>
      <c r="W47" s="53">
        <f t="shared" si="52"/>
        <v>0</v>
      </c>
      <c r="X47" s="53"/>
      <c r="Y47" s="51"/>
      <c r="Z47" s="52">
        <f t="shared" si="53"/>
        <v>0</v>
      </c>
      <c r="AA47" s="84"/>
      <c r="AB47" s="51"/>
      <c r="AC47" s="114">
        <f t="shared" si="54"/>
        <v>0</v>
      </c>
      <c r="AD47" s="96">
        <f t="shared" si="2"/>
        <v>0</v>
      </c>
      <c r="AE47" s="96">
        <f t="shared" si="2"/>
        <v>0</v>
      </c>
      <c r="AF47" s="96">
        <f t="shared" si="2"/>
        <v>0</v>
      </c>
      <c r="AG47" s="85"/>
      <c r="AH47" s="52"/>
      <c r="AI47" s="51"/>
      <c r="AJ47" s="52"/>
      <c r="AK47" s="85"/>
      <c r="AL47" s="100"/>
      <c r="AM47" s="100"/>
      <c r="AN47" s="96">
        <f t="shared" si="3"/>
        <v>392</v>
      </c>
      <c r="AO47" s="96">
        <f t="shared" si="3"/>
        <v>0</v>
      </c>
      <c r="AP47" s="96">
        <f t="shared" si="3"/>
        <v>392</v>
      </c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</row>
    <row r="48" spans="1:256" x14ac:dyDescent="0.25">
      <c r="A48" s="21" t="s">
        <v>155</v>
      </c>
      <c r="B48" s="22" t="s">
        <v>97</v>
      </c>
      <c r="C48" s="53"/>
      <c r="D48" s="53"/>
      <c r="E48" s="114">
        <f t="shared" si="47"/>
        <v>0</v>
      </c>
      <c r="F48" s="53"/>
      <c r="G48" s="51"/>
      <c r="H48" s="114">
        <f t="shared" si="48"/>
        <v>0</v>
      </c>
      <c r="I48" s="53">
        <v>250</v>
      </c>
      <c r="J48" s="51">
        <v>50</v>
      </c>
      <c r="K48" s="114">
        <f t="shared" si="49"/>
        <v>300</v>
      </c>
      <c r="L48" s="53"/>
      <c r="M48" s="52"/>
      <c r="N48" s="118">
        <f t="shared" si="50"/>
        <v>0</v>
      </c>
      <c r="O48" s="52"/>
      <c r="P48" s="51"/>
      <c r="Q48" s="135">
        <f t="shared" si="51"/>
        <v>0</v>
      </c>
      <c r="R48" s="96">
        <f t="shared" si="1"/>
        <v>250</v>
      </c>
      <c r="S48" s="116">
        <f t="shared" si="1"/>
        <v>50</v>
      </c>
      <c r="T48" s="116">
        <f t="shared" si="1"/>
        <v>300</v>
      </c>
      <c r="U48" s="53"/>
      <c r="V48" s="53"/>
      <c r="W48" s="53">
        <f t="shared" si="52"/>
        <v>0</v>
      </c>
      <c r="X48" s="53"/>
      <c r="Y48" s="51"/>
      <c r="Z48" s="52">
        <f t="shared" si="53"/>
        <v>0</v>
      </c>
      <c r="AA48" s="84"/>
      <c r="AB48" s="51"/>
      <c r="AC48" s="114">
        <f t="shared" si="54"/>
        <v>0</v>
      </c>
      <c r="AD48" s="96">
        <f t="shared" si="2"/>
        <v>0</v>
      </c>
      <c r="AE48" s="96">
        <f t="shared" si="2"/>
        <v>0</v>
      </c>
      <c r="AF48" s="96">
        <f t="shared" si="2"/>
        <v>0</v>
      </c>
      <c r="AG48" s="85"/>
      <c r="AH48" s="52"/>
      <c r="AI48" s="51"/>
      <c r="AJ48" s="52"/>
      <c r="AK48" s="85"/>
      <c r="AL48" s="100"/>
      <c r="AM48" s="100"/>
      <c r="AN48" s="96">
        <f t="shared" si="3"/>
        <v>250</v>
      </c>
      <c r="AO48" s="96">
        <f t="shared" si="3"/>
        <v>50</v>
      </c>
      <c r="AP48" s="96">
        <f t="shared" si="3"/>
        <v>300</v>
      </c>
    </row>
    <row r="49" spans="1:256" ht="31.5" x14ac:dyDescent="0.25">
      <c r="A49" s="21" t="s">
        <v>156</v>
      </c>
      <c r="B49" s="22" t="s">
        <v>98</v>
      </c>
      <c r="C49" s="53"/>
      <c r="D49" s="53"/>
      <c r="E49" s="114">
        <f t="shared" si="47"/>
        <v>0</v>
      </c>
      <c r="F49" s="53"/>
      <c r="G49" s="51"/>
      <c r="H49" s="114">
        <f t="shared" si="48"/>
        <v>0</v>
      </c>
      <c r="I49" s="53">
        <v>2293</v>
      </c>
      <c r="J49" s="51">
        <v>1107</v>
      </c>
      <c r="K49" s="114">
        <f t="shared" si="49"/>
        <v>3400</v>
      </c>
      <c r="L49" s="53"/>
      <c r="M49" s="52"/>
      <c r="N49" s="118">
        <f t="shared" si="50"/>
        <v>0</v>
      </c>
      <c r="O49" s="52"/>
      <c r="P49" s="51"/>
      <c r="Q49" s="135">
        <f t="shared" si="51"/>
        <v>0</v>
      </c>
      <c r="R49" s="96">
        <f t="shared" si="1"/>
        <v>2293</v>
      </c>
      <c r="S49" s="116">
        <f t="shared" si="1"/>
        <v>1107</v>
      </c>
      <c r="T49" s="116">
        <f t="shared" si="1"/>
        <v>3400</v>
      </c>
      <c r="U49" s="53"/>
      <c r="V49" s="53"/>
      <c r="W49" s="53">
        <f t="shared" si="52"/>
        <v>0</v>
      </c>
      <c r="X49" s="53"/>
      <c r="Y49" s="51"/>
      <c r="Z49" s="52">
        <f t="shared" si="53"/>
        <v>0</v>
      </c>
      <c r="AA49" s="84"/>
      <c r="AB49" s="51"/>
      <c r="AC49" s="114">
        <f t="shared" si="54"/>
        <v>0</v>
      </c>
      <c r="AD49" s="96">
        <f t="shared" si="2"/>
        <v>0</v>
      </c>
      <c r="AE49" s="96">
        <f t="shared" si="2"/>
        <v>0</v>
      </c>
      <c r="AF49" s="96">
        <f t="shared" si="2"/>
        <v>0</v>
      </c>
      <c r="AG49" s="85"/>
      <c r="AH49" s="52"/>
      <c r="AI49" s="51"/>
      <c r="AJ49" s="52"/>
      <c r="AK49" s="85"/>
      <c r="AL49" s="100"/>
      <c r="AM49" s="100"/>
      <c r="AN49" s="96">
        <f t="shared" si="3"/>
        <v>2293</v>
      </c>
      <c r="AO49" s="96">
        <f t="shared" si="3"/>
        <v>1107</v>
      </c>
      <c r="AP49" s="96">
        <f t="shared" si="3"/>
        <v>3400</v>
      </c>
    </row>
    <row r="50" spans="1:256" x14ac:dyDescent="0.25">
      <c r="A50" s="21" t="s">
        <v>157</v>
      </c>
      <c r="B50" s="22" t="s">
        <v>178</v>
      </c>
      <c r="C50" s="53"/>
      <c r="D50" s="53"/>
      <c r="E50" s="114">
        <f t="shared" si="47"/>
        <v>0</v>
      </c>
      <c r="F50" s="53"/>
      <c r="G50" s="51"/>
      <c r="H50" s="114">
        <f t="shared" si="48"/>
        <v>0</v>
      </c>
      <c r="I50" s="53">
        <v>500</v>
      </c>
      <c r="J50" s="51"/>
      <c r="K50" s="114">
        <f t="shared" si="49"/>
        <v>500</v>
      </c>
      <c r="L50" s="53"/>
      <c r="M50" s="52"/>
      <c r="N50" s="118">
        <f t="shared" si="50"/>
        <v>0</v>
      </c>
      <c r="O50" s="52"/>
      <c r="P50" s="51"/>
      <c r="Q50" s="135">
        <f t="shared" si="51"/>
        <v>0</v>
      </c>
      <c r="R50" s="96">
        <f t="shared" si="1"/>
        <v>500</v>
      </c>
      <c r="S50" s="116">
        <f t="shared" si="1"/>
        <v>0</v>
      </c>
      <c r="T50" s="116">
        <f t="shared" si="1"/>
        <v>500</v>
      </c>
      <c r="U50" s="53"/>
      <c r="V50" s="53"/>
      <c r="W50" s="53">
        <f t="shared" si="52"/>
        <v>0</v>
      </c>
      <c r="X50" s="53"/>
      <c r="Y50" s="51"/>
      <c r="Z50" s="52">
        <f t="shared" si="53"/>
        <v>0</v>
      </c>
      <c r="AA50" s="84"/>
      <c r="AB50" s="51"/>
      <c r="AC50" s="114">
        <f t="shared" si="54"/>
        <v>0</v>
      </c>
      <c r="AD50" s="96">
        <f t="shared" si="2"/>
        <v>0</v>
      </c>
      <c r="AE50" s="96">
        <f t="shared" si="2"/>
        <v>0</v>
      </c>
      <c r="AF50" s="96">
        <f t="shared" si="2"/>
        <v>0</v>
      </c>
      <c r="AG50" s="85"/>
      <c r="AH50" s="52"/>
      <c r="AI50" s="51"/>
      <c r="AJ50" s="114"/>
      <c r="AK50" s="114"/>
      <c r="AL50" s="136"/>
      <c r="AM50" s="114"/>
      <c r="AN50" s="116">
        <f t="shared" si="3"/>
        <v>500</v>
      </c>
      <c r="AO50" s="96">
        <f t="shared" si="3"/>
        <v>0</v>
      </c>
      <c r="AP50" s="96">
        <f t="shared" si="3"/>
        <v>500</v>
      </c>
    </row>
    <row r="51" spans="1:256" x14ac:dyDescent="0.25">
      <c r="A51" s="21" t="s">
        <v>32</v>
      </c>
      <c r="B51" s="49" t="s">
        <v>19</v>
      </c>
      <c r="C51" s="78">
        <f>+C52+C55+C65+C68</f>
        <v>7982</v>
      </c>
      <c r="D51" s="78">
        <f t="shared" ref="D51:AP51" si="55">+D52+D55+D65+D68</f>
        <v>0</v>
      </c>
      <c r="E51" s="78">
        <f t="shared" si="55"/>
        <v>7982</v>
      </c>
      <c r="F51" s="78">
        <f t="shared" si="55"/>
        <v>1199</v>
      </c>
      <c r="G51" s="78">
        <f t="shared" si="55"/>
        <v>0</v>
      </c>
      <c r="H51" s="78">
        <f t="shared" si="55"/>
        <v>1199</v>
      </c>
      <c r="I51" s="78">
        <f t="shared" si="55"/>
        <v>30792</v>
      </c>
      <c r="J51" s="78">
        <f t="shared" si="55"/>
        <v>720</v>
      </c>
      <c r="K51" s="78">
        <f t="shared" si="55"/>
        <v>31512</v>
      </c>
      <c r="L51" s="78">
        <f t="shared" si="55"/>
        <v>0</v>
      </c>
      <c r="M51" s="78">
        <f t="shared" si="55"/>
        <v>0</v>
      </c>
      <c r="N51" s="78">
        <f t="shared" si="55"/>
        <v>0</v>
      </c>
      <c r="O51" s="78">
        <f t="shared" si="55"/>
        <v>3612</v>
      </c>
      <c r="P51" s="78">
        <f t="shared" si="55"/>
        <v>-525</v>
      </c>
      <c r="Q51" s="78">
        <f t="shared" si="55"/>
        <v>3087</v>
      </c>
      <c r="R51" s="78">
        <f t="shared" si="55"/>
        <v>43585</v>
      </c>
      <c r="S51" s="78">
        <f t="shared" si="55"/>
        <v>195</v>
      </c>
      <c r="T51" s="78">
        <f t="shared" si="55"/>
        <v>43780</v>
      </c>
      <c r="U51" s="78">
        <f t="shared" si="55"/>
        <v>470</v>
      </c>
      <c r="V51" s="78">
        <f t="shared" si="55"/>
        <v>0</v>
      </c>
      <c r="W51" s="78">
        <f t="shared" si="55"/>
        <v>470</v>
      </c>
      <c r="X51" s="78">
        <f t="shared" si="55"/>
        <v>0</v>
      </c>
      <c r="Y51" s="78">
        <f t="shared" si="55"/>
        <v>0</v>
      </c>
      <c r="Z51" s="78">
        <f t="shared" si="55"/>
        <v>0</v>
      </c>
      <c r="AA51" s="78">
        <f t="shared" si="55"/>
        <v>0</v>
      </c>
      <c r="AB51" s="78">
        <f t="shared" si="55"/>
        <v>0</v>
      </c>
      <c r="AC51" s="78">
        <f t="shared" si="55"/>
        <v>0</v>
      </c>
      <c r="AD51" s="78">
        <f t="shared" si="55"/>
        <v>470</v>
      </c>
      <c r="AE51" s="78">
        <f t="shared" si="55"/>
        <v>0</v>
      </c>
      <c r="AF51" s="78">
        <f t="shared" si="55"/>
        <v>470</v>
      </c>
      <c r="AG51" s="78">
        <f t="shared" si="55"/>
        <v>0</v>
      </c>
      <c r="AH51" s="78">
        <f t="shared" si="55"/>
        <v>0</v>
      </c>
      <c r="AI51" s="78">
        <f t="shared" si="55"/>
        <v>0</v>
      </c>
      <c r="AJ51" s="109">
        <f t="shared" si="55"/>
        <v>0</v>
      </c>
      <c r="AK51" s="109">
        <f t="shared" si="55"/>
        <v>0</v>
      </c>
      <c r="AL51" s="109">
        <f t="shared" si="55"/>
        <v>0</v>
      </c>
      <c r="AM51" s="109">
        <f t="shared" si="55"/>
        <v>0</v>
      </c>
      <c r="AN51" s="78">
        <f t="shared" si="55"/>
        <v>44055</v>
      </c>
      <c r="AO51" s="78">
        <f t="shared" si="55"/>
        <v>195</v>
      </c>
      <c r="AP51" s="78">
        <f t="shared" si="55"/>
        <v>44250</v>
      </c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</row>
    <row r="52" spans="1:256" x14ac:dyDescent="0.25">
      <c r="A52" s="21"/>
      <c r="B52" s="63" t="s">
        <v>33</v>
      </c>
      <c r="C52" s="79">
        <f>+C53+C54</f>
        <v>0</v>
      </c>
      <c r="D52" s="79"/>
      <c r="E52" s="115">
        <f>+D52+C52</f>
        <v>0</v>
      </c>
      <c r="F52" s="79">
        <f t="shared" ref="F52:AM52" si="56">+F53+F54</f>
        <v>0</v>
      </c>
      <c r="G52" s="79"/>
      <c r="H52" s="115">
        <f>+G52+F52</f>
        <v>0</v>
      </c>
      <c r="I52" s="79">
        <f t="shared" si="56"/>
        <v>381</v>
      </c>
      <c r="J52" s="79">
        <f t="shared" si="56"/>
        <v>0</v>
      </c>
      <c r="K52" s="115">
        <f t="shared" si="56"/>
        <v>381</v>
      </c>
      <c r="L52" s="79">
        <f t="shared" si="56"/>
        <v>0</v>
      </c>
      <c r="M52" s="79">
        <f t="shared" si="56"/>
        <v>0</v>
      </c>
      <c r="N52" s="115">
        <f t="shared" si="56"/>
        <v>0</v>
      </c>
      <c r="O52" s="79">
        <f t="shared" si="56"/>
        <v>350</v>
      </c>
      <c r="P52" s="149">
        <f t="shared" si="56"/>
        <v>0</v>
      </c>
      <c r="Q52" s="79">
        <f t="shared" si="56"/>
        <v>350</v>
      </c>
      <c r="R52" s="96">
        <f t="shared" si="1"/>
        <v>731</v>
      </c>
      <c r="S52" s="116">
        <f t="shared" si="1"/>
        <v>0</v>
      </c>
      <c r="T52" s="116">
        <f t="shared" si="1"/>
        <v>731</v>
      </c>
      <c r="U52" s="79">
        <f t="shared" si="56"/>
        <v>0</v>
      </c>
      <c r="V52" s="79"/>
      <c r="W52" s="53">
        <f>+V52+U52</f>
        <v>0</v>
      </c>
      <c r="X52" s="79">
        <f t="shared" si="56"/>
        <v>0</v>
      </c>
      <c r="Y52" s="79">
        <f t="shared" si="56"/>
        <v>0</v>
      </c>
      <c r="Z52" s="79">
        <f t="shared" si="56"/>
        <v>0</v>
      </c>
      <c r="AA52" s="117">
        <f t="shared" si="56"/>
        <v>0</v>
      </c>
      <c r="AB52" s="117">
        <f>+AB53+AB54</f>
        <v>0</v>
      </c>
      <c r="AC52" s="117">
        <f>+AC53+AC54</f>
        <v>0</v>
      </c>
      <c r="AD52" s="96">
        <f t="shared" si="2"/>
        <v>0</v>
      </c>
      <c r="AE52" s="96">
        <f t="shared" si="2"/>
        <v>0</v>
      </c>
      <c r="AF52" s="96">
        <f t="shared" si="2"/>
        <v>0</v>
      </c>
      <c r="AG52" s="88">
        <f t="shared" si="56"/>
        <v>0</v>
      </c>
      <c r="AH52" s="81">
        <f t="shared" si="56"/>
        <v>0</v>
      </c>
      <c r="AI52" s="81">
        <f t="shared" si="56"/>
        <v>0</v>
      </c>
      <c r="AJ52" s="115">
        <f t="shared" si="56"/>
        <v>0</v>
      </c>
      <c r="AK52" s="115">
        <f t="shared" si="56"/>
        <v>0</v>
      </c>
      <c r="AL52" s="115">
        <f t="shared" si="56"/>
        <v>0</v>
      </c>
      <c r="AM52" s="115">
        <f t="shared" si="56"/>
        <v>0</v>
      </c>
      <c r="AN52" s="116">
        <f t="shared" si="3"/>
        <v>731</v>
      </c>
      <c r="AO52" s="96">
        <f t="shared" si="3"/>
        <v>0</v>
      </c>
      <c r="AP52" s="96">
        <f t="shared" si="3"/>
        <v>731</v>
      </c>
    </row>
    <row r="53" spans="1:256" x14ac:dyDescent="0.25">
      <c r="A53" s="21" t="s">
        <v>158</v>
      </c>
      <c r="B53" s="24" t="s">
        <v>99</v>
      </c>
      <c r="C53" s="53"/>
      <c r="D53" s="53"/>
      <c r="E53" s="115">
        <f>+D53+C53</f>
        <v>0</v>
      </c>
      <c r="F53" s="53"/>
      <c r="G53" s="51"/>
      <c r="H53" s="115">
        <f>+G53+F53</f>
        <v>0</v>
      </c>
      <c r="I53" s="53">
        <v>381</v>
      </c>
      <c r="J53" s="51"/>
      <c r="K53" s="118">
        <f>+J53+I53</f>
        <v>381</v>
      </c>
      <c r="L53" s="53"/>
      <c r="M53" s="51"/>
      <c r="N53" s="118">
        <f>+M53+L53</f>
        <v>0</v>
      </c>
      <c r="O53" s="52"/>
      <c r="P53" s="51"/>
      <c r="Q53" s="135">
        <f>+P53+O53</f>
        <v>0</v>
      </c>
      <c r="R53" s="96">
        <f t="shared" si="1"/>
        <v>381</v>
      </c>
      <c r="S53" s="116">
        <f t="shared" si="1"/>
        <v>0</v>
      </c>
      <c r="T53" s="116">
        <f t="shared" si="1"/>
        <v>381</v>
      </c>
      <c r="U53" s="53"/>
      <c r="V53" s="53"/>
      <c r="W53" s="53">
        <f>+V53+U53</f>
        <v>0</v>
      </c>
      <c r="X53" s="53"/>
      <c r="Y53" s="51"/>
      <c r="Z53" s="51">
        <f>+Y53+X53</f>
        <v>0</v>
      </c>
      <c r="AA53" s="84"/>
      <c r="AB53" s="51"/>
      <c r="AC53" s="114">
        <f>+AB53+AA53</f>
        <v>0</v>
      </c>
      <c r="AD53" s="96">
        <f t="shared" si="2"/>
        <v>0</v>
      </c>
      <c r="AE53" s="96">
        <f t="shared" si="2"/>
        <v>0</v>
      </c>
      <c r="AF53" s="96">
        <f t="shared" si="2"/>
        <v>0</v>
      </c>
      <c r="AG53" s="85"/>
      <c r="AH53" s="52"/>
      <c r="AI53" s="51"/>
      <c r="AJ53" s="114"/>
      <c r="AK53" s="114"/>
      <c r="AL53" s="136"/>
      <c r="AM53" s="136"/>
      <c r="AN53" s="96">
        <f t="shared" si="3"/>
        <v>381</v>
      </c>
      <c r="AO53" s="96">
        <f t="shared" si="3"/>
        <v>0</v>
      </c>
      <c r="AP53" s="96">
        <f t="shared" si="3"/>
        <v>381</v>
      </c>
    </row>
    <row r="54" spans="1:256" x14ac:dyDescent="0.25">
      <c r="A54" s="21" t="s">
        <v>159</v>
      </c>
      <c r="B54" s="24" t="s">
        <v>100</v>
      </c>
      <c r="C54" s="53"/>
      <c r="D54" s="53"/>
      <c r="E54" s="115">
        <f>+D54+C54</f>
        <v>0</v>
      </c>
      <c r="F54" s="53"/>
      <c r="G54" s="51"/>
      <c r="H54" s="115">
        <f>+G54+F54</f>
        <v>0</v>
      </c>
      <c r="I54" s="53"/>
      <c r="J54" s="51"/>
      <c r="K54" s="118">
        <f>+J54+I54</f>
        <v>0</v>
      </c>
      <c r="L54" s="53"/>
      <c r="M54" s="51"/>
      <c r="N54" s="118">
        <f>+M54+L54</f>
        <v>0</v>
      </c>
      <c r="O54" s="52">
        <v>350</v>
      </c>
      <c r="P54" s="51"/>
      <c r="Q54" s="135">
        <f>+P54+O54</f>
        <v>350</v>
      </c>
      <c r="R54" s="96">
        <f t="shared" si="1"/>
        <v>350</v>
      </c>
      <c r="S54" s="116">
        <f t="shared" si="1"/>
        <v>0</v>
      </c>
      <c r="T54" s="116">
        <f t="shared" si="1"/>
        <v>350</v>
      </c>
      <c r="U54" s="53"/>
      <c r="V54" s="53"/>
      <c r="W54" s="53">
        <f>+V54+U54</f>
        <v>0</v>
      </c>
      <c r="X54" s="53"/>
      <c r="Y54" s="51"/>
      <c r="Z54" s="51">
        <f>+Y54+X54</f>
        <v>0</v>
      </c>
      <c r="AA54" s="84"/>
      <c r="AB54" s="51"/>
      <c r="AC54" s="52">
        <f>+AB54+AA54</f>
        <v>0</v>
      </c>
      <c r="AD54" s="96">
        <f t="shared" si="2"/>
        <v>0</v>
      </c>
      <c r="AE54" s="96">
        <f t="shared" si="2"/>
        <v>0</v>
      </c>
      <c r="AF54" s="96">
        <f t="shared" si="2"/>
        <v>0</v>
      </c>
      <c r="AG54" s="85"/>
      <c r="AH54" s="52"/>
      <c r="AI54" s="51"/>
      <c r="AJ54" s="114"/>
      <c r="AK54" s="150"/>
      <c r="AL54" s="85"/>
      <c r="AM54" s="151"/>
      <c r="AN54" s="96">
        <f t="shared" si="3"/>
        <v>350</v>
      </c>
      <c r="AO54" s="96">
        <f t="shared" si="3"/>
        <v>0</v>
      </c>
      <c r="AP54" s="96">
        <f t="shared" si="3"/>
        <v>350</v>
      </c>
    </row>
    <row r="55" spans="1:256" x14ac:dyDescent="0.25">
      <c r="A55" s="21"/>
      <c r="B55" s="63" t="s">
        <v>101</v>
      </c>
      <c r="C55" s="79">
        <f t="shared" ref="C55:Q55" si="57">SUM(C56:C64)</f>
        <v>7823</v>
      </c>
      <c r="D55" s="79">
        <f t="shared" si="57"/>
        <v>0</v>
      </c>
      <c r="E55" s="115">
        <f t="shared" si="57"/>
        <v>7823</v>
      </c>
      <c r="F55" s="79">
        <f t="shared" si="57"/>
        <v>1199</v>
      </c>
      <c r="G55" s="79">
        <f t="shared" si="57"/>
        <v>0</v>
      </c>
      <c r="H55" s="115">
        <f t="shared" si="57"/>
        <v>1199</v>
      </c>
      <c r="I55" s="79">
        <f t="shared" si="57"/>
        <v>22083</v>
      </c>
      <c r="J55" s="79">
        <f t="shared" si="57"/>
        <v>80</v>
      </c>
      <c r="K55" s="115">
        <f t="shared" si="57"/>
        <v>22163</v>
      </c>
      <c r="L55" s="79">
        <f t="shared" si="57"/>
        <v>0</v>
      </c>
      <c r="M55" s="79">
        <f t="shared" si="57"/>
        <v>0</v>
      </c>
      <c r="N55" s="115">
        <f t="shared" si="57"/>
        <v>0</v>
      </c>
      <c r="O55" s="81">
        <f t="shared" si="57"/>
        <v>2662</v>
      </c>
      <c r="P55" s="80">
        <f t="shared" si="57"/>
        <v>-525</v>
      </c>
      <c r="Q55" s="81">
        <f t="shared" si="57"/>
        <v>2137</v>
      </c>
      <c r="R55" s="96">
        <f t="shared" si="1"/>
        <v>33767</v>
      </c>
      <c r="S55" s="116">
        <f t="shared" si="1"/>
        <v>-445</v>
      </c>
      <c r="T55" s="109">
        <f t="shared" si="1"/>
        <v>33322</v>
      </c>
      <c r="U55" s="79">
        <f t="shared" ref="U55:AC55" si="58">SUM(U56:U64)</f>
        <v>470</v>
      </c>
      <c r="V55" s="79">
        <f t="shared" si="58"/>
        <v>0</v>
      </c>
      <c r="W55" s="79">
        <f t="shared" si="58"/>
        <v>470</v>
      </c>
      <c r="X55" s="79">
        <f t="shared" si="58"/>
        <v>0</v>
      </c>
      <c r="Y55" s="79">
        <f t="shared" si="58"/>
        <v>0</v>
      </c>
      <c r="Z55" s="79">
        <f t="shared" si="58"/>
        <v>0</v>
      </c>
      <c r="AA55" s="81">
        <f t="shared" si="58"/>
        <v>0</v>
      </c>
      <c r="AB55" s="80">
        <f t="shared" si="58"/>
        <v>0</v>
      </c>
      <c r="AC55" s="79">
        <f t="shared" si="58"/>
        <v>0</v>
      </c>
      <c r="AD55" s="96">
        <f t="shared" si="2"/>
        <v>470</v>
      </c>
      <c r="AE55" s="96">
        <f t="shared" si="2"/>
        <v>0</v>
      </c>
      <c r="AF55" s="96">
        <f t="shared" si="2"/>
        <v>470</v>
      </c>
      <c r="AG55" s="88">
        <f t="shared" ref="AG55:AM55" si="59">SUM(AG57:AG64)</f>
        <v>0</v>
      </c>
      <c r="AH55" s="81">
        <f t="shared" si="59"/>
        <v>0</v>
      </c>
      <c r="AI55" s="81">
        <f t="shared" si="59"/>
        <v>0</v>
      </c>
      <c r="AJ55" s="81">
        <f t="shared" si="59"/>
        <v>0</v>
      </c>
      <c r="AK55" s="88">
        <f t="shared" si="59"/>
        <v>0</v>
      </c>
      <c r="AL55" s="152">
        <f t="shared" si="59"/>
        <v>0</v>
      </c>
      <c r="AM55" s="153">
        <f t="shared" si="59"/>
        <v>0</v>
      </c>
      <c r="AN55" s="96">
        <f t="shared" si="3"/>
        <v>34237</v>
      </c>
      <c r="AO55" s="96">
        <f t="shared" si="3"/>
        <v>-445</v>
      </c>
      <c r="AP55" s="96">
        <f t="shared" si="3"/>
        <v>33792</v>
      </c>
    </row>
    <row r="56" spans="1:256" x14ac:dyDescent="0.25">
      <c r="A56" s="21" t="s">
        <v>160</v>
      </c>
      <c r="B56" s="24" t="s">
        <v>102</v>
      </c>
      <c r="C56" s="79"/>
      <c r="D56" s="79"/>
      <c r="E56" s="115">
        <f>+D56+C56</f>
        <v>0</v>
      </c>
      <c r="F56" s="79"/>
      <c r="G56" s="79"/>
      <c r="H56" s="115">
        <f>+G56+F56</f>
        <v>0</v>
      </c>
      <c r="I56" s="58"/>
      <c r="J56" s="58"/>
      <c r="K56" s="113">
        <f>+J56+I56</f>
        <v>0</v>
      </c>
      <c r="L56" s="79"/>
      <c r="M56" s="80"/>
      <c r="N56" s="117">
        <f>+M56+L56</f>
        <v>0</v>
      </c>
      <c r="O56" s="59">
        <v>1500</v>
      </c>
      <c r="P56" s="80">
        <v>-525</v>
      </c>
      <c r="Q56" s="154">
        <f>+P56+O56</f>
        <v>975</v>
      </c>
      <c r="R56" s="96">
        <f t="shared" si="1"/>
        <v>1500</v>
      </c>
      <c r="S56" s="116">
        <f t="shared" si="1"/>
        <v>-525</v>
      </c>
      <c r="T56" s="116">
        <f t="shared" si="1"/>
        <v>975</v>
      </c>
      <c r="U56" s="79"/>
      <c r="V56" s="58"/>
      <c r="W56" s="53">
        <f t="shared" ref="W56:W63" si="60">+V56+U56</f>
        <v>0</v>
      </c>
      <c r="X56" s="79"/>
      <c r="Y56" s="80"/>
      <c r="Z56" s="81">
        <f>+Y56+X56</f>
        <v>0</v>
      </c>
      <c r="AA56" s="81"/>
      <c r="AB56" s="80"/>
      <c r="AC56" s="81">
        <f>+AB56+AA56</f>
        <v>0</v>
      </c>
      <c r="AD56" s="96">
        <f t="shared" si="2"/>
        <v>0</v>
      </c>
      <c r="AE56" s="96">
        <f t="shared" si="2"/>
        <v>0</v>
      </c>
      <c r="AF56" s="96">
        <f t="shared" si="2"/>
        <v>0</v>
      </c>
      <c r="AG56" s="88"/>
      <c r="AH56" s="81"/>
      <c r="AI56" s="80"/>
      <c r="AJ56" s="81"/>
      <c r="AK56" s="88"/>
      <c r="AL56" s="88"/>
      <c r="AM56" s="88"/>
      <c r="AN56" s="96">
        <f t="shared" si="3"/>
        <v>1500</v>
      </c>
      <c r="AO56" s="96">
        <f t="shared" si="3"/>
        <v>-525</v>
      </c>
      <c r="AP56" s="96">
        <f t="shared" si="3"/>
        <v>975</v>
      </c>
    </row>
    <row r="57" spans="1:256" x14ac:dyDescent="0.25">
      <c r="A57" s="21" t="s">
        <v>161</v>
      </c>
      <c r="B57" s="48" t="s">
        <v>218</v>
      </c>
      <c r="C57" s="53"/>
      <c r="D57" s="53"/>
      <c r="E57" s="115">
        <f t="shared" ref="E57:E64" si="61">+D57+C57</f>
        <v>0</v>
      </c>
      <c r="F57" s="53"/>
      <c r="G57" s="51"/>
      <c r="H57" s="115">
        <f t="shared" ref="H57:H64" si="62">+G57+F57</f>
        <v>0</v>
      </c>
      <c r="I57" s="53"/>
      <c r="J57" s="51"/>
      <c r="K57" s="115">
        <f t="shared" ref="K57:K64" si="63">+J57+I57</f>
        <v>0</v>
      </c>
      <c r="L57" s="53"/>
      <c r="M57" s="51"/>
      <c r="N57" s="117">
        <f t="shared" ref="N57:N64" si="64">+M57+L57</f>
        <v>0</v>
      </c>
      <c r="O57" s="52">
        <v>1162</v>
      </c>
      <c r="P57" s="51"/>
      <c r="Q57" s="154">
        <f t="shared" ref="Q57:Q64" si="65">+P57+O57</f>
        <v>1162</v>
      </c>
      <c r="R57" s="96">
        <f t="shared" si="1"/>
        <v>1162</v>
      </c>
      <c r="S57" s="116">
        <f t="shared" si="1"/>
        <v>0</v>
      </c>
      <c r="T57" s="116">
        <f t="shared" si="1"/>
        <v>1162</v>
      </c>
      <c r="U57" s="53"/>
      <c r="V57" s="53"/>
      <c r="W57" s="53">
        <f t="shared" si="60"/>
        <v>0</v>
      </c>
      <c r="X57" s="79"/>
      <c r="Y57" s="80"/>
      <c r="Z57" s="81">
        <f t="shared" ref="Z57:Z64" si="66">+Y57+X57</f>
        <v>0</v>
      </c>
      <c r="AA57" s="84"/>
      <c r="AB57" s="51"/>
      <c r="AC57" s="81">
        <f t="shared" ref="AC57:AC64" si="67">+AB57+AA57</f>
        <v>0</v>
      </c>
      <c r="AD57" s="96">
        <f t="shared" si="2"/>
        <v>0</v>
      </c>
      <c r="AE57" s="96">
        <f t="shared" si="2"/>
        <v>0</v>
      </c>
      <c r="AF57" s="96">
        <f t="shared" si="2"/>
        <v>0</v>
      </c>
      <c r="AG57" s="85"/>
      <c r="AH57" s="52"/>
      <c r="AI57" s="51"/>
      <c r="AJ57" s="114"/>
      <c r="AK57" s="85"/>
      <c r="AL57" s="136"/>
      <c r="AM57" s="136"/>
      <c r="AN57" s="96">
        <f t="shared" si="3"/>
        <v>1162</v>
      </c>
      <c r="AO57" s="96">
        <f t="shared" si="3"/>
        <v>0</v>
      </c>
      <c r="AP57" s="96">
        <f t="shared" si="3"/>
        <v>1162</v>
      </c>
    </row>
    <row r="58" spans="1:256" ht="31.5" x14ac:dyDescent="0.25">
      <c r="A58" s="21" t="s">
        <v>162</v>
      </c>
      <c r="B58" s="24" t="s">
        <v>103</v>
      </c>
      <c r="C58" s="53"/>
      <c r="D58" s="53"/>
      <c r="E58" s="115">
        <f t="shared" si="61"/>
        <v>0</v>
      </c>
      <c r="F58" s="53"/>
      <c r="G58" s="51"/>
      <c r="H58" s="115">
        <f t="shared" si="62"/>
        <v>0</v>
      </c>
      <c r="I58" s="53">
        <v>2626</v>
      </c>
      <c r="J58" s="51"/>
      <c r="K58" s="115">
        <f t="shared" si="63"/>
        <v>2626</v>
      </c>
      <c r="L58" s="53"/>
      <c r="M58" s="51"/>
      <c r="N58" s="117">
        <f t="shared" si="64"/>
        <v>0</v>
      </c>
      <c r="O58" s="52"/>
      <c r="P58" s="51"/>
      <c r="Q58" s="154">
        <f t="shared" si="65"/>
        <v>0</v>
      </c>
      <c r="R58" s="96">
        <f t="shared" si="1"/>
        <v>2626</v>
      </c>
      <c r="S58" s="116">
        <f t="shared" si="1"/>
        <v>0</v>
      </c>
      <c r="T58" s="116">
        <f t="shared" si="1"/>
        <v>2626</v>
      </c>
      <c r="U58" s="53"/>
      <c r="V58" s="53"/>
      <c r="W58" s="53">
        <f t="shared" si="60"/>
        <v>0</v>
      </c>
      <c r="X58" s="79"/>
      <c r="Y58" s="80"/>
      <c r="Z58" s="81">
        <f t="shared" si="66"/>
        <v>0</v>
      </c>
      <c r="AA58" s="84"/>
      <c r="AB58" s="51"/>
      <c r="AC58" s="81">
        <f t="shared" si="67"/>
        <v>0</v>
      </c>
      <c r="AD58" s="96">
        <f t="shared" si="2"/>
        <v>0</v>
      </c>
      <c r="AE58" s="96">
        <f t="shared" si="2"/>
        <v>0</v>
      </c>
      <c r="AF58" s="96">
        <f t="shared" si="2"/>
        <v>0</v>
      </c>
      <c r="AG58" s="85"/>
      <c r="AH58" s="52"/>
      <c r="AI58" s="51"/>
      <c r="AJ58" s="52"/>
      <c r="AK58" s="85"/>
      <c r="AL58" s="100"/>
      <c r="AM58" s="100"/>
      <c r="AN58" s="96">
        <f t="shared" si="3"/>
        <v>2626</v>
      </c>
      <c r="AO58" s="96">
        <f t="shared" si="3"/>
        <v>0</v>
      </c>
      <c r="AP58" s="96">
        <f t="shared" si="3"/>
        <v>2626</v>
      </c>
    </row>
    <row r="59" spans="1:256" x14ac:dyDescent="0.25">
      <c r="A59" s="21" t="s">
        <v>163</v>
      </c>
      <c r="B59" s="48" t="s">
        <v>231</v>
      </c>
      <c r="C59" s="53"/>
      <c r="D59" s="53"/>
      <c r="E59" s="115">
        <f t="shared" si="61"/>
        <v>0</v>
      </c>
      <c r="F59" s="53"/>
      <c r="G59" s="51"/>
      <c r="H59" s="115">
        <f t="shared" si="62"/>
        <v>0</v>
      </c>
      <c r="I59" s="53">
        <v>232</v>
      </c>
      <c r="J59" s="51"/>
      <c r="K59" s="115">
        <f t="shared" si="63"/>
        <v>232</v>
      </c>
      <c r="L59" s="53"/>
      <c r="M59" s="51"/>
      <c r="N59" s="117">
        <f t="shared" si="64"/>
        <v>0</v>
      </c>
      <c r="O59" s="52"/>
      <c r="P59" s="51"/>
      <c r="Q59" s="154">
        <f t="shared" si="65"/>
        <v>0</v>
      </c>
      <c r="R59" s="96">
        <f t="shared" si="1"/>
        <v>232</v>
      </c>
      <c r="S59" s="116">
        <f t="shared" si="1"/>
        <v>0</v>
      </c>
      <c r="T59" s="116">
        <f t="shared" si="1"/>
        <v>232</v>
      </c>
      <c r="U59" s="53"/>
      <c r="V59" s="53"/>
      <c r="W59" s="53">
        <f t="shared" si="60"/>
        <v>0</v>
      </c>
      <c r="X59" s="79"/>
      <c r="Y59" s="80"/>
      <c r="Z59" s="81">
        <f t="shared" si="66"/>
        <v>0</v>
      </c>
      <c r="AA59" s="84"/>
      <c r="AB59" s="51"/>
      <c r="AC59" s="81">
        <f t="shared" si="67"/>
        <v>0</v>
      </c>
      <c r="AD59" s="96">
        <f t="shared" si="2"/>
        <v>0</v>
      </c>
      <c r="AE59" s="96">
        <f t="shared" si="2"/>
        <v>0</v>
      </c>
      <c r="AF59" s="96">
        <f t="shared" si="2"/>
        <v>0</v>
      </c>
      <c r="AG59" s="85"/>
      <c r="AH59" s="52"/>
      <c r="AI59" s="51"/>
      <c r="AJ59" s="52"/>
      <c r="AK59" s="85"/>
      <c r="AL59" s="100"/>
      <c r="AM59" s="100"/>
      <c r="AN59" s="96">
        <f t="shared" si="3"/>
        <v>232</v>
      </c>
      <c r="AO59" s="96">
        <f t="shared" si="3"/>
        <v>0</v>
      </c>
      <c r="AP59" s="96">
        <f t="shared" si="3"/>
        <v>232</v>
      </c>
    </row>
    <row r="60" spans="1:256" x14ac:dyDescent="0.25">
      <c r="A60" s="21" t="s">
        <v>164</v>
      </c>
      <c r="B60" s="24" t="s">
        <v>104</v>
      </c>
      <c r="C60" s="53"/>
      <c r="D60" s="53"/>
      <c r="E60" s="115">
        <f t="shared" si="61"/>
        <v>0</v>
      </c>
      <c r="F60" s="53"/>
      <c r="G60" s="51"/>
      <c r="H60" s="115">
        <f t="shared" si="62"/>
        <v>0</v>
      </c>
      <c r="I60" s="53">
        <v>85</v>
      </c>
      <c r="J60" s="51"/>
      <c r="K60" s="115">
        <f t="shared" si="63"/>
        <v>85</v>
      </c>
      <c r="L60" s="53"/>
      <c r="M60" s="51"/>
      <c r="N60" s="117">
        <f t="shared" si="64"/>
        <v>0</v>
      </c>
      <c r="O60" s="52"/>
      <c r="P60" s="51"/>
      <c r="Q60" s="154">
        <f t="shared" si="65"/>
        <v>0</v>
      </c>
      <c r="R60" s="96">
        <f t="shared" si="1"/>
        <v>85</v>
      </c>
      <c r="S60" s="116">
        <f t="shared" si="1"/>
        <v>0</v>
      </c>
      <c r="T60" s="116">
        <f t="shared" si="1"/>
        <v>85</v>
      </c>
      <c r="U60" s="53"/>
      <c r="V60" s="53"/>
      <c r="W60" s="53">
        <f t="shared" si="60"/>
        <v>0</v>
      </c>
      <c r="X60" s="79"/>
      <c r="Y60" s="80"/>
      <c r="Z60" s="81">
        <f t="shared" si="66"/>
        <v>0</v>
      </c>
      <c r="AA60" s="84"/>
      <c r="AB60" s="51"/>
      <c r="AC60" s="81">
        <f t="shared" si="67"/>
        <v>0</v>
      </c>
      <c r="AD60" s="96">
        <f t="shared" si="2"/>
        <v>0</v>
      </c>
      <c r="AE60" s="96">
        <f t="shared" si="2"/>
        <v>0</v>
      </c>
      <c r="AF60" s="96">
        <f t="shared" si="2"/>
        <v>0</v>
      </c>
      <c r="AG60" s="85"/>
      <c r="AH60" s="52"/>
      <c r="AI60" s="51"/>
      <c r="AJ60" s="52"/>
      <c r="AK60" s="85"/>
      <c r="AL60" s="100"/>
      <c r="AM60" s="100"/>
      <c r="AN60" s="96">
        <f t="shared" si="3"/>
        <v>85</v>
      </c>
      <c r="AO60" s="96">
        <f t="shared" si="3"/>
        <v>0</v>
      </c>
      <c r="AP60" s="96">
        <f t="shared" si="3"/>
        <v>85</v>
      </c>
    </row>
    <row r="61" spans="1:256" x14ac:dyDescent="0.25">
      <c r="A61" s="21" t="s">
        <v>165</v>
      </c>
      <c r="B61" s="24" t="s">
        <v>105</v>
      </c>
      <c r="C61" s="53">
        <v>7403</v>
      </c>
      <c r="D61" s="53"/>
      <c r="E61" s="115">
        <f t="shared" si="61"/>
        <v>7403</v>
      </c>
      <c r="F61" s="53">
        <v>1140</v>
      </c>
      <c r="G61" s="51"/>
      <c r="H61" s="115">
        <f t="shared" si="62"/>
        <v>1140</v>
      </c>
      <c r="I61" s="53">
        <v>1690</v>
      </c>
      <c r="J61" s="51"/>
      <c r="K61" s="115">
        <f t="shared" si="63"/>
        <v>1690</v>
      </c>
      <c r="L61" s="53"/>
      <c r="M61" s="51"/>
      <c r="N61" s="117">
        <f t="shared" si="64"/>
        <v>0</v>
      </c>
      <c r="O61" s="52"/>
      <c r="P61" s="51"/>
      <c r="Q61" s="154">
        <f t="shared" si="65"/>
        <v>0</v>
      </c>
      <c r="R61" s="96">
        <f t="shared" si="1"/>
        <v>10233</v>
      </c>
      <c r="S61" s="116">
        <f t="shared" si="1"/>
        <v>0</v>
      </c>
      <c r="T61" s="116">
        <f t="shared" si="1"/>
        <v>10233</v>
      </c>
      <c r="U61" s="53">
        <v>470</v>
      </c>
      <c r="V61" s="53"/>
      <c r="W61" s="53">
        <f t="shared" si="60"/>
        <v>470</v>
      </c>
      <c r="X61" s="79"/>
      <c r="Y61" s="80"/>
      <c r="Z61" s="81">
        <f t="shared" si="66"/>
        <v>0</v>
      </c>
      <c r="AA61" s="84"/>
      <c r="AB61" s="51"/>
      <c r="AC61" s="81">
        <f t="shared" si="67"/>
        <v>0</v>
      </c>
      <c r="AD61" s="96">
        <f t="shared" si="2"/>
        <v>470</v>
      </c>
      <c r="AE61" s="96">
        <f t="shared" si="2"/>
        <v>0</v>
      </c>
      <c r="AF61" s="96">
        <f t="shared" si="2"/>
        <v>470</v>
      </c>
      <c r="AG61" s="85"/>
      <c r="AH61" s="52"/>
      <c r="AI61" s="51"/>
      <c r="AJ61" s="52"/>
      <c r="AK61" s="85"/>
      <c r="AL61" s="100"/>
      <c r="AM61" s="100"/>
      <c r="AN61" s="96">
        <f t="shared" si="3"/>
        <v>10703</v>
      </c>
      <c r="AO61" s="96">
        <f t="shared" si="3"/>
        <v>0</v>
      </c>
      <c r="AP61" s="96">
        <f t="shared" si="3"/>
        <v>10703</v>
      </c>
    </row>
    <row r="62" spans="1:256" x14ac:dyDescent="0.25">
      <c r="A62" s="21" t="s">
        <v>166</v>
      </c>
      <c r="B62" s="48" t="s">
        <v>179</v>
      </c>
      <c r="C62" s="53">
        <v>420</v>
      </c>
      <c r="D62" s="53"/>
      <c r="E62" s="115">
        <f t="shared" si="61"/>
        <v>420</v>
      </c>
      <c r="F62" s="53">
        <v>59</v>
      </c>
      <c r="G62" s="51"/>
      <c r="H62" s="115">
        <f t="shared" si="62"/>
        <v>59</v>
      </c>
      <c r="I62" s="53">
        <v>17323</v>
      </c>
      <c r="J62" s="51"/>
      <c r="K62" s="115">
        <f t="shared" si="63"/>
        <v>17323</v>
      </c>
      <c r="L62" s="53"/>
      <c r="M62" s="51"/>
      <c r="N62" s="117">
        <f t="shared" si="64"/>
        <v>0</v>
      </c>
      <c r="O62" s="52"/>
      <c r="P62" s="51"/>
      <c r="Q62" s="154">
        <f t="shared" si="65"/>
        <v>0</v>
      </c>
      <c r="R62" s="96">
        <f t="shared" si="1"/>
        <v>17802</v>
      </c>
      <c r="S62" s="116">
        <f t="shared" si="1"/>
        <v>0</v>
      </c>
      <c r="T62" s="116">
        <f t="shared" si="1"/>
        <v>17802</v>
      </c>
      <c r="U62" s="53"/>
      <c r="V62" s="53"/>
      <c r="W62" s="53">
        <f t="shared" si="60"/>
        <v>0</v>
      </c>
      <c r="X62" s="79"/>
      <c r="Y62" s="80"/>
      <c r="Z62" s="81">
        <f t="shared" si="66"/>
        <v>0</v>
      </c>
      <c r="AA62" s="84"/>
      <c r="AB62" s="51"/>
      <c r="AC62" s="81">
        <f t="shared" si="67"/>
        <v>0</v>
      </c>
      <c r="AD62" s="96">
        <f t="shared" si="2"/>
        <v>0</v>
      </c>
      <c r="AE62" s="96">
        <f t="shared" si="2"/>
        <v>0</v>
      </c>
      <c r="AF62" s="96">
        <f t="shared" si="2"/>
        <v>0</v>
      </c>
      <c r="AG62" s="85"/>
      <c r="AH62" s="52"/>
      <c r="AI62" s="51"/>
      <c r="AJ62" s="52"/>
      <c r="AK62" s="85"/>
      <c r="AL62" s="100"/>
      <c r="AM62" s="100"/>
      <c r="AN62" s="96">
        <f t="shared" si="3"/>
        <v>17802</v>
      </c>
      <c r="AO62" s="96">
        <f t="shared" si="3"/>
        <v>0</v>
      </c>
      <c r="AP62" s="96">
        <f t="shared" si="3"/>
        <v>17802</v>
      </c>
    </row>
    <row r="63" spans="1:256" x14ac:dyDescent="0.25">
      <c r="A63" s="21" t="s">
        <v>167</v>
      </c>
      <c r="B63" s="48" t="s">
        <v>221</v>
      </c>
      <c r="C63" s="53"/>
      <c r="D63" s="53"/>
      <c r="E63" s="115">
        <f t="shared" si="61"/>
        <v>0</v>
      </c>
      <c r="F63" s="53"/>
      <c r="G63" s="51"/>
      <c r="H63" s="115">
        <f t="shared" si="62"/>
        <v>0</v>
      </c>
      <c r="I63" s="53">
        <v>127</v>
      </c>
      <c r="J63" s="51">
        <v>80</v>
      </c>
      <c r="K63" s="115">
        <f t="shared" si="63"/>
        <v>207</v>
      </c>
      <c r="L63" s="53"/>
      <c r="M63" s="51"/>
      <c r="N63" s="117">
        <f t="shared" si="64"/>
        <v>0</v>
      </c>
      <c r="O63" s="52"/>
      <c r="P63" s="51"/>
      <c r="Q63" s="154">
        <f t="shared" si="65"/>
        <v>0</v>
      </c>
      <c r="R63" s="96">
        <f t="shared" si="1"/>
        <v>127</v>
      </c>
      <c r="S63" s="116">
        <f t="shared" si="1"/>
        <v>80</v>
      </c>
      <c r="T63" s="116">
        <f t="shared" si="1"/>
        <v>207</v>
      </c>
      <c r="U63" s="53"/>
      <c r="V63" s="53"/>
      <c r="W63" s="53">
        <f t="shared" si="60"/>
        <v>0</v>
      </c>
      <c r="X63" s="79"/>
      <c r="Y63" s="80"/>
      <c r="Z63" s="81">
        <f t="shared" si="66"/>
        <v>0</v>
      </c>
      <c r="AA63" s="84"/>
      <c r="AB63" s="51"/>
      <c r="AC63" s="81">
        <f t="shared" si="67"/>
        <v>0</v>
      </c>
      <c r="AD63" s="96">
        <f t="shared" si="2"/>
        <v>0</v>
      </c>
      <c r="AE63" s="96">
        <f t="shared" si="2"/>
        <v>0</v>
      </c>
      <c r="AF63" s="96">
        <f t="shared" si="2"/>
        <v>0</v>
      </c>
      <c r="AG63" s="85"/>
      <c r="AH63" s="52"/>
      <c r="AI63" s="51"/>
      <c r="AJ63" s="52"/>
      <c r="AK63" s="85"/>
      <c r="AL63" s="100"/>
      <c r="AM63" s="100"/>
      <c r="AN63" s="96">
        <f t="shared" si="3"/>
        <v>127</v>
      </c>
      <c r="AO63" s="96">
        <f t="shared" si="3"/>
        <v>80</v>
      </c>
      <c r="AP63" s="96">
        <f t="shared" si="3"/>
        <v>207</v>
      </c>
    </row>
    <row r="64" spans="1:256" hidden="1" x14ac:dyDescent="0.25">
      <c r="A64" s="21" t="s">
        <v>219</v>
      </c>
      <c r="B64" s="48"/>
      <c r="C64" s="53"/>
      <c r="D64" s="53"/>
      <c r="E64" s="115">
        <f t="shared" si="61"/>
        <v>0</v>
      </c>
      <c r="F64" s="53"/>
      <c r="G64" s="51"/>
      <c r="H64" s="115">
        <f t="shared" si="62"/>
        <v>0</v>
      </c>
      <c r="I64" s="53"/>
      <c r="J64" s="51"/>
      <c r="K64" s="115">
        <f t="shared" si="63"/>
        <v>0</v>
      </c>
      <c r="L64" s="53"/>
      <c r="M64" s="51"/>
      <c r="N64" s="117">
        <f t="shared" si="64"/>
        <v>0</v>
      </c>
      <c r="O64" s="52"/>
      <c r="P64" s="51"/>
      <c r="Q64" s="154">
        <f t="shared" si="65"/>
        <v>0</v>
      </c>
      <c r="R64" s="96">
        <f t="shared" si="1"/>
        <v>0</v>
      </c>
      <c r="S64" s="116">
        <f t="shared" si="1"/>
        <v>0</v>
      </c>
      <c r="T64" s="109">
        <f t="shared" si="1"/>
        <v>0</v>
      </c>
      <c r="U64" s="53"/>
      <c r="V64" s="53"/>
      <c r="W64" s="53">
        <f>+V64+U64</f>
        <v>0</v>
      </c>
      <c r="X64" s="79"/>
      <c r="Y64" s="80"/>
      <c r="Z64" s="81">
        <f t="shared" si="66"/>
        <v>0</v>
      </c>
      <c r="AA64" s="84"/>
      <c r="AB64" s="51"/>
      <c r="AC64" s="81">
        <f t="shared" si="67"/>
        <v>0</v>
      </c>
      <c r="AD64" s="96">
        <f t="shared" si="2"/>
        <v>0</v>
      </c>
      <c r="AE64" s="96">
        <f t="shared" si="2"/>
        <v>0</v>
      </c>
      <c r="AF64" s="96">
        <f t="shared" si="2"/>
        <v>0</v>
      </c>
      <c r="AG64" s="85"/>
      <c r="AH64" s="52"/>
      <c r="AI64" s="51"/>
      <c r="AJ64" s="52"/>
      <c r="AK64" s="85"/>
      <c r="AL64" s="100"/>
      <c r="AM64" s="100"/>
      <c r="AN64" s="96">
        <f t="shared" si="3"/>
        <v>0</v>
      </c>
      <c r="AO64" s="96">
        <f t="shared" si="3"/>
        <v>0</v>
      </c>
      <c r="AP64" s="96">
        <f t="shared" si="3"/>
        <v>0</v>
      </c>
    </row>
    <row r="65" spans="1:42" x14ac:dyDescent="0.25">
      <c r="A65" s="21"/>
      <c r="B65" s="63" t="s">
        <v>106</v>
      </c>
      <c r="C65" s="79">
        <f t="shared" ref="C65:AP65" si="68">+C66+C67</f>
        <v>159</v>
      </c>
      <c r="D65" s="79">
        <f t="shared" si="68"/>
        <v>0</v>
      </c>
      <c r="E65" s="115">
        <f t="shared" si="68"/>
        <v>159</v>
      </c>
      <c r="F65" s="79">
        <f t="shared" si="68"/>
        <v>0</v>
      </c>
      <c r="G65" s="79">
        <f t="shared" si="68"/>
        <v>0</v>
      </c>
      <c r="H65" s="115">
        <f t="shared" si="68"/>
        <v>0</v>
      </c>
      <c r="I65" s="79">
        <f t="shared" si="68"/>
        <v>8328</v>
      </c>
      <c r="J65" s="79">
        <f t="shared" si="68"/>
        <v>640</v>
      </c>
      <c r="K65" s="115">
        <f t="shared" si="68"/>
        <v>8968</v>
      </c>
      <c r="L65" s="79">
        <f t="shared" si="68"/>
        <v>0</v>
      </c>
      <c r="M65" s="79">
        <f t="shared" si="68"/>
        <v>0</v>
      </c>
      <c r="N65" s="117">
        <f t="shared" si="68"/>
        <v>0</v>
      </c>
      <c r="O65" s="79">
        <f t="shared" si="68"/>
        <v>0</v>
      </c>
      <c r="P65" s="79">
        <f t="shared" si="68"/>
        <v>0</v>
      </c>
      <c r="Q65" s="115">
        <f t="shared" si="68"/>
        <v>0</v>
      </c>
      <c r="R65" s="79">
        <f t="shared" si="68"/>
        <v>8487</v>
      </c>
      <c r="S65" s="115">
        <f t="shared" si="68"/>
        <v>640</v>
      </c>
      <c r="T65" s="115">
        <f t="shared" si="68"/>
        <v>9127</v>
      </c>
      <c r="U65" s="79">
        <f t="shared" si="68"/>
        <v>0</v>
      </c>
      <c r="V65" s="79">
        <f t="shared" si="68"/>
        <v>0</v>
      </c>
      <c r="W65" s="79">
        <f t="shared" si="68"/>
        <v>0</v>
      </c>
      <c r="X65" s="79">
        <f t="shared" si="68"/>
        <v>0</v>
      </c>
      <c r="Y65" s="79">
        <f t="shared" si="68"/>
        <v>0</v>
      </c>
      <c r="Z65" s="79">
        <f t="shared" si="68"/>
        <v>0</v>
      </c>
      <c r="AA65" s="81">
        <f t="shared" si="68"/>
        <v>0</v>
      </c>
      <c r="AB65" s="80">
        <f t="shared" si="68"/>
        <v>0</v>
      </c>
      <c r="AC65" s="79">
        <f t="shared" si="68"/>
        <v>0</v>
      </c>
      <c r="AD65" s="79">
        <f t="shared" si="68"/>
        <v>0</v>
      </c>
      <c r="AE65" s="79">
        <f t="shared" si="68"/>
        <v>0</v>
      </c>
      <c r="AF65" s="79">
        <f t="shared" si="68"/>
        <v>0</v>
      </c>
      <c r="AG65" s="79">
        <f t="shared" si="68"/>
        <v>0</v>
      </c>
      <c r="AH65" s="79">
        <f t="shared" si="68"/>
        <v>0</v>
      </c>
      <c r="AI65" s="79">
        <f t="shared" si="68"/>
        <v>0</v>
      </c>
      <c r="AJ65" s="79">
        <f t="shared" si="68"/>
        <v>0</v>
      </c>
      <c r="AK65" s="79">
        <f t="shared" si="68"/>
        <v>0</v>
      </c>
      <c r="AL65" s="79">
        <f t="shared" si="68"/>
        <v>0</v>
      </c>
      <c r="AM65" s="79">
        <f t="shared" si="68"/>
        <v>0</v>
      </c>
      <c r="AN65" s="79">
        <f t="shared" si="68"/>
        <v>8487</v>
      </c>
      <c r="AO65" s="79">
        <f t="shared" si="68"/>
        <v>640</v>
      </c>
      <c r="AP65" s="79">
        <f t="shared" si="68"/>
        <v>9127</v>
      </c>
    </row>
    <row r="66" spans="1:42" x14ac:dyDescent="0.25">
      <c r="A66" s="21" t="s">
        <v>168</v>
      </c>
      <c r="B66" s="24" t="s">
        <v>107</v>
      </c>
      <c r="C66" s="53">
        <v>159</v>
      </c>
      <c r="D66" s="53"/>
      <c r="E66" s="114">
        <f>+D66+C66</f>
        <v>159</v>
      </c>
      <c r="F66" s="53"/>
      <c r="G66" s="51"/>
      <c r="H66" s="118">
        <f>+G66+F66</f>
        <v>0</v>
      </c>
      <c r="I66" s="53">
        <v>6782</v>
      </c>
      <c r="J66" s="51">
        <v>640</v>
      </c>
      <c r="K66" s="118">
        <f>+J66+I66</f>
        <v>7422</v>
      </c>
      <c r="L66" s="53"/>
      <c r="M66" s="51"/>
      <c r="N66" s="118">
        <f>+M66+L66</f>
        <v>0</v>
      </c>
      <c r="O66" s="52"/>
      <c r="P66" s="51"/>
      <c r="Q66" s="136">
        <f>+P66+O66</f>
        <v>0</v>
      </c>
      <c r="R66" s="116">
        <f t="shared" si="1"/>
        <v>6941</v>
      </c>
      <c r="S66" s="116">
        <f t="shared" si="1"/>
        <v>640</v>
      </c>
      <c r="T66" s="116">
        <f t="shared" si="1"/>
        <v>7581</v>
      </c>
      <c r="U66" s="53"/>
      <c r="V66" s="53"/>
      <c r="W66" s="53">
        <f>+V66+U66</f>
        <v>0</v>
      </c>
      <c r="X66" s="53"/>
      <c r="Y66" s="51"/>
      <c r="Z66" s="52"/>
      <c r="AA66" s="84"/>
      <c r="AB66" s="51"/>
      <c r="AC66" s="52"/>
      <c r="AD66" s="96">
        <f t="shared" si="2"/>
        <v>0</v>
      </c>
      <c r="AE66" s="96">
        <f t="shared" si="2"/>
        <v>0</v>
      </c>
      <c r="AF66" s="96">
        <f t="shared" si="2"/>
        <v>0</v>
      </c>
      <c r="AG66" s="85"/>
      <c r="AH66" s="52"/>
      <c r="AI66" s="51"/>
      <c r="AJ66" s="52"/>
      <c r="AK66" s="85"/>
      <c r="AL66" s="100"/>
      <c r="AM66" s="100"/>
      <c r="AN66" s="96">
        <f t="shared" si="3"/>
        <v>6941</v>
      </c>
      <c r="AO66" s="96">
        <f t="shared" si="3"/>
        <v>640</v>
      </c>
      <c r="AP66" s="96">
        <f t="shared" si="3"/>
        <v>7581</v>
      </c>
    </row>
    <row r="67" spans="1:42" x14ac:dyDescent="0.25">
      <c r="A67" s="21" t="s">
        <v>170</v>
      </c>
      <c r="B67" s="48" t="s">
        <v>169</v>
      </c>
      <c r="C67" s="53"/>
      <c r="D67" s="53"/>
      <c r="E67" s="114">
        <f>+D67+C67</f>
        <v>0</v>
      </c>
      <c r="F67" s="53"/>
      <c r="G67" s="51"/>
      <c r="H67" s="118">
        <f>+G67+F67</f>
        <v>0</v>
      </c>
      <c r="I67" s="53">
        <v>1546</v>
      </c>
      <c r="J67" s="51"/>
      <c r="K67" s="118">
        <f>+J67+I67</f>
        <v>1546</v>
      </c>
      <c r="L67" s="53"/>
      <c r="M67" s="51"/>
      <c r="N67" s="118">
        <f>+M67+L67</f>
        <v>0</v>
      </c>
      <c r="O67" s="52"/>
      <c r="P67" s="51"/>
      <c r="Q67" s="136">
        <f>+P67+O67</f>
        <v>0</v>
      </c>
      <c r="R67" s="116">
        <f t="shared" si="1"/>
        <v>1546</v>
      </c>
      <c r="S67" s="116">
        <f t="shared" si="1"/>
        <v>0</v>
      </c>
      <c r="T67" s="116">
        <f t="shared" si="1"/>
        <v>1546</v>
      </c>
      <c r="U67" s="53"/>
      <c r="V67" s="53"/>
      <c r="W67" s="53"/>
      <c r="X67" s="53"/>
      <c r="Y67" s="51"/>
      <c r="Z67" s="52"/>
      <c r="AA67" s="84"/>
      <c r="AB67" s="51"/>
      <c r="AC67" s="52"/>
      <c r="AD67" s="96">
        <f t="shared" si="2"/>
        <v>0</v>
      </c>
      <c r="AE67" s="96">
        <f t="shared" si="2"/>
        <v>0</v>
      </c>
      <c r="AF67" s="96">
        <f t="shared" si="2"/>
        <v>0</v>
      </c>
      <c r="AG67" s="85"/>
      <c r="AH67" s="52"/>
      <c r="AI67" s="52"/>
      <c r="AJ67" s="52"/>
      <c r="AK67" s="85"/>
      <c r="AL67" s="100"/>
      <c r="AM67" s="100"/>
      <c r="AN67" s="96">
        <f t="shared" si="3"/>
        <v>1546</v>
      </c>
      <c r="AO67" s="96">
        <f t="shared" si="3"/>
        <v>0</v>
      </c>
      <c r="AP67" s="96">
        <f t="shared" si="3"/>
        <v>1546</v>
      </c>
    </row>
    <row r="68" spans="1:42" ht="16.5" thickBot="1" x14ac:dyDescent="0.3">
      <c r="A68" s="21" t="s">
        <v>171</v>
      </c>
      <c r="B68" s="63" t="s">
        <v>108</v>
      </c>
      <c r="C68" s="79">
        <v>0</v>
      </c>
      <c r="D68" s="79"/>
      <c r="E68" s="115">
        <f>+D68+C68</f>
        <v>0</v>
      </c>
      <c r="F68" s="79">
        <v>0</v>
      </c>
      <c r="G68" s="80">
        <v>0</v>
      </c>
      <c r="H68" s="117">
        <v>0</v>
      </c>
      <c r="I68" s="79">
        <v>0</v>
      </c>
      <c r="J68" s="80"/>
      <c r="K68" s="117">
        <f>+J68+I68</f>
        <v>0</v>
      </c>
      <c r="L68" s="79">
        <v>0</v>
      </c>
      <c r="M68" s="80">
        <v>0</v>
      </c>
      <c r="N68" s="117">
        <v>0</v>
      </c>
      <c r="O68" s="81">
        <v>600</v>
      </c>
      <c r="P68" s="54"/>
      <c r="Q68" s="115">
        <f>+P68+O68</f>
        <v>600</v>
      </c>
      <c r="R68" s="116">
        <f t="shared" si="1"/>
        <v>600</v>
      </c>
      <c r="S68" s="116">
        <f t="shared" si="1"/>
        <v>0</v>
      </c>
      <c r="T68" s="109">
        <f t="shared" si="1"/>
        <v>600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82">
        <v>0</v>
      </c>
      <c r="AB68" s="82">
        <v>0</v>
      </c>
      <c r="AC68" s="82">
        <v>0</v>
      </c>
      <c r="AD68" s="96">
        <f t="shared" si="2"/>
        <v>0</v>
      </c>
      <c r="AE68" s="96">
        <f t="shared" si="2"/>
        <v>0</v>
      </c>
      <c r="AF68" s="96">
        <f t="shared" si="2"/>
        <v>0</v>
      </c>
      <c r="AG68" s="88">
        <v>0</v>
      </c>
      <c r="AH68" s="81">
        <v>0</v>
      </c>
      <c r="AI68" s="81">
        <v>0</v>
      </c>
      <c r="AJ68" s="81">
        <v>0</v>
      </c>
      <c r="AK68" s="88">
        <v>0</v>
      </c>
      <c r="AL68" s="88">
        <v>0</v>
      </c>
      <c r="AM68" s="88">
        <v>0</v>
      </c>
      <c r="AN68" s="96">
        <f t="shared" si="3"/>
        <v>600</v>
      </c>
      <c r="AO68" s="61">
        <f t="shared" si="3"/>
        <v>0</v>
      </c>
      <c r="AP68" s="116">
        <f t="shared" si="3"/>
        <v>600</v>
      </c>
    </row>
    <row r="69" spans="1:42" s="164" customFormat="1" ht="16.5" hidden="1" thickBot="1" x14ac:dyDescent="0.3">
      <c r="A69" s="155"/>
      <c r="B69" s="156"/>
      <c r="C69" s="157"/>
      <c r="D69" s="157"/>
      <c r="E69" s="158"/>
      <c r="F69" s="159"/>
      <c r="G69" s="157"/>
      <c r="H69" s="158"/>
      <c r="I69" s="159"/>
      <c r="J69" s="157"/>
      <c r="K69" s="158"/>
      <c r="L69" s="159"/>
      <c r="M69" s="157"/>
      <c r="N69" s="158"/>
      <c r="O69" s="159"/>
      <c r="P69" s="157">
        <v>100</v>
      </c>
      <c r="Q69" s="158">
        <f>+P69</f>
        <v>100</v>
      </c>
      <c r="R69" s="160"/>
      <c r="S69" s="161">
        <f>+P69</f>
        <v>100</v>
      </c>
      <c r="T69" s="162">
        <f>+S69</f>
        <v>100</v>
      </c>
      <c r="U69" s="159"/>
      <c r="V69" s="157"/>
      <c r="W69" s="157"/>
      <c r="X69" s="157"/>
      <c r="Y69" s="157"/>
      <c r="Z69" s="157"/>
      <c r="AA69" s="157"/>
      <c r="AB69" s="157"/>
      <c r="AC69" s="157"/>
      <c r="AD69" s="161"/>
      <c r="AE69" s="161"/>
      <c r="AF69" s="161"/>
      <c r="AG69" s="157"/>
      <c r="AH69" s="157"/>
      <c r="AI69" s="157"/>
      <c r="AJ69" s="157"/>
      <c r="AK69" s="157"/>
      <c r="AL69" s="157"/>
      <c r="AM69" s="157"/>
      <c r="AN69" s="162"/>
      <c r="AO69" s="163">
        <f>+P69</f>
        <v>100</v>
      </c>
      <c r="AP69" s="163">
        <f>+AO69</f>
        <v>100</v>
      </c>
    </row>
    <row r="70" spans="1:42" ht="16.5" thickBot="1" x14ac:dyDescent="0.3">
      <c r="A70" s="89" t="s">
        <v>20</v>
      </c>
      <c r="B70" s="165" t="s">
        <v>110</v>
      </c>
      <c r="C70" s="166">
        <f t="shared" ref="C70:AP70" si="69">+C5+C15+C22+C34+C42+C51</f>
        <v>34061</v>
      </c>
      <c r="D70" s="166">
        <f t="shared" si="69"/>
        <v>5030</v>
      </c>
      <c r="E70" s="166">
        <f t="shared" si="69"/>
        <v>39091</v>
      </c>
      <c r="F70" s="166">
        <f t="shared" si="69"/>
        <v>5465</v>
      </c>
      <c r="G70" s="166">
        <f t="shared" si="69"/>
        <v>298</v>
      </c>
      <c r="H70" s="166">
        <f t="shared" si="69"/>
        <v>5763</v>
      </c>
      <c r="I70" s="166">
        <f t="shared" si="69"/>
        <v>90620</v>
      </c>
      <c r="J70" s="166">
        <f t="shared" si="69"/>
        <v>19135</v>
      </c>
      <c r="K70" s="166">
        <f t="shared" si="69"/>
        <v>109755</v>
      </c>
      <c r="L70" s="166">
        <f t="shared" si="69"/>
        <v>1850</v>
      </c>
      <c r="M70" s="168">
        <f t="shared" si="69"/>
        <v>0</v>
      </c>
      <c r="N70" s="168">
        <f t="shared" si="69"/>
        <v>1850</v>
      </c>
      <c r="O70" s="166">
        <f t="shared" si="69"/>
        <v>14590</v>
      </c>
      <c r="P70" s="168">
        <f t="shared" si="69"/>
        <v>-392</v>
      </c>
      <c r="Q70" s="167">
        <f t="shared" si="69"/>
        <v>14198</v>
      </c>
      <c r="R70" s="166">
        <f t="shared" si="69"/>
        <v>146586</v>
      </c>
      <c r="S70" s="166">
        <f t="shared" si="69"/>
        <v>24071</v>
      </c>
      <c r="T70" s="167">
        <f t="shared" si="69"/>
        <v>170657</v>
      </c>
      <c r="U70" s="166">
        <f t="shared" si="69"/>
        <v>17211</v>
      </c>
      <c r="V70" s="166">
        <f t="shared" si="69"/>
        <v>344505</v>
      </c>
      <c r="W70" s="166">
        <f t="shared" si="69"/>
        <v>361716</v>
      </c>
      <c r="X70" s="166">
        <f t="shared" si="69"/>
        <v>144038</v>
      </c>
      <c r="Y70" s="166">
        <f t="shared" si="69"/>
        <v>8386</v>
      </c>
      <c r="Z70" s="166">
        <f t="shared" si="69"/>
        <v>152424</v>
      </c>
      <c r="AA70" s="166">
        <f t="shared" si="69"/>
        <v>0</v>
      </c>
      <c r="AB70" s="166">
        <f t="shared" si="69"/>
        <v>0</v>
      </c>
      <c r="AC70" s="166">
        <f t="shared" si="69"/>
        <v>0</v>
      </c>
      <c r="AD70" s="166">
        <f t="shared" si="69"/>
        <v>161249</v>
      </c>
      <c r="AE70" s="166">
        <f t="shared" si="69"/>
        <v>352891</v>
      </c>
      <c r="AF70" s="166">
        <f t="shared" si="69"/>
        <v>514140</v>
      </c>
      <c r="AG70" s="166">
        <f t="shared" si="69"/>
        <v>0</v>
      </c>
      <c r="AH70" s="166">
        <f t="shared" si="69"/>
        <v>0</v>
      </c>
      <c r="AI70" s="166">
        <f t="shared" si="69"/>
        <v>0</v>
      </c>
      <c r="AJ70" s="166">
        <f t="shared" si="69"/>
        <v>0</v>
      </c>
      <c r="AK70" s="166">
        <f t="shared" si="69"/>
        <v>0</v>
      </c>
      <c r="AL70" s="166">
        <f t="shared" si="69"/>
        <v>0</v>
      </c>
      <c r="AM70" s="166">
        <f t="shared" si="69"/>
        <v>0</v>
      </c>
      <c r="AN70" s="167">
        <f t="shared" si="69"/>
        <v>307835</v>
      </c>
      <c r="AO70" s="167">
        <f t="shared" si="69"/>
        <v>376962</v>
      </c>
      <c r="AP70" s="167">
        <f t="shared" si="69"/>
        <v>684797</v>
      </c>
    </row>
    <row r="71" spans="1:42" x14ac:dyDescent="0.25">
      <c r="A71" s="74"/>
      <c r="B71" s="90" t="s">
        <v>27</v>
      </c>
      <c r="C71" s="97"/>
      <c r="D71" s="97"/>
      <c r="E71" s="136"/>
      <c r="F71" s="97"/>
      <c r="G71" s="98"/>
      <c r="H71" s="132"/>
      <c r="I71" s="97"/>
      <c r="J71" s="99"/>
      <c r="K71" s="132"/>
      <c r="L71" s="135"/>
      <c r="M71" s="99"/>
      <c r="N71" s="132"/>
      <c r="O71" s="135"/>
      <c r="P71" s="135"/>
      <c r="Q71" s="135"/>
      <c r="R71" s="169"/>
      <c r="S71" s="170"/>
      <c r="T71" s="171"/>
      <c r="U71" s="97"/>
      <c r="V71" s="97"/>
      <c r="W71" s="97"/>
      <c r="X71" s="97"/>
      <c r="Y71" s="135"/>
      <c r="Z71" s="172"/>
      <c r="AA71" s="99"/>
      <c r="AB71" s="135"/>
      <c r="AC71" s="172"/>
      <c r="AD71" s="173"/>
      <c r="AE71" s="143"/>
      <c r="AF71" s="174"/>
      <c r="AG71" s="95">
        <v>0</v>
      </c>
      <c r="AH71" s="99"/>
      <c r="AI71" s="135"/>
      <c r="AJ71" s="135"/>
      <c r="AK71" s="100">
        <f>SUM(AG71:AH71)</f>
        <v>0</v>
      </c>
      <c r="AL71" s="100">
        <f>+AG71</f>
        <v>0</v>
      </c>
      <c r="AM71" s="196">
        <f>+AG71</f>
        <v>0</v>
      </c>
      <c r="AN71" s="116">
        <f>+R71+AD71+AK71</f>
        <v>0</v>
      </c>
      <c r="AO71" s="116">
        <f>+S71+AE71+AL71</f>
        <v>0</v>
      </c>
      <c r="AP71" s="96">
        <f>+T71+AF71+AM71</f>
        <v>0</v>
      </c>
    </row>
    <row r="72" spans="1:42" x14ac:dyDescent="0.25">
      <c r="A72" s="21"/>
      <c r="B72" s="49" t="s">
        <v>21</v>
      </c>
      <c r="C72" s="53"/>
      <c r="D72" s="53"/>
      <c r="E72" s="114"/>
      <c r="F72" s="53"/>
      <c r="G72" s="51"/>
      <c r="H72" s="118"/>
      <c r="I72" s="53"/>
      <c r="J72" s="84"/>
      <c r="K72" s="118"/>
      <c r="L72" s="52"/>
      <c r="M72" s="84"/>
      <c r="N72" s="118"/>
      <c r="O72" s="52"/>
      <c r="P72" s="51"/>
      <c r="Q72" s="52"/>
      <c r="R72" s="175"/>
      <c r="S72" s="142"/>
      <c r="T72" s="111"/>
      <c r="U72" s="53"/>
      <c r="V72" s="53"/>
      <c r="W72" s="53"/>
      <c r="X72" s="53"/>
      <c r="Y72" s="52"/>
      <c r="Z72" s="53"/>
      <c r="AA72" s="84"/>
      <c r="AB72" s="52"/>
      <c r="AC72" s="53"/>
      <c r="AD72" s="142"/>
      <c r="AE72" s="142"/>
      <c r="AF72" s="78"/>
      <c r="AG72" s="53"/>
      <c r="AH72" s="83">
        <f t="shared" ref="AH72:AO72" si="70">+AH73+AH77+AH80</f>
        <v>57749</v>
      </c>
      <c r="AI72" s="83">
        <f t="shared" si="70"/>
        <v>-13982</v>
      </c>
      <c r="AJ72" s="142">
        <f t="shared" si="70"/>
        <v>43767</v>
      </c>
      <c r="AK72" s="142">
        <f t="shared" si="70"/>
        <v>57749</v>
      </c>
      <c r="AL72" s="147">
        <f t="shared" si="70"/>
        <v>-13982</v>
      </c>
      <c r="AM72" s="142">
        <f t="shared" si="70"/>
        <v>43767</v>
      </c>
      <c r="AN72" s="147">
        <f t="shared" si="70"/>
        <v>57749</v>
      </c>
      <c r="AO72" s="147">
        <f t="shared" si="70"/>
        <v>-13982</v>
      </c>
      <c r="AP72" s="111">
        <f>+AO72+AN72</f>
        <v>43767</v>
      </c>
    </row>
    <row r="73" spans="1:42" x14ac:dyDescent="0.25">
      <c r="A73" s="21"/>
      <c r="B73" s="195" t="s">
        <v>109</v>
      </c>
      <c r="C73" s="53"/>
      <c r="D73" s="53"/>
      <c r="E73" s="114"/>
      <c r="F73" s="53"/>
      <c r="G73" s="51"/>
      <c r="H73" s="118"/>
      <c r="I73" s="53"/>
      <c r="J73" s="84"/>
      <c r="K73" s="118"/>
      <c r="L73" s="52"/>
      <c r="M73" s="84"/>
      <c r="N73" s="118"/>
      <c r="O73" s="52"/>
      <c r="P73" s="51"/>
      <c r="Q73" s="52"/>
      <c r="R73" s="175"/>
      <c r="S73" s="142"/>
      <c r="T73" s="111"/>
      <c r="U73" s="53"/>
      <c r="V73" s="53"/>
      <c r="W73" s="53"/>
      <c r="X73" s="53"/>
      <c r="Y73" s="52"/>
      <c r="Z73" s="53"/>
      <c r="AA73" s="84"/>
      <c r="AB73" s="52"/>
      <c r="AC73" s="53"/>
      <c r="AD73" s="142"/>
      <c r="AE73" s="142"/>
      <c r="AF73" s="78"/>
      <c r="AG73" s="53"/>
      <c r="AH73" s="84">
        <v>40806</v>
      </c>
      <c r="AI73" s="142">
        <f>+AI74+AI75+AI76</f>
        <v>-10052</v>
      </c>
      <c r="AJ73" s="51">
        <f>++AI73+AH73</f>
        <v>30754</v>
      </c>
      <c r="AK73" s="114">
        <f>SUM(AG73:AH73)</f>
        <v>40806</v>
      </c>
      <c r="AL73" s="100">
        <f>+AI73</f>
        <v>-10052</v>
      </c>
      <c r="AM73" s="100">
        <f>+AJ73</f>
        <v>30754</v>
      </c>
      <c r="AN73" s="116">
        <f>+R73+AD73+AK73</f>
        <v>40806</v>
      </c>
      <c r="AO73" s="96">
        <f>+S73+AE73+AL73</f>
        <v>-10052</v>
      </c>
      <c r="AP73" s="96">
        <f>+T73+AF73+AM73</f>
        <v>30754</v>
      </c>
    </row>
    <row r="74" spans="1:42" x14ac:dyDescent="0.25">
      <c r="A74" s="21"/>
      <c r="B74" s="200" t="s">
        <v>234</v>
      </c>
      <c r="C74" s="53"/>
      <c r="D74" s="53"/>
      <c r="E74" s="114"/>
      <c r="F74" s="53"/>
      <c r="G74" s="51"/>
      <c r="H74" s="118"/>
      <c r="I74" s="53"/>
      <c r="J74" s="84"/>
      <c r="K74" s="118"/>
      <c r="L74" s="52"/>
      <c r="M74" s="84"/>
      <c r="N74" s="118"/>
      <c r="O74" s="52"/>
      <c r="P74" s="51"/>
      <c r="Q74" s="52"/>
      <c r="R74" s="175"/>
      <c r="S74" s="142"/>
      <c r="T74" s="111"/>
      <c r="U74" s="53"/>
      <c r="V74" s="53"/>
      <c r="W74" s="53"/>
      <c r="X74" s="53"/>
      <c r="Y74" s="52"/>
      <c r="Z74" s="53"/>
      <c r="AA74" s="84"/>
      <c r="AB74" s="52"/>
      <c r="AC74" s="53"/>
      <c r="AD74" s="142"/>
      <c r="AE74" s="142"/>
      <c r="AF74" s="78"/>
      <c r="AG74" s="53"/>
      <c r="AH74" s="84"/>
      <c r="AI74" s="51">
        <v>2338</v>
      </c>
      <c r="AJ74" s="114"/>
      <c r="AK74" s="114"/>
      <c r="AL74" s="100">
        <f>+AI74</f>
        <v>2338</v>
      </c>
      <c r="AM74" s="100"/>
      <c r="AN74" s="116"/>
      <c r="AO74" s="96"/>
      <c r="AP74" s="96"/>
    </row>
    <row r="75" spans="1:42" x14ac:dyDescent="0.25">
      <c r="A75" s="21"/>
      <c r="B75" s="200" t="s">
        <v>235</v>
      </c>
      <c r="C75" s="53"/>
      <c r="D75" s="53"/>
      <c r="E75" s="114"/>
      <c r="F75" s="53"/>
      <c r="G75" s="51"/>
      <c r="H75" s="118"/>
      <c r="I75" s="53"/>
      <c r="J75" s="84"/>
      <c r="K75" s="118"/>
      <c r="L75" s="52"/>
      <c r="M75" s="84"/>
      <c r="N75" s="118"/>
      <c r="O75" s="52"/>
      <c r="P75" s="51"/>
      <c r="Q75" s="52"/>
      <c r="R75" s="175"/>
      <c r="S75" s="142"/>
      <c r="T75" s="111"/>
      <c r="U75" s="53"/>
      <c r="V75" s="53"/>
      <c r="W75" s="53"/>
      <c r="X75" s="53"/>
      <c r="Y75" s="52"/>
      <c r="Z75" s="53"/>
      <c r="AA75" s="84"/>
      <c r="AB75" s="52"/>
      <c r="AC75" s="53"/>
      <c r="AD75" s="142"/>
      <c r="AE75" s="142"/>
      <c r="AF75" s="78"/>
      <c r="AG75" s="53"/>
      <c r="AH75" s="84"/>
      <c r="AI75" s="51">
        <v>-6179</v>
      </c>
      <c r="AJ75" s="114"/>
      <c r="AK75" s="114"/>
      <c r="AL75" s="100">
        <f>+AI75</f>
        <v>-6179</v>
      </c>
      <c r="AM75" s="100"/>
      <c r="AN75" s="116"/>
      <c r="AO75" s="96"/>
      <c r="AP75" s="96"/>
    </row>
    <row r="76" spans="1:42" x14ac:dyDescent="0.25">
      <c r="A76" s="21"/>
      <c r="B76" s="200" t="s">
        <v>236</v>
      </c>
      <c r="C76" s="53"/>
      <c r="D76" s="53"/>
      <c r="E76" s="114"/>
      <c r="F76" s="53"/>
      <c r="G76" s="51"/>
      <c r="H76" s="118"/>
      <c r="I76" s="53"/>
      <c r="J76" s="84"/>
      <c r="K76" s="118"/>
      <c r="L76" s="52"/>
      <c r="M76" s="84"/>
      <c r="N76" s="118"/>
      <c r="O76" s="52"/>
      <c r="P76" s="51"/>
      <c r="Q76" s="52"/>
      <c r="R76" s="175"/>
      <c r="S76" s="142"/>
      <c r="T76" s="111"/>
      <c r="U76" s="53"/>
      <c r="V76" s="53"/>
      <c r="W76" s="53"/>
      <c r="X76" s="53"/>
      <c r="Y76" s="52"/>
      <c r="Z76" s="53"/>
      <c r="AA76" s="84"/>
      <c r="AB76" s="52"/>
      <c r="AC76" s="53"/>
      <c r="AD76" s="142"/>
      <c r="AE76" s="142"/>
      <c r="AF76" s="78"/>
      <c r="AG76" s="53"/>
      <c r="AH76" s="84"/>
      <c r="AI76" s="51">
        <v>-6211</v>
      </c>
      <c r="AJ76" s="114"/>
      <c r="AK76" s="114"/>
      <c r="AL76" s="100">
        <f>+AI76</f>
        <v>-6211</v>
      </c>
      <c r="AM76" s="100"/>
      <c r="AN76" s="116"/>
      <c r="AO76" s="96"/>
      <c r="AP76" s="96"/>
    </row>
    <row r="77" spans="1:42" x14ac:dyDescent="0.25">
      <c r="A77" s="21"/>
      <c r="B77" s="199" t="s">
        <v>117</v>
      </c>
      <c r="C77" s="53"/>
      <c r="D77" s="53"/>
      <c r="E77" s="114"/>
      <c r="F77" s="53"/>
      <c r="G77" s="51"/>
      <c r="H77" s="118"/>
      <c r="I77" s="53"/>
      <c r="J77" s="84"/>
      <c r="K77" s="118"/>
      <c r="L77" s="52"/>
      <c r="M77" s="84"/>
      <c r="N77" s="118"/>
      <c r="O77" s="52"/>
      <c r="P77" s="51"/>
      <c r="Q77" s="52"/>
      <c r="R77" s="175"/>
      <c r="S77" s="142"/>
      <c r="T77" s="111"/>
      <c r="U77" s="53"/>
      <c r="V77" s="53"/>
      <c r="W77" s="53"/>
      <c r="X77" s="53"/>
      <c r="Y77" s="52"/>
      <c r="Z77" s="53"/>
      <c r="AA77" s="84"/>
      <c r="AB77" s="52"/>
      <c r="AC77" s="53"/>
      <c r="AD77" s="142"/>
      <c r="AE77" s="142"/>
      <c r="AF77" s="78"/>
      <c r="AG77" s="53"/>
      <c r="AH77" s="84">
        <v>399</v>
      </c>
      <c r="AI77" s="51">
        <f>+AI78+AI79</f>
        <v>-317</v>
      </c>
      <c r="AJ77" s="114">
        <f>++AI77+AH77</f>
        <v>82</v>
      </c>
      <c r="AK77" s="114">
        <f>SUM(AG77:AH77)</f>
        <v>399</v>
      </c>
      <c r="AL77" s="100">
        <f>+AL78+AL79</f>
        <v>-317</v>
      </c>
      <c r="AM77" s="100">
        <f>+AJ77</f>
        <v>82</v>
      </c>
      <c r="AN77" s="96">
        <f>+R77+AD77+AK77</f>
        <v>399</v>
      </c>
      <c r="AO77" s="96">
        <f>+S77+AE77+AL77</f>
        <v>-317</v>
      </c>
      <c r="AP77" s="96">
        <f>+T77+AF77+AM77</f>
        <v>82</v>
      </c>
    </row>
    <row r="78" spans="1:42" x14ac:dyDescent="0.25">
      <c r="A78" s="21"/>
      <c r="B78" s="176" t="s">
        <v>233</v>
      </c>
      <c r="C78" s="53"/>
      <c r="D78" s="53"/>
      <c r="E78" s="114"/>
      <c r="F78" s="53"/>
      <c r="G78" s="51"/>
      <c r="H78" s="118"/>
      <c r="I78" s="53"/>
      <c r="J78" s="84"/>
      <c r="K78" s="118"/>
      <c r="L78" s="52"/>
      <c r="M78" s="84"/>
      <c r="N78" s="118"/>
      <c r="O78" s="52"/>
      <c r="P78" s="51"/>
      <c r="Q78" s="52"/>
      <c r="R78" s="175"/>
      <c r="S78" s="142"/>
      <c r="T78" s="111"/>
      <c r="U78" s="53"/>
      <c r="V78" s="53"/>
      <c r="W78" s="53"/>
      <c r="X78" s="53"/>
      <c r="Y78" s="52"/>
      <c r="Z78" s="53"/>
      <c r="AA78" s="84"/>
      <c r="AB78" s="52"/>
      <c r="AC78" s="53"/>
      <c r="AD78" s="142"/>
      <c r="AE78" s="142"/>
      <c r="AF78" s="78"/>
      <c r="AG78" s="53"/>
      <c r="AH78" s="84"/>
      <c r="AI78" s="51">
        <v>283</v>
      </c>
      <c r="AJ78" s="52"/>
      <c r="AK78" s="85"/>
      <c r="AL78" s="100">
        <v>283</v>
      </c>
      <c r="AM78" s="100"/>
      <c r="AN78" s="96"/>
      <c r="AO78" s="96">
        <f>+S78+AE78+AL78</f>
        <v>283</v>
      </c>
      <c r="AP78" s="96"/>
    </row>
    <row r="79" spans="1:42" x14ac:dyDescent="0.25">
      <c r="A79" s="21"/>
      <c r="B79" s="177" t="s">
        <v>237</v>
      </c>
      <c r="C79" s="53"/>
      <c r="D79" s="53"/>
      <c r="E79" s="114"/>
      <c r="F79" s="53"/>
      <c r="G79" s="51"/>
      <c r="H79" s="118"/>
      <c r="I79" s="53"/>
      <c r="J79" s="84"/>
      <c r="K79" s="118"/>
      <c r="L79" s="52"/>
      <c r="M79" s="84"/>
      <c r="N79" s="118"/>
      <c r="O79" s="52"/>
      <c r="P79" s="51"/>
      <c r="Q79" s="52"/>
      <c r="R79" s="175"/>
      <c r="S79" s="142"/>
      <c r="T79" s="111"/>
      <c r="U79" s="53"/>
      <c r="V79" s="53"/>
      <c r="W79" s="53"/>
      <c r="X79" s="53"/>
      <c r="Y79" s="52"/>
      <c r="Z79" s="53"/>
      <c r="AA79" s="84"/>
      <c r="AB79" s="52"/>
      <c r="AC79" s="53"/>
      <c r="AD79" s="142"/>
      <c r="AE79" s="142"/>
      <c r="AF79" s="78"/>
      <c r="AG79" s="53"/>
      <c r="AH79" s="84"/>
      <c r="AI79" s="51">
        <v>-600</v>
      </c>
      <c r="AJ79" s="52"/>
      <c r="AK79" s="85"/>
      <c r="AL79" s="100">
        <f>+AI79</f>
        <v>-600</v>
      </c>
      <c r="AM79" s="100"/>
      <c r="AN79" s="96"/>
      <c r="AO79" s="96">
        <f>+S79+AE79+AL79</f>
        <v>-600</v>
      </c>
      <c r="AP79" s="96"/>
    </row>
    <row r="80" spans="1:42" x14ac:dyDescent="0.25">
      <c r="A80" s="21"/>
      <c r="B80" s="121" t="s">
        <v>118</v>
      </c>
      <c r="C80" s="53"/>
      <c r="D80" s="53"/>
      <c r="E80" s="114"/>
      <c r="F80" s="53"/>
      <c r="G80" s="51"/>
      <c r="H80" s="118"/>
      <c r="I80" s="53"/>
      <c r="J80" s="84"/>
      <c r="K80" s="118"/>
      <c r="L80" s="52"/>
      <c r="M80" s="84"/>
      <c r="N80" s="118"/>
      <c r="O80" s="52"/>
      <c r="P80" s="51"/>
      <c r="Q80" s="52"/>
      <c r="R80" s="175"/>
      <c r="S80" s="142"/>
      <c r="T80" s="111"/>
      <c r="U80" s="53"/>
      <c r="V80" s="53"/>
      <c r="W80" s="53"/>
      <c r="X80" s="53"/>
      <c r="Y80" s="52"/>
      <c r="Z80" s="53"/>
      <c r="AA80" s="84"/>
      <c r="AB80" s="52"/>
      <c r="AC80" s="53"/>
      <c r="AD80" s="142"/>
      <c r="AE80" s="142"/>
      <c r="AF80" s="78"/>
      <c r="AG80" s="53"/>
      <c r="AH80" s="84">
        <v>16544</v>
      </c>
      <c r="AI80" s="51">
        <f>+AI81</f>
        <v>-3613</v>
      </c>
      <c r="AJ80" s="52">
        <f>++AI80+AH80</f>
        <v>12931</v>
      </c>
      <c r="AK80" s="85">
        <f>SUM(AG80:AH80)</f>
        <v>16544</v>
      </c>
      <c r="AL80" s="100">
        <f>+AI80</f>
        <v>-3613</v>
      </c>
      <c r="AM80" s="100">
        <f>+AL80+AK80</f>
        <v>12931</v>
      </c>
      <c r="AN80" s="96">
        <f>+R80+AD80+AK80</f>
        <v>16544</v>
      </c>
      <c r="AO80" s="96">
        <f>+S80+AE80+AL80</f>
        <v>-3613</v>
      </c>
      <c r="AP80" s="96">
        <f>+T80+AF80+AM80</f>
        <v>12931</v>
      </c>
    </row>
    <row r="81" spans="1:42" x14ac:dyDescent="0.25">
      <c r="A81" s="21"/>
      <c r="B81" s="177" t="s">
        <v>238</v>
      </c>
      <c r="C81" s="53"/>
      <c r="D81" s="53"/>
      <c r="E81" s="114"/>
      <c r="F81" s="53"/>
      <c r="G81" s="51"/>
      <c r="H81" s="118"/>
      <c r="I81" s="53"/>
      <c r="J81" s="84"/>
      <c r="K81" s="118"/>
      <c r="L81" s="52"/>
      <c r="M81" s="84"/>
      <c r="N81" s="118"/>
      <c r="O81" s="52"/>
      <c r="P81" s="51"/>
      <c r="Q81" s="52"/>
      <c r="R81" s="175"/>
      <c r="S81" s="142"/>
      <c r="T81" s="111"/>
      <c r="U81" s="53"/>
      <c r="V81" s="53"/>
      <c r="W81" s="53"/>
      <c r="X81" s="53"/>
      <c r="Y81" s="52"/>
      <c r="Z81" s="53"/>
      <c r="AA81" s="84"/>
      <c r="AB81" s="52"/>
      <c r="AC81" s="53"/>
      <c r="AD81" s="142"/>
      <c r="AE81" s="142"/>
      <c r="AF81" s="78"/>
      <c r="AG81" s="53"/>
      <c r="AH81" s="84"/>
      <c r="AI81" s="51">
        <v>-3613</v>
      </c>
      <c r="AJ81" s="52">
        <f>++AI81+AH81</f>
        <v>-3613</v>
      </c>
      <c r="AK81" s="85">
        <f>SUM(AG81:AH81)</f>
        <v>0</v>
      </c>
      <c r="AL81" s="100">
        <f>+AI81</f>
        <v>-3613</v>
      </c>
      <c r="AM81" s="100">
        <f>+AL81+AK81</f>
        <v>-3613</v>
      </c>
      <c r="AN81" s="96">
        <f>+R81+AD81+AK81</f>
        <v>0</v>
      </c>
      <c r="AO81" s="96">
        <f>+S81+AE81+AL81</f>
        <v>-3613</v>
      </c>
      <c r="AP81" s="96">
        <f>+T81+AF81+AM81</f>
        <v>-3613</v>
      </c>
    </row>
    <row r="82" spans="1:42" hidden="1" x14ac:dyDescent="0.25">
      <c r="A82" s="91"/>
      <c r="B82" s="177"/>
      <c r="C82" s="101"/>
      <c r="D82" s="101"/>
      <c r="E82" s="150"/>
      <c r="F82" s="101"/>
      <c r="G82" s="102"/>
      <c r="H82" s="178"/>
      <c r="I82" s="101"/>
      <c r="J82" s="103"/>
      <c r="K82" s="178"/>
      <c r="L82" s="179"/>
      <c r="M82" s="103"/>
      <c r="N82" s="178"/>
      <c r="O82" s="179"/>
      <c r="P82" s="179"/>
      <c r="Q82" s="179"/>
      <c r="R82" s="180"/>
      <c r="S82" s="181"/>
      <c r="T82" s="182"/>
      <c r="U82" s="101"/>
      <c r="V82" s="101"/>
      <c r="W82" s="101"/>
      <c r="X82" s="101"/>
      <c r="Y82" s="179"/>
      <c r="Z82" s="179"/>
      <c r="AA82" s="103"/>
      <c r="AB82" s="179"/>
      <c r="AC82" s="101"/>
      <c r="AD82" s="181"/>
      <c r="AE82" s="181"/>
      <c r="AF82" s="105"/>
      <c r="AG82" s="101"/>
      <c r="AH82" s="103"/>
      <c r="AI82" s="102"/>
      <c r="AJ82" s="52"/>
      <c r="AK82" s="183"/>
      <c r="AL82" s="100"/>
      <c r="AM82" s="100"/>
      <c r="AN82" s="96"/>
      <c r="AO82" s="96">
        <f>+AL82</f>
        <v>0</v>
      </c>
      <c r="AP82" s="96"/>
    </row>
    <row r="83" spans="1:42" ht="16.5" thickBot="1" x14ac:dyDescent="0.3">
      <c r="A83" s="91" t="s">
        <v>34</v>
      </c>
      <c r="B83" s="92" t="s">
        <v>22</v>
      </c>
      <c r="C83" s="101"/>
      <c r="D83" s="101"/>
      <c r="E83" s="184"/>
      <c r="F83" s="101"/>
      <c r="G83" s="102"/>
      <c r="H83" s="178"/>
      <c r="I83" s="101"/>
      <c r="J83" s="103"/>
      <c r="K83" s="185"/>
      <c r="L83" s="179"/>
      <c r="M83" s="103"/>
      <c r="N83" s="185"/>
      <c r="O83" s="186"/>
      <c r="P83" s="186"/>
      <c r="Q83" s="163"/>
      <c r="R83" s="187"/>
      <c r="S83" s="188"/>
      <c r="T83" s="189"/>
      <c r="U83" s="101"/>
      <c r="V83" s="101"/>
      <c r="W83" s="101"/>
      <c r="X83" s="101"/>
      <c r="Y83" s="179"/>
      <c r="Z83" s="179"/>
      <c r="AA83" s="103"/>
      <c r="AB83" s="179"/>
      <c r="AC83" s="190"/>
      <c r="AD83" s="191"/>
      <c r="AE83" s="191"/>
      <c r="AF83" s="192"/>
      <c r="AG83" s="105">
        <f>+AG71</f>
        <v>0</v>
      </c>
      <c r="AH83" s="106">
        <f>+AH72</f>
        <v>57749</v>
      </c>
      <c r="AI83" s="106">
        <f>+AI72</f>
        <v>-13982</v>
      </c>
      <c r="AJ83" s="106">
        <f>+AJ72</f>
        <v>43767</v>
      </c>
      <c r="AK83" s="104">
        <f>AG83+AH83</f>
        <v>57749</v>
      </c>
      <c r="AL83" s="100">
        <f>+AL72+AL71</f>
        <v>-13982</v>
      </c>
      <c r="AM83" s="100">
        <f>+AL83+AK83</f>
        <v>43767</v>
      </c>
      <c r="AN83" s="96">
        <f>+R83+AD83+AK83</f>
        <v>57749</v>
      </c>
      <c r="AO83" s="96">
        <f>+S83+AE83+AL83</f>
        <v>-13982</v>
      </c>
      <c r="AP83" s="96">
        <f>+T83+AF83+AM83</f>
        <v>43767</v>
      </c>
    </row>
    <row r="84" spans="1:42" ht="17.25" thickTop="1" thickBot="1" x14ac:dyDescent="0.3">
      <c r="A84" s="93" t="s">
        <v>23</v>
      </c>
      <c r="B84" s="94" t="s">
        <v>111</v>
      </c>
      <c r="C84" s="107">
        <f t="shared" ref="C84:AP84" si="71">SUM(C70:C72)</f>
        <v>34061</v>
      </c>
      <c r="D84" s="107">
        <f t="shared" si="71"/>
        <v>5030</v>
      </c>
      <c r="E84" s="193">
        <f t="shared" si="71"/>
        <v>39091</v>
      </c>
      <c r="F84" s="107">
        <f t="shared" si="71"/>
        <v>5465</v>
      </c>
      <c r="G84" s="107">
        <f t="shared" si="71"/>
        <v>298</v>
      </c>
      <c r="H84" s="194">
        <f t="shared" si="71"/>
        <v>5763</v>
      </c>
      <c r="I84" s="108">
        <f t="shared" si="71"/>
        <v>90620</v>
      </c>
      <c r="J84" s="108">
        <f t="shared" si="71"/>
        <v>19135</v>
      </c>
      <c r="K84" s="194">
        <f t="shared" si="71"/>
        <v>109755</v>
      </c>
      <c r="L84" s="108">
        <f t="shared" si="71"/>
        <v>1850</v>
      </c>
      <c r="M84" s="108">
        <f t="shared" si="71"/>
        <v>0</v>
      </c>
      <c r="N84" s="194">
        <f t="shared" si="71"/>
        <v>1850</v>
      </c>
      <c r="O84" s="108">
        <f t="shared" si="71"/>
        <v>14590</v>
      </c>
      <c r="P84" s="108">
        <f t="shared" si="71"/>
        <v>-392</v>
      </c>
      <c r="Q84" s="194">
        <f t="shared" si="71"/>
        <v>14198</v>
      </c>
      <c r="R84" s="108">
        <f t="shared" si="71"/>
        <v>146586</v>
      </c>
      <c r="S84" s="108">
        <f t="shared" si="71"/>
        <v>24071</v>
      </c>
      <c r="T84" s="194">
        <f t="shared" si="71"/>
        <v>170657</v>
      </c>
      <c r="U84" s="108">
        <f t="shared" si="71"/>
        <v>17211</v>
      </c>
      <c r="V84" s="108">
        <f t="shared" si="71"/>
        <v>344505</v>
      </c>
      <c r="W84" s="108">
        <f t="shared" si="71"/>
        <v>361716</v>
      </c>
      <c r="X84" s="108">
        <f t="shared" si="71"/>
        <v>144038</v>
      </c>
      <c r="Y84" s="108">
        <f t="shared" si="71"/>
        <v>8386</v>
      </c>
      <c r="Z84" s="108">
        <f t="shared" si="71"/>
        <v>152424</v>
      </c>
      <c r="AA84" s="108">
        <f t="shared" si="71"/>
        <v>0</v>
      </c>
      <c r="AB84" s="108">
        <f t="shared" si="71"/>
        <v>0</v>
      </c>
      <c r="AC84" s="108">
        <f t="shared" si="71"/>
        <v>0</v>
      </c>
      <c r="AD84" s="108">
        <f t="shared" si="71"/>
        <v>161249</v>
      </c>
      <c r="AE84" s="108">
        <f t="shared" si="71"/>
        <v>352891</v>
      </c>
      <c r="AF84" s="108">
        <f t="shared" si="71"/>
        <v>514140</v>
      </c>
      <c r="AG84" s="108">
        <f t="shared" si="71"/>
        <v>0</v>
      </c>
      <c r="AH84" s="108">
        <f t="shared" si="71"/>
        <v>57749</v>
      </c>
      <c r="AI84" s="108">
        <f t="shared" si="71"/>
        <v>-13982</v>
      </c>
      <c r="AJ84" s="108">
        <f t="shared" si="71"/>
        <v>43767</v>
      </c>
      <c r="AK84" s="108">
        <f t="shared" si="71"/>
        <v>57749</v>
      </c>
      <c r="AL84" s="108">
        <f t="shared" si="71"/>
        <v>-13982</v>
      </c>
      <c r="AM84" s="108">
        <f t="shared" si="71"/>
        <v>43767</v>
      </c>
      <c r="AN84" s="108">
        <f t="shared" si="71"/>
        <v>365584</v>
      </c>
      <c r="AO84" s="108">
        <f t="shared" si="71"/>
        <v>362980</v>
      </c>
      <c r="AP84" s="108">
        <f t="shared" si="71"/>
        <v>728564</v>
      </c>
    </row>
  </sheetData>
  <mergeCells count="26">
    <mergeCell ref="AD2:AF2"/>
    <mergeCell ref="AH2:AJ2"/>
    <mergeCell ref="AK2:AM2"/>
    <mergeCell ref="AN2:AP2"/>
    <mergeCell ref="AN1:AP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U1:W1"/>
    <mergeCell ref="X1:Z1"/>
    <mergeCell ref="AA1:AC1"/>
    <mergeCell ref="AD1:AF1"/>
    <mergeCell ref="AH1:AJ1"/>
    <mergeCell ref="AK1:AM1"/>
    <mergeCell ref="C1:E1"/>
    <mergeCell ref="F1:H1"/>
    <mergeCell ref="I1:K1"/>
    <mergeCell ref="L1:N1"/>
    <mergeCell ref="O1:Q1"/>
    <mergeCell ref="R1:T1"/>
  </mergeCells>
  <phoneticPr fontId="0" type="noConversion"/>
  <printOptions horizontalCentered="1"/>
  <pageMargins left="0.19685039370078741" right="0.15748031496062992" top="0.98425196850393704" bottom="0.39370078740157483" header="0.43307086614173229" footer="0.19685039370078741"/>
  <pageSetup paperSize="9" scale="57" fitToWidth="3" fitToHeight="2" orientation="landscape" r:id="rId1"/>
  <headerFooter alignWithMargins="0">
    <oddHeader>&amp;C&amp;"Times New Roman CE,Félkövér"Iváncsa Községi Önkormányzat 2021. évi költségvetési kiadásai (eFt-ban)&amp;R&amp;"Times New Roman CE,Félkövér"9. melléklet
a 11/2021 (VI.11) önkormányzati rendelethez</oddHeader>
  </headerFooter>
  <rowBreaks count="1" manualBreakCount="1">
    <brk id="41" max="16383" man="1"/>
  </rowBreaks>
  <colBreaks count="2" manualBreakCount="2">
    <brk id="20" max="104857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4 kiadás(szűkített)</vt:lpstr>
      <vt:lpstr>10 ök kiadás</vt:lpstr>
      <vt:lpstr>'10 ök kiadás'!Nyomtatási_cím</vt:lpstr>
      <vt:lpstr>'4 kiadás(szűkített)'!Nyomtatási_terület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Valkovics Klára</cp:lastModifiedBy>
  <cp:lastPrinted>2021-06-11T06:56:11Z</cp:lastPrinted>
  <dcterms:created xsi:type="dcterms:W3CDTF">2003-05-23T09:53:33Z</dcterms:created>
  <dcterms:modified xsi:type="dcterms:W3CDTF">2021-06-14T13:08:45Z</dcterms:modified>
</cp:coreProperties>
</file>