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ünde\Aljegyző\Rendeletek\2020 Zárszámadási rendelet\"/>
    </mc:Choice>
  </mc:AlternateContent>
  <bookViews>
    <workbookView xWindow="32760" yWindow="1035" windowWidth="11340" windowHeight="65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Munka1!$B$1:$Q$28</definedName>
  </definedNames>
  <calcPr calcId="162913"/>
</workbook>
</file>

<file path=xl/calcChain.xml><?xml version="1.0" encoding="utf-8"?>
<calcChain xmlns="http://schemas.openxmlformats.org/spreadsheetml/2006/main">
  <c r="F24" i="1" l="1"/>
  <c r="F23" i="1"/>
  <c r="F21" i="1"/>
  <c r="F17" i="1" s="1"/>
  <c r="F26" i="1" s="1"/>
  <c r="F20" i="1"/>
  <c r="F19" i="1"/>
  <c r="F15" i="1"/>
  <c r="F14" i="1"/>
  <c r="F13" i="1"/>
  <c r="F12" i="1"/>
  <c r="F16" i="1"/>
  <c r="F11" i="1"/>
  <c r="F9" i="1"/>
  <c r="E17" i="1"/>
  <c r="E8" i="1"/>
  <c r="E26" i="1" s="1"/>
  <c r="D17" i="1"/>
  <c r="D8" i="1"/>
  <c r="D26" i="1"/>
  <c r="F8" i="1"/>
</calcChain>
</file>

<file path=xl/sharedStrings.xml><?xml version="1.0" encoding="utf-8"?>
<sst xmlns="http://schemas.openxmlformats.org/spreadsheetml/2006/main" count="36" uniqueCount="35">
  <si>
    <t>Eredeti</t>
  </si>
  <si>
    <t>Fejlesztési célú kiadások</t>
  </si>
  <si>
    <t>I. Beruházási kiadások összesen:</t>
  </si>
  <si>
    <t>II. Felújítási kiadások összesen:</t>
  </si>
  <si>
    <t xml:space="preserve"> Ft</t>
  </si>
  <si>
    <t>K71, K74</t>
  </si>
  <si>
    <t>K62, K64, K67</t>
  </si>
  <si>
    <t>I.,II.  Beruházás, felújítás kiadások összesen</t>
  </si>
  <si>
    <t>Bölcsőde</t>
  </si>
  <si>
    <t>TOP-1.4.1</t>
  </si>
  <si>
    <t>Sörhegyi dűlőút</t>
  </si>
  <si>
    <t>ZP-1-2019/5565</t>
  </si>
  <si>
    <t>Járda - Fő út</t>
  </si>
  <si>
    <t>(MFP)3019643321</t>
  </si>
  <si>
    <t xml:space="preserve">Kaszavölgyi u. </t>
  </si>
  <si>
    <t>(Vis maior)</t>
  </si>
  <si>
    <t>Óvoda parkoló</t>
  </si>
  <si>
    <t>Saját beruházás</t>
  </si>
  <si>
    <t>Fitnes Park</t>
  </si>
  <si>
    <t>Kerékpárút, buszöböl,parkoló</t>
  </si>
  <si>
    <t>Módosított</t>
  </si>
  <si>
    <t>Teljesítés</t>
  </si>
  <si>
    <t>Betonkeverő</t>
  </si>
  <si>
    <t>Kerékpár</t>
  </si>
  <si>
    <t>TOP felújítások</t>
  </si>
  <si>
    <t>Autokláv(fogorvos - fertőtlenítő berendezés)</t>
  </si>
  <si>
    <t>Bölcsőde (Enged.és kiviteli tervek)</t>
  </si>
  <si>
    <t>TOP-3.1.1</t>
  </si>
  <si>
    <t>Iskolai étkezde - bojler csere</t>
  </si>
  <si>
    <t>Óvodai játszóudvar</t>
  </si>
  <si>
    <t>(MFP)3088248137</t>
  </si>
  <si>
    <t>Vismaior-Fő u.-Sport u.</t>
  </si>
  <si>
    <t>ebr42: 486360</t>
  </si>
  <si>
    <t>Református temető fejlesztési terv</t>
  </si>
  <si>
    <t>MFP-FVT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</si>
</sst>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4"/>
      <name val="Arial CE"/>
      <family val="2"/>
      <charset val="238"/>
    </font>
    <font>
      <sz val="12"/>
      <color indexed="8"/>
      <name val="Arial"/>
      <family val="2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/>
    <xf numFmtId="3" fontId="1" fillId="0" borderId="0" xfId="0" applyNumberFormat="1" applyFont="1"/>
    <xf numFmtId="3" fontId="0" fillId="0" borderId="0" xfId="0" applyNumberFormat="1"/>
    <xf numFmtId="0" fontId="1" fillId="0" borderId="0" xfId="0" applyFont="1" applyBorder="1"/>
    <xf numFmtId="3" fontId="1" fillId="0" borderId="0" xfId="0" applyNumberFormat="1" applyFont="1" applyFill="1" applyBorder="1"/>
    <xf numFmtId="0" fontId="0" fillId="0" borderId="0" xfId="0" applyBorder="1"/>
    <xf numFmtId="3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1" fillId="0" borderId="2" xfId="0" applyFont="1" applyBorder="1"/>
    <xf numFmtId="3" fontId="4" fillId="0" borderId="1" xfId="0" applyNumberFormat="1" applyFont="1" applyBorder="1" applyAlignment="1">
      <alignment wrapText="1"/>
    </xf>
    <xf numFmtId="0" fontId="6" fillId="0" borderId="0" xfId="0" applyFont="1" applyBorder="1"/>
    <xf numFmtId="0" fontId="6" fillId="0" borderId="1" xfId="0" applyFont="1" applyFill="1" applyBorder="1"/>
    <xf numFmtId="0" fontId="6" fillId="0" borderId="0" xfId="0" applyFont="1"/>
    <xf numFmtId="3" fontId="1" fillId="0" borderId="1" xfId="0" applyNumberFormat="1" applyFont="1" applyFill="1" applyBorder="1"/>
    <xf numFmtId="3" fontId="1" fillId="0" borderId="3" xfId="0" applyNumberFormat="1" applyFont="1" applyFill="1" applyBorder="1"/>
    <xf numFmtId="0" fontId="1" fillId="0" borderId="0" xfId="0" applyFont="1" applyAlignment="1">
      <alignment horizontal="right"/>
    </xf>
    <xf numFmtId="0" fontId="6" fillId="0" borderId="1" xfId="0" applyFont="1" applyBorder="1"/>
    <xf numFmtId="0" fontId="6" fillId="0" borderId="2" xfId="0" applyFont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3" fontId="7" fillId="2" borderId="1" xfId="0" applyNumberFormat="1" applyFont="1" applyFill="1" applyBorder="1"/>
    <xf numFmtId="0" fontId="0" fillId="0" borderId="1" xfId="0" applyBorder="1"/>
    <xf numFmtId="3" fontId="0" fillId="0" borderId="1" xfId="0" applyNumberFormat="1" applyBorder="1"/>
    <xf numFmtId="3" fontId="6" fillId="0" borderId="1" xfId="0" applyNumberFormat="1" applyFont="1" applyBorder="1"/>
    <xf numFmtId="0" fontId="6" fillId="0" borderId="2" xfId="0" applyFont="1" applyFill="1" applyBorder="1"/>
    <xf numFmtId="3" fontId="6" fillId="0" borderId="3" xfId="0" applyNumberFormat="1" applyFont="1" applyBorder="1"/>
    <xf numFmtId="3" fontId="0" fillId="0" borderId="3" xfId="0" applyNumberFormat="1" applyBorder="1"/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1" fillId="3" borderId="4" xfId="0" applyFont="1" applyFill="1" applyBorder="1" applyAlignment="1"/>
    <xf numFmtId="0" fontId="0" fillId="3" borderId="5" xfId="0" applyFill="1" applyBorder="1" applyAlignment="1"/>
    <xf numFmtId="3" fontId="7" fillId="3" borderId="4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0"/>
  <sheetViews>
    <sheetView tabSelected="1" zoomScaleNormal="100" workbookViewId="0">
      <selection activeCell="B2" sqref="B2"/>
    </sheetView>
  </sheetViews>
  <sheetFormatPr defaultRowHeight="18" x14ac:dyDescent="0.25"/>
  <cols>
    <col min="1" max="1" width="0.140625" customWidth="1"/>
    <col min="2" max="2" width="49" customWidth="1"/>
    <col min="3" max="3" width="36.7109375" customWidth="1"/>
    <col min="4" max="6" width="16.140625" style="7" bestFit="1" customWidth="1"/>
    <col min="7" max="7" width="12.85546875" customWidth="1"/>
    <col min="8" max="8" width="14.140625" customWidth="1"/>
    <col min="9" max="9" width="11.7109375" style="5" bestFit="1" customWidth="1"/>
    <col min="10" max="10" width="14.7109375" style="5" bestFit="1" customWidth="1"/>
    <col min="11" max="11" width="26.140625" bestFit="1" customWidth="1"/>
    <col min="12" max="12" width="15.42578125" bestFit="1" customWidth="1"/>
  </cols>
  <sheetData>
    <row r="2" spans="2:7" x14ac:dyDescent="0.25">
      <c r="B2" s="17"/>
    </row>
    <row r="3" spans="2:7" x14ac:dyDescent="0.25">
      <c r="B3" s="1"/>
      <c r="C3" s="1"/>
      <c r="D3" s="6"/>
      <c r="E3" s="6"/>
      <c r="F3" s="6"/>
      <c r="G3" s="1"/>
    </row>
    <row r="4" spans="2:7" x14ac:dyDescent="0.25">
      <c r="B4" s="2" t="s">
        <v>1</v>
      </c>
      <c r="C4" s="2">
        <v>2020</v>
      </c>
      <c r="D4" s="6"/>
      <c r="E4" s="6"/>
      <c r="F4" s="6"/>
      <c r="G4" s="1"/>
    </row>
    <row r="5" spans="2:7" x14ac:dyDescent="0.25">
      <c r="B5" s="1"/>
      <c r="C5" s="1"/>
      <c r="D5" s="1"/>
      <c r="E5" s="1"/>
      <c r="F5" s="1"/>
      <c r="G5" s="1"/>
    </row>
    <row r="6" spans="2:7" x14ac:dyDescent="0.25">
      <c r="B6" s="8"/>
      <c r="C6" s="8"/>
      <c r="D6" s="20"/>
      <c r="E6" s="20"/>
      <c r="F6" s="20" t="s">
        <v>4</v>
      </c>
      <c r="G6" s="12"/>
    </row>
    <row r="7" spans="2:7" x14ac:dyDescent="0.25">
      <c r="B7" s="3"/>
      <c r="C7" s="3"/>
      <c r="D7" s="4" t="s">
        <v>0</v>
      </c>
      <c r="E7" s="4" t="s">
        <v>20</v>
      </c>
      <c r="F7" s="4" t="s">
        <v>21</v>
      </c>
      <c r="G7" s="8"/>
    </row>
    <row r="8" spans="2:7" x14ac:dyDescent="0.25">
      <c r="B8" s="23" t="s">
        <v>2</v>
      </c>
      <c r="C8" s="23" t="s">
        <v>6</v>
      </c>
      <c r="D8" s="25">
        <f>SUM(D9:D16)</f>
        <v>203222000</v>
      </c>
      <c r="E8" s="25">
        <f>SUM(E9:E16)</f>
        <v>205624000</v>
      </c>
      <c r="F8" s="25">
        <f>SUM(F9:F16)</f>
        <v>45992299</v>
      </c>
      <c r="G8" s="9"/>
    </row>
    <row r="9" spans="2:7" x14ac:dyDescent="0.25">
      <c r="B9" s="21" t="s">
        <v>16</v>
      </c>
      <c r="C9" s="3" t="s">
        <v>17</v>
      </c>
      <c r="D9" s="18">
        <v>4509000</v>
      </c>
      <c r="E9" s="18">
        <v>4509000</v>
      </c>
      <c r="F9" s="18">
        <f>3550000+958500</f>
        <v>4508500</v>
      </c>
      <c r="G9" s="10"/>
    </row>
    <row r="10" spans="2:7" x14ac:dyDescent="0.25">
      <c r="B10" s="21" t="s">
        <v>18</v>
      </c>
      <c r="C10" s="3"/>
      <c r="D10" s="18">
        <v>5500000</v>
      </c>
      <c r="E10" s="18">
        <v>1447000</v>
      </c>
      <c r="F10" s="18">
        <v>0</v>
      </c>
      <c r="G10" s="10"/>
    </row>
    <row r="11" spans="2:7" x14ac:dyDescent="0.25">
      <c r="B11" s="21" t="s">
        <v>19</v>
      </c>
      <c r="C11" s="3" t="s">
        <v>27</v>
      </c>
      <c r="D11" s="18">
        <v>193213000</v>
      </c>
      <c r="E11" s="18">
        <v>193213000</v>
      </c>
      <c r="F11" s="18">
        <f>17466970+212500+17466870</f>
        <v>35146340</v>
      </c>
      <c r="G11" s="10"/>
    </row>
    <row r="12" spans="2:7" x14ac:dyDescent="0.25">
      <c r="B12" s="21" t="s">
        <v>25</v>
      </c>
      <c r="C12" s="3"/>
      <c r="D12" s="18">
        <v>0</v>
      </c>
      <c r="E12" s="18">
        <v>1000000</v>
      </c>
      <c r="F12" s="18">
        <f>747244+201756</f>
        <v>949000</v>
      </c>
      <c r="G12" s="10"/>
    </row>
    <row r="13" spans="2:7" x14ac:dyDescent="0.25">
      <c r="B13" s="21" t="s">
        <v>22</v>
      </c>
      <c r="C13" s="3"/>
      <c r="D13" s="18">
        <v>0</v>
      </c>
      <c r="E13" s="18">
        <v>100000</v>
      </c>
      <c r="F13" s="18">
        <f>51039+13781</f>
        <v>64820</v>
      </c>
      <c r="G13" s="10"/>
    </row>
    <row r="14" spans="2:7" x14ac:dyDescent="0.25">
      <c r="B14" s="16" t="s">
        <v>23</v>
      </c>
      <c r="C14" s="26"/>
      <c r="D14" s="28">
        <v>0</v>
      </c>
      <c r="E14" s="27">
        <v>100000</v>
      </c>
      <c r="F14" s="28">
        <f>74142+20018</f>
        <v>94160</v>
      </c>
    </row>
    <row r="15" spans="2:7" x14ac:dyDescent="0.25">
      <c r="B15" s="29" t="s">
        <v>28</v>
      </c>
      <c r="C15" s="26"/>
      <c r="D15" s="30">
        <v>0</v>
      </c>
      <c r="E15" s="31">
        <v>250000</v>
      </c>
      <c r="F15" s="30">
        <f>47979+177700</f>
        <v>225679</v>
      </c>
    </row>
    <row r="16" spans="2:7" x14ac:dyDescent="0.25">
      <c r="B16" s="13" t="s">
        <v>26</v>
      </c>
      <c r="C16" s="14" t="s">
        <v>9</v>
      </c>
      <c r="D16" s="19">
        <v>0</v>
      </c>
      <c r="E16" s="19">
        <v>5005000</v>
      </c>
      <c r="F16" s="19">
        <f>3940000+1063800</f>
        <v>5003800</v>
      </c>
      <c r="G16" s="8"/>
    </row>
    <row r="17" spans="2:9" x14ac:dyDescent="0.25">
      <c r="B17" s="23" t="s">
        <v>3</v>
      </c>
      <c r="C17" s="23" t="s">
        <v>5</v>
      </c>
      <c r="D17" s="24">
        <f>D18+D19+D20+D21+D22+D25</f>
        <v>129258000</v>
      </c>
      <c r="E17" s="24">
        <f>E18+E19+E20+E21+E22+E25</f>
        <v>129258000</v>
      </c>
      <c r="F17" s="24">
        <f>F18+F19+F20+F21+F22+F25+F23+F24</f>
        <v>24077080</v>
      </c>
      <c r="G17" s="8"/>
    </row>
    <row r="18" spans="2:9" x14ac:dyDescent="0.25">
      <c r="B18" s="3" t="s">
        <v>8</v>
      </c>
      <c r="C18" s="16" t="s">
        <v>9</v>
      </c>
      <c r="D18" s="18">
        <v>111218000</v>
      </c>
      <c r="E18" s="18">
        <v>0</v>
      </c>
      <c r="F18" s="18">
        <v>0</v>
      </c>
      <c r="G18" s="9"/>
    </row>
    <row r="19" spans="2:9" x14ac:dyDescent="0.25">
      <c r="B19" s="21" t="s">
        <v>10</v>
      </c>
      <c r="C19" s="3" t="s">
        <v>11</v>
      </c>
      <c r="D19" s="18">
        <v>10000000</v>
      </c>
      <c r="E19" s="18">
        <v>10000000</v>
      </c>
      <c r="F19" s="18">
        <f>8184408+1938199</f>
        <v>10122607</v>
      </c>
      <c r="G19" s="15"/>
    </row>
    <row r="20" spans="2:9" x14ac:dyDescent="0.25">
      <c r="B20" s="22" t="s">
        <v>12</v>
      </c>
      <c r="C20" s="3" t="s">
        <v>13</v>
      </c>
      <c r="D20" s="19">
        <v>4600000</v>
      </c>
      <c r="E20" s="19">
        <v>4600000</v>
      </c>
      <c r="F20" s="19">
        <f>3794260+1024450</f>
        <v>4818710</v>
      </c>
      <c r="G20" s="15"/>
    </row>
    <row r="21" spans="2:9" x14ac:dyDescent="0.25">
      <c r="B21" s="22" t="s">
        <v>14</v>
      </c>
      <c r="C21" s="3" t="s">
        <v>15</v>
      </c>
      <c r="D21" s="19">
        <v>3440000</v>
      </c>
      <c r="E21" s="19">
        <v>3440000</v>
      </c>
      <c r="F21" s="19">
        <f>2456369+663220</f>
        <v>3119589</v>
      </c>
      <c r="G21" s="15"/>
    </row>
    <row r="22" spans="2:9" x14ac:dyDescent="0.25">
      <c r="B22" s="22" t="s">
        <v>24</v>
      </c>
      <c r="C22" s="3"/>
      <c r="D22" s="19">
        <v>0</v>
      </c>
      <c r="E22" s="19">
        <v>111128000</v>
      </c>
      <c r="F22" s="19">
        <v>0</v>
      </c>
      <c r="G22" s="15"/>
      <c r="H22" s="10"/>
    </row>
    <row r="23" spans="2:9" x14ac:dyDescent="0.25">
      <c r="B23" s="22" t="s">
        <v>29</v>
      </c>
      <c r="C23" s="3" t="s">
        <v>30</v>
      </c>
      <c r="D23" s="19">
        <v>0</v>
      </c>
      <c r="E23" s="19">
        <v>4685000</v>
      </c>
      <c r="F23" s="19">
        <f>3690237+991977</f>
        <v>4682214</v>
      </c>
      <c r="G23" s="15"/>
      <c r="H23" s="10"/>
    </row>
    <row r="24" spans="2:9" x14ac:dyDescent="0.25">
      <c r="B24" s="22" t="s">
        <v>31</v>
      </c>
      <c r="C24" s="3" t="s">
        <v>32</v>
      </c>
      <c r="D24" s="19">
        <v>0</v>
      </c>
      <c r="E24" s="19">
        <v>1245000</v>
      </c>
      <c r="F24" s="19">
        <f>1042000+201960</f>
        <v>1243960</v>
      </c>
      <c r="G24" s="15"/>
      <c r="H24" s="10"/>
    </row>
    <row r="25" spans="2:9" x14ac:dyDescent="0.25">
      <c r="B25" s="22" t="s">
        <v>33</v>
      </c>
      <c r="C25" s="3" t="s">
        <v>34</v>
      </c>
      <c r="D25" s="19">
        <v>0</v>
      </c>
      <c r="E25" s="19">
        <v>90000</v>
      </c>
      <c r="F25" s="19">
        <v>90000</v>
      </c>
      <c r="G25" s="15"/>
      <c r="H25" s="10"/>
    </row>
    <row r="26" spans="2:9" x14ac:dyDescent="0.25">
      <c r="B26" s="32" t="s">
        <v>7</v>
      </c>
      <c r="C26" s="34"/>
      <c r="D26" s="36">
        <f>D17+D8</f>
        <v>332480000</v>
      </c>
      <c r="E26" s="36">
        <f>E17+E8</f>
        <v>334882000</v>
      </c>
      <c r="F26" s="36">
        <f>F17+F8</f>
        <v>70069379</v>
      </c>
      <c r="G26" s="8"/>
      <c r="H26" s="10"/>
      <c r="I26" s="10"/>
    </row>
    <row r="27" spans="2:9" x14ac:dyDescent="0.25">
      <c r="B27" s="33"/>
      <c r="C27" s="35"/>
      <c r="D27" s="37"/>
      <c r="E27" s="37"/>
      <c r="F27" s="37"/>
      <c r="G27" s="8"/>
      <c r="H27" s="8"/>
      <c r="I27" s="8"/>
    </row>
    <row r="28" spans="2:9" x14ac:dyDescent="0.25">
      <c r="B28" s="3"/>
      <c r="C28" s="3"/>
      <c r="D28" s="4"/>
      <c r="E28" s="4"/>
      <c r="F28" s="4"/>
      <c r="G28" s="8"/>
      <c r="H28" s="8"/>
      <c r="I28" s="8"/>
    </row>
    <row r="29" spans="2:9" x14ac:dyDescent="0.25">
      <c r="B29" s="8"/>
      <c r="C29" s="8"/>
      <c r="D29" s="11"/>
      <c r="E29" s="11"/>
      <c r="F29" s="11"/>
      <c r="G29" s="8"/>
      <c r="H29" s="8"/>
    </row>
    <row r="30" spans="2:9" x14ac:dyDescent="0.25">
      <c r="B30" s="8"/>
      <c r="C30" s="8"/>
      <c r="D30" s="11"/>
      <c r="E30" s="11"/>
      <c r="F30" s="11"/>
      <c r="G30" s="8"/>
      <c r="H30" s="8"/>
    </row>
  </sheetData>
  <mergeCells count="5">
    <mergeCell ref="B26:B27"/>
    <mergeCell ref="C26:C27"/>
    <mergeCell ref="D26:D27"/>
    <mergeCell ref="E26:E27"/>
    <mergeCell ref="F26:F27"/>
  </mergeCells>
  <phoneticPr fontId="5" type="noConversion"/>
  <pageMargins left="0.75" right="0.75" top="1" bottom="1" header="0.5" footer="0.5"/>
  <pageSetup paperSize="9" scale="4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Polgárdi Város</dc:creator>
  <cp:lastModifiedBy>Windows-felhasználó</cp:lastModifiedBy>
  <cp:lastPrinted>2021-05-14T10:22:27Z</cp:lastPrinted>
  <dcterms:created xsi:type="dcterms:W3CDTF">2001-08-30T13:30:21Z</dcterms:created>
  <dcterms:modified xsi:type="dcterms:W3CDTF">2021-06-01T12:26:41Z</dcterms:modified>
</cp:coreProperties>
</file>