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-Fehér Katalin\Documents\KESZŐHIDEGKÚT\KÉPVISELŐ-TESTÜLET\2021\5. 2021. 05. 27 PM\"/>
    </mc:Choice>
  </mc:AlternateContent>
  <bookViews>
    <workbookView xWindow="0" yWindow="0" windowWidth="23040" windowHeight="9192" tabRatio="813" activeTab="3"/>
  </bookViews>
  <sheets>
    <sheet name="1.sz.mell. Működési mérleg" sheetId="1" r:id="rId1"/>
    <sheet name="2.sz.mell. Felhalm. mérleg" sheetId="2" r:id="rId2"/>
    <sheet name="3.sz.mell. Kiem. előirányz." sheetId="3" r:id="rId3"/>
    <sheet name="4.sz.mell. Köt. és önk. váll. " sheetId="4" r:id="rId4"/>
  </sheets>
  <definedNames>
    <definedName name="_xlnm.Print_Area" localSheetId="0">'1.sz.mell. Működési mérleg'!$A$1:$M$26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3" i="4" l="1"/>
  <c r="K142" i="4"/>
  <c r="K141" i="4"/>
  <c r="K140" i="4"/>
  <c r="K138" i="4"/>
  <c r="K137" i="4"/>
  <c r="K136" i="4"/>
  <c r="K135" i="4"/>
  <c r="K133" i="4"/>
  <c r="K132" i="4"/>
  <c r="K131" i="4"/>
  <c r="K130" i="4"/>
  <c r="K128" i="4"/>
  <c r="K127" i="4"/>
  <c r="K126" i="4"/>
  <c r="K123" i="4"/>
  <c r="K122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L139" i="4"/>
  <c r="L134" i="4"/>
  <c r="L129" i="4"/>
  <c r="L121" i="4"/>
  <c r="L107" i="4"/>
  <c r="L91" i="4"/>
  <c r="F143" i="4"/>
  <c r="F142" i="4"/>
  <c r="F141" i="4"/>
  <c r="F140" i="4"/>
  <c r="F138" i="4"/>
  <c r="F137" i="4"/>
  <c r="F136" i="4"/>
  <c r="F135" i="4"/>
  <c r="F133" i="4"/>
  <c r="F132" i="4"/>
  <c r="F131" i="4"/>
  <c r="F130" i="4"/>
  <c r="F128" i="4"/>
  <c r="F127" i="4"/>
  <c r="F126" i="4"/>
  <c r="F123" i="4"/>
  <c r="F122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G139" i="4"/>
  <c r="G134" i="4"/>
  <c r="G121" i="4"/>
  <c r="G107" i="4"/>
  <c r="G91" i="4"/>
  <c r="L6" i="4"/>
  <c r="L61" i="4" s="1"/>
  <c r="K11" i="4"/>
  <c r="K10" i="4"/>
  <c r="K9" i="4"/>
  <c r="K8" i="4"/>
  <c r="K7" i="4"/>
  <c r="L13" i="4"/>
  <c r="G78" i="4"/>
  <c r="G74" i="4"/>
  <c r="G71" i="4"/>
  <c r="G66" i="4"/>
  <c r="G56" i="4"/>
  <c r="G51" i="4"/>
  <c r="G45" i="4"/>
  <c r="G34" i="4"/>
  <c r="G27" i="4"/>
  <c r="G20" i="4"/>
  <c r="G13" i="4"/>
  <c r="G6" i="4"/>
  <c r="F82" i="4"/>
  <c r="F81" i="4"/>
  <c r="F80" i="4"/>
  <c r="F79" i="4"/>
  <c r="F77" i="4"/>
  <c r="F76" i="4"/>
  <c r="F75" i="4"/>
  <c r="F73" i="4"/>
  <c r="F72" i="4"/>
  <c r="F70" i="4"/>
  <c r="F69" i="4"/>
  <c r="F68" i="4"/>
  <c r="F67" i="4"/>
  <c r="F65" i="4"/>
  <c r="F64" i="4"/>
  <c r="F63" i="4"/>
  <c r="F60" i="4"/>
  <c r="F59" i="4"/>
  <c r="F58" i="4"/>
  <c r="F57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3" i="4"/>
  <c r="F32" i="4"/>
  <c r="F31" i="4"/>
  <c r="F30" i="4"/>
  <c r="F29" i="4"/>
  <c r="F28" i="4"/>
  <c r="F26" i="4"/>
  <c r="F25" i="4"/>
  <c r="F24" i="4"/>
  <c r="F23" i="4"/>
  <c r="F22" i="4"/>
  <c r="F21" i="4"/>
  <c r="F19" i="4"/>
  <c r="F18" i="4"/>
  <c r="F17" i="4"/>
  <c r="F16" i="4"/>
  <c r="F15" i="4"/>
  <c r="F14" i="4"/>
  <c r="F12" i="4"/>
  <c r="F11" i="4"/>
  <c r="F10" i="4"/>
  <c r="F9" i="4"/>
  <c r="F8" i="4"/>
  <c r="F7" i="4"/>
  <c r="M14" i="1"/>
  <c r="M24" i="1" s="1"/>
  <c r="G14" i="1"/>
  <c r="G24" i="1" s="1"/>
  <c r="M13" i="2"/>
  <c r="M27" i="2" s="1"/>
  <c r="G26" i="2"/>
  <c r="F15" i="2"/>
  <c r="F14" i="2"/>
  <c r="F12" i="2"/>
  <c r="G20" i="1"/>
  <c r="G23" i="1"/>
  <c r="F23" i="1" s="1"/>
  <c r="G13" i="2"/>
  <c r="G27" i="2" s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E23" i="1"/>
  <c r="F142" i="3"/>
  <c r="F141" i="3"/>
  <c r="F140" i="3"/>
  <c r="F139" i="3"/>
  <c r="F138" i="3"/>
  <c r="F137" i="3"/>
  <c r="F136" i="3"/>
  <c r="F135" i="3"/>
  <c r="F134" i="3"/>
  <c r="G133" i="3"/>
  <c r="F132" i="3"/>
  <c r="F131" i="3"/>
  <c r="F130" i="3"/>
  <c r="F129" i="3"/>
  <c r="F128" i="3"/>
  <c r="F127" i="3"/>
  <c r="F126" i="3"/>
  <c r="F125" i="3"/>
  <c r="F124" i="3"/>
  <c r="F122" i="3"/>
  <c r="F121" i="3"/>
  <c r="G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G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G90" i="3"/>
  <c r="G33" i="3"/>
  <c r="G50" i="3"/>
  <c r="G73" i="3"/>
  <c r="G5" i="3"/>
  <c r="F82" i="3"/>
  <c r="F81" i="3"/>
  <c r="F80" i="3"/>
  <c r="F79" i="3"/>
  <c r="F78" i="3"/>
  <c r="F77" i="3"/>
  <c r="F76" i="3"/>
  <c r="F75" i="3"/>
  <c r="F74" i="3"/>
  <c r="F72" i="3"/>
  <c r="F71" i="3"/>
  <c r="G70" i="3"/>
  <c r="F69" i="3"/>
  <c r="F68" i="3"/>
  <c r="F67" i="3"/>
  <c r="F66" i="3"/>
  <c r="F65" i="3"/>
  <c r="F64" i="3"/>
  <c r="F63" i="3"/>
  <c r="F62" i="3"/>
  <c r="F61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2" i="3"/>
  <c r="F31" i="3"/>
  <c r="F30" i="3"/>
  <c r="F29" i="3"/>
  <c r="F28" i="3"/>
  <c r="G27" i="3"/>
  <c r="G26" i="3" s="1"/>
  <c r="F25" i="3"/>
  <c r="F24" i="3"/>
  <c r="F23" i="3"/>
  <c r="F22" i="3"/>
  <c r="F21" i="3"/>
  <c r="F20" i="3"/>
  <c r="G19" i="3"/>
  <c r="F18" i="3"/>
  <c r="F17" i="3"/>
  <c r="F16" i="3"/>
  <c r="F15" i="3"/>
  <c r="F13" i="3"/>
  <c r="G12" i="3"/>
  <c r="F11" i="3"/>
  <c r="F10" i="3"/>
  <c r="F9" i="3"/>
  <c r="F8" i="3"/>
  <c r="F7" i="3"/>
  <c r="F6" i="3"/>
  <c r="L26" i="1"/>
  <c r="L25" i="1"/>
  <c r="M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L29" i="2"/>
  <c r="L28" i="2"/>
  <c r="M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1" i="2"/>
  <c r="L10" i="2"/>
  <c r="L9" i="2"/>
  <c r="L8" i="2"/>
  <c r="L7" i="2"/>
  <c r="L85" i="4" l="1"/>
  <c r="G84" i="4"/>
  <c r="G144" i="4"/>
  <c r="L144" i="4"/>
  <c r="L153" i="4" s="1"/>
  <c r="G143" i="3"/>
  <c r="G124" i="4"/>
  <c r="G145" i="4" s="1"/>
  <c r="G60" i="3"/>
  <c r="L124" i="4"/>
  <c r="L145" i="4" s="1"/>
  <c r="G61" i="4"/>
  <c r="G123" i="3"/>
  <c r="H134" i="4"/>
  <c r="G85" i="4" l="1"/>
  <c r="L152" i="4"/>
  <c r="G151" i="3"/>
  <c r="G144" i="3"/>
  <c r="I26" i="2"/>
  <c r="I94" i="4" l="1"/>
  <c r="I92" i="4" l="1"/>
  <c r="I143" i="4"/>
  <c r="I142" i="4"/>
  <c r="I141" i="4"/>
  <c r="I140" i="4"/>
  <c r="I138" i="4"/>
  <c r="I137" i="4"/>
  <c r="I136" i="4"/>
  <c r="I135" i="4"/>
  <c r="I133" i="4"/>
  <c r="I132" i="4"/>
  <c r="I131" i="4"/>
  <c r="I130" i="4"/>
  <c r="I128" i="4"/>
  <c r="I127" i="4"/>
  <c r="I126" i="4"/>
  <c r="I123" i="4"/>
  <c r="I122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6" i="4"/>
  <c r="I105" i="4"/>
  <c r="I104" i="4"/>
  <c r="I103" i="4"/>
  <c r="I102" i="4"/>
  <c r="I101" i="4"/>
  <c r="I100" i="4"/>
  <c r="I99" i="4"/>
  <c r="I98" i="4"/>
  <c r="I97" i="4"/>
  <c r="I96" i="4"/>
  <c r="I95" i="4"/>
  <c r="I93" i="4"/>
  <c r="J139" i="4"/>
  <c r="K139" i="4" s="1"/>
  <c r="J134" i="4"/>
  <c r="K134" i="4" s="1"/>
  <c r="J129" i="4"/>
  <c r="K129" i="4" s="1"/>
  <c r="J125" i="4"/>
  <c r="J121" i="4"/>
  <c r="K121" i="4" s="1"/>
  <c r="J107" i="4"/>
  <c r="K107" i="4" s="1"/>
  <c r="J91" i="4"/>
  <c r="K91" i="4" s="1"/>
  <c r="E139" i="4"/>
  <c r="E134" i="4"/>
  <c r="F134" i="4" s="1"/>
  <c r="E121" i="4"/>
  <c r="F121" i="4" s="1"/>
  <c r="E107" i="4"/>
  <c r="F107" i="4" s="1"/>
  <c r="E91" i="4"/>
  <c r="F91" i="4" s="1"/>
  <c r="J78" i="4"/>
  <c r="J74" i="4"/>
  <c r="J71" i="4"/>
  <c r="J66" i="4"/>
  <c r="J56" i="4"/>
  <c r="J51" i="4"/>
  <c r="J45" i="4"/>
  <c r="J34" i="4"/>
  <c r="J27" i="4"/>
  <c r="J20" i="4"/>
  <c r="J13" i="4"/>
  <c r="J6" i="4"/>
  <c r="K6" i="4" s="1"/>
  <c r="E78" i="4"/>
  <c r="F78" i="4" s="1"/>
  <c r="E74" i="4"/>
  <c r="F74" i="4" s="1"/>
  <c r="E71" i="4"/>
  <c r="F71" i="4" s="1"/>
  <c r="E66" i="4"/>
  <c r="F66" i="4" s="1"/>
  <c r="E62" i="4"/>
  <c r="E56" i="4"/>
  <c r="F56" i="4" s="1"/>
  <c r="E51" i="4"/>
  <c r="F51" i="4" s="1"/>
  <c r="E45" i="4"/>
  <c r="F45" i="4" s="1"/>
  <c r="E34" i="4"/>
  <c r="F34" i="4" s="1"/>
  <c r="E27" i="4"/>
  <c r="F27" i="4" s="1"/>
  <c r="E20" i="4"/>
  <c r="F20" i="4" s="1"/>
  <c r="E13" i="4"/>
  <c r="F13" i="4" s="1"/>
  <c r="E6" i="4"/>
  <c r="D143" i="4"/>
  <c r="D142" i="4"/>
  <c r="D141" i="4"/>
  <c r="D140" i="4"/>
  <c r="D138" i="4"/>
  <c r="D137" i="4"/>
  <c r="D136" i="4"/>
  <c r="D135" i="4"/>
  <c r="D133" i="4"/>
  <c r="D132" i="4"/>
  <c r="D131" i="4"/>
  <c r="D130" i="4"/>
  <c r="D128" i="4"/>
  <c r="D127" i="4"/>
  <c r="D126" i="4"/>
  <c r="D123" i="4"/>
  <c r="D122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I83" i="4"/>
  <c r="I82" i="4"/>
  <c r="I81" i="4"/>
  <c r="I80" i="4"/>
  <c r="I79" i="4"/>
  <c r="I77" i="4"/>
  <c r="I76" i="4"/>
  <c r="I75" i="4"/>
  <c r="I73" i="4"/>
  <c r="I72" i="4"/>
  <c r="I70" i="4"/>
  <c r="I69" i="4"/>
  <c r="I68" i="4"/>
  <c r="I67" i="4"/>
  <c r="I65" i="4"/>
  <c r="I64" i="4"/>
  <c r="I63" i="4"/>
  <c r="I60" i="4"/>
  <c r="I59" i="4"/>
  <c r="I58" i="4"/>
  <c r="I57" i="4"/>
  <c r="I55" i="4"/>
  <c r="I54" i="4"/>
  <c r="I53" i="4"/>
  <c r="I52" i="4"/>
  <c r="I50" i="4"/>
  <c r="I49" i="4"/>
  <c r="I48" i="4"/>
  <c r="I47" i="4"/>
  <c r="I46" i="4"/>
  <c r="I44" i="4"/>
  <c r="I43" i="4"/>
  <c r="I42" i="4"/>
  <c r="I41" i="4"/>
  <c r="I40" i="4"/>
  <c r="I39" i="4"/>
  <c r="I38" i="4"/>
  <c r="I37" i="4"/>
  <c r="I36" i="4"/>
  <c r="I35" i="4"/>
  <c r="I33" i="4"/>
  <c r="I32" i="4"/>
  <c r="I31" i="4"/>
  <c r="I30" i="4"/>
  <c r="I29" i="4"/>
  <c r="I28" i="4"/>
  <c r="I26" i="4"/>
  <c r="I25" i="4"/>
  <c r="I24" i="4"/>
  <c r="I23" i="4"/>
  <c r="I22" i="4"/>
  <c r="I21" i="4"/>
  <c r="I19" i="4"/>
  <c r="I18" i="4"/>
  <c r="I17" i="4"/>
  <c r="I16" i="4"/>
  <c r="I15" i="4"/>
  <c r="I14" i="4"/>
  <c r="I12" i="4"/>
  <c r="I11" i="4"/>
  <c r="I10" i="4"/>
  <c r="I9" i="4"/>
  <c r="I8" i="4"/>
  <c r="I7" i="4"/>
  <c r="D14" i="4"/>
  <c r="D7" i="4"/>
  <c r="D83" i="4"/>
  <c r="D82" i="4"/>
  <c r="D81" i="4"/>
  <c r="D80" i="4"/>
  <c r="D79" i="4"/>
  <c r="D77" i="4"/>
  <c r="D76" i="4"/>
  <c r="D75" i="4"/>
  <c r="D73" i="4"/>
  <c r="D72" i="4"/>
  <c r="D70" i="4"/>
  <c r="D69" i="4"/>
  <c r="D68" i="4"/>
  <c r="D67" i="4"/>
  <c r="D65" i="4"/>
  <c r="D64" i="4"/>
  <c r="D63" i="4"/>
  <c r="D60" i="4"/>
  <c r="D59" i="4"/>
  <c r="D58" i="4"/>
  <c r="D57" i="4"/>
  <c r="D55" i="4"/>
  <c r="D54" i="4"/>
  <c r="D53" i="4"/>
  <c r="D52" i="4"/>
  <c r="D50" i="4"/>
  <c r="D49" i="4"/>
  <c r="D48" i="4"/>
  <c r="D47" i="4"/>
  <c r="D46" i="4"/>
  <c r="D44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9" i="4"/>
  <c r="D28" i="4"/>
  <c r="D26" i="4"/>
  <c r="D25" i="4"/>
  <c r="D24" i="4"/>
  <c r="D23" i="4"/>
  <c r="D22" i="4"/>
  <c r="D21" i="4"/>
  <c r="D19" i="4"/>
  <c r="D18" i="4"/>
  <c r="D17" i="4"/>
  <c r="D16" i="4"/>
  <c r="D15" i="4"/>
  <c r="D12" i="4"/>
  <c r="D11" i="4"/>
  <c r="D10" i="4"/>
  <c r="D9" i="4"/>
  <c r="D8" i="4"/>
  <c r="D142" i="3"/>
  <c r="D141" i="3"/>
  <c r="D140" i="3"/>
  <c r="D139" i="3"/>
  <c r="D138" i="3"/>
  <c r="D137" i="3"/>
  <c r="D136" i="3"/>
  <c r="D135" i="3"/>
  <c r="D134" i="3"/>
  <c r="D132" i="3"/>
  <c r="D131" i="3"/>
  <c r="D130" i="3"/>
  <c r="D129" i="3"/>
  <c r="D128" i="3"/>
  <c r="D127" i="3"/>
  <c r="D126" i="3"/>
  <c r="D125" i="3"/>
  <c r="D124" i="3"/>
  <c r="D122" i="3"/>
  <c r="D121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82" i="3"/>
  <c r="D81" i="3"/>
  <c r="D80" i="3"/>
  <c r="D79" i="3"/>
  <c r="D78" i="3"/>
  <c r="D77" i="3"/>
  <c r="D76" i="3"/>
  <c r="D75" i="3"/>
  <c r="D74" i="3"/>
  <c r="D73" i="3"/>
  <c r="D72" i="3"/>
  <c r="D71" i="3"/>
  <c r="D69" i="3"/>
  <c r="D68" i="3"/>
  <c r="D67" i="3"/>
  <c r="D66" i="3"/>
  <c r="D65" i="3"/>
  <c r="D64" i="3"/>
  <c r="D63" i="3"/>
  <c r="D62" i="3"/>
  <c r="D61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D25" i="3"/>
  <c r="D24" i="3"/>
  <c r="D23" i="3"/>
  <c r="D22" i="3"/>
  <c r="D21" i="3"/>
  <c r="D20" i="3"/>
  <c r="D18" i="3"/>
  <c r="D17" i="3"/>
  <c r="D16" i="3"/>
  <c r="D15" i="3"/>
  <c r="D14" i="3"/>
  <c r="D13" i="3"/>
  <c r="D11" i="3"/>
  <c r="D10" i="3"/>
  <c r="D9" i="3"/>
  <c r="D8" i="3"/>
  <c r="D7" i="3"/>
  <c r="D6" i="3"/>
  <c r="D29" i="2"/>
  <c r="D28" i="2"/>
  <c r="D25" i="2"/>
  <c r="D24" i="2"/>
  <c r="D23" i="2"/>
  <c r="D22" i="2"/>
  <c r="D21" i="2"/>
  <c r="D20" i="2"/>
  <c r="D19" i="2"/>
  <c r="D18" i="2"/>
  <c r="D17" i="2"/>
  <c r="D16" i="2"/>
  <c r="D14" i="2"/>
  <c r="D12" i="2"/>
  <c r="D11" i="2"/>
  <c r="D10" i="2"/>
  <c r="D9" i="2"/>
  <c r="D8" i="2"/>
  <c r="D7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J10" i="2"/>
  <c r="J9" i="2"/>
  <c r="J8" i="2"/>
  <c r="J7" i="2"/>
  <c r="K26" i="2"/>
  <c r="L26" i="2" s="1"/>
  <c r="K13" i="2"/>
  <c r="E26" i="2"/>
  <c r="E13" i="2"/>
  <c r="F13" i="2" s="1"/>
  <c r="J26" i="1"/>
  <c r="J25" i="1"/>
  <c r="J22" i="1"/>
  <c r="J21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  <c r="D26" i="1"/>
  <c r="D25" i="1"/>
  <c r="D22" i="1"/>
  <c r="D21" i="1"/>
  <c r="D19" i="1"/>
  <c r="D18" i="1"/>
  <c r="D17" i="1"/>
  <c r="D16" i="1"/>
  <c r="D15" i="1"/>
  <c r="D13" i="1"/>
  <c r="D12" i="1"/>
  <c r="D11" i="1"/>
  <c r="D10" i="1"/>
  <c r="D9" i="1"/>
  <c r="D7" i="1"/>
  <c r="D8" i="1"/>
  <c r="K23" i="1"/>
  <c r="L23" i="1" s="1"/>
  <c r="K14" i="1"/>
  <c r="E14" i="1"/>
  <c r="K27" i="2" l="1"/>
  <c r="L27" i="2" s="1"/>
  <c r="L13" i="2"/>
  <c r="I134" i="4"/>
  <c r="L14" i="1"/>
  <c r="F14" i="1"/>
  <c r="E27" i="2"/>
  <c r="F26" i="2"/>
  <c r="E144" i="4"/>
  <c r="F144" i="4" s="1"/>
  <c r="F139" i="4"/>
  <c r="J144" i="4"/>
  <c r="E61" i="4"/>
  <c r="F61" i="4" s="1"/>
  <c r="E84" i="4"/>
  <c r="J84" i="4"/>
  <c r="J124" i="4"/>
  <c r="K124" i="4" s="1"/>
  <c r="K24" i="1"/>
  <c r="E24" i="1"/>
  <c r="E124" i="4"/>
  <c r="F124" i="4" s="1"/>
  <c r="J61" i="4"/>
  <c r="K61" i="4" s="1"/>
  <c r="E133" i="3"/>
  <c r="F133" i="3" s="1"/>
  <c r="E120" i="3"/>
  <c r="E106" i="3"/>
  <c r="E90" i="3"/>
  <c r="F90" i="3" s="1"/>
  <c r="E70" i="3"/>
  <c r="F70" i="3" s="1"/>
  <c r="E33" i="3"/>
  <c r="E27" i="3"/>
  <c r="E26" i="3"/>
  <c r="E19" i="3"/>
  <c r="E12" i="3"/>
  <c r="E5" i="3"/>
  <c r="F26" i="3" l="1"/>
  <c r="E153" i="4"/>
  <c r="F84" i="4"/>
  <c r="F27" i="3"/>
  <c r="F19" i="3"/>
  <c r="L24" i="1"/>
  <c r="E60" i="3"/>
  <c r="F60" i="3" s="1"/>
  <c r="F5" i="3"/>
  <c r="F106" i="3"/>
  <c r="F12" i="3"/>
  <c r="F33" i="3"/>
  <c r="F120" i="3"/>
  <c r="F24" i="1"/>
  <c r="F27" i="2"/>
  <c r="J153" i="4"/>
  <c r="E85" i="4"/>
  <c r="F85" i="4" s="1"/>
  <c r="J145" i="4"/>
  <c r="K145" i="4" s="1"/>
  <c r="E152" i="4"/>
  <c r="E145" i="4"/>
  <c r="F145" i="4" s="1"/>
  <c r="J152" i="4"/>
  <c r="J85" i="4"/>
  <c r="K85" i="4" s="1"/>
  <c r="E143" i="3"/>
  <c r="E123" i="3"/>
  <c r="F123" i="3" s="1"/>
  <c r="E83" i="3"/>
  <c r="F143" i="3" l="1"/>
  <c r="E144" i="3"/>
  <c r="E152" i="3"/>
  <c r="E84" i="3"/>
  <c r="E151" i="3"/>
  <c r="C19" i="3"/>
  <c r="D19" i="3" s="1"/>
  <c r="F144" i="3" l="1"/>
  <c r="F151" i="3"/>
  <c r="M139" i="4"/>
  <c r="H139" i="4"/>
  <c r="I139" i="4" s="1"/>
  <c r="C139" i="4"/>
  <c r="D139" i="4" s="1"/>
  <c r="M134" i="4"/>
  <c r="C134" i="4"/>
  <c r="D134" i="4" s="1"/>
  <c r="M129" i="4"/>
  <c r="H129" i="4"/>
  <c r="I129" i="4" s="1"/>
  <c r="C129" i="4"/>
  <c r="D129" i="4" s="1"/>
  <c r="M125" i="4"/>
  <c r="H125" i="4"/>
  <c r="C125" i="4"/>
  <c r="D125" i="4" s="1"/>
  <c r="M121" i="4"/>
  <c r="H121" i="4"/>
  <c r="I121" i="4" s="1"/>
  <c r="C121" i="4"/>
  <c r="D121" i="4" s="1"/>
  <c r="M107" i="4"/>
  <c r="H107" i="4"/>
  <c r="I107" i="4" s="1"/>
  <c r="C107" i="4"/>
  <c r="D107" i="4" s="1"/>
  <c r="M91" i="4"/>
  <c r="H91" i="4"/>
  <c r="I91" i="4" s="1"/>
  <c r="C91" i="4"/>
  <c r="D91" i="4" s="1"/>
  <c r="M78" i="4"/>
  <c r="H78" i="4"/>
  <c r="I78" i="4" s="1"/>
  <c r="C78" i="4"/>
  <c r="D78" i="4" s="1"/>
  <c r="M74" i="4"/>
  <c r="H74" i="4"/>
  <c r="I74" i="4" s="1"/>
  <c r="C74" i="4"/>
  <c r="D74" i="4" s="1"/>
  <c r="M71" i="4"/>
  <c r="H71" i="4"/>
  <c r="I71" i="4" s="1"/>
  <c r="C71" i="4"/>
  <c r="D71" i="4" s="1"/>
  <c r="M66" i="4"/>
  <c r="H66" i="4"/>
  <c r="I66" i="4" s="1"/>
  <c r="C66" i="4"/>
  <c r="D66" i="4" s="1"/>
  <c r="M62" i="4"/>
  <c r="H62" i="4"/>
  <c r="I62" i="4" s="1"/>
  <c r="C62" i="4"/>
  <c r="D62" i="4" s="1"/>
  <c r="M56" i="4"/>
  <c r="H56" i="4"/>
  <c r="I56" i="4" s="1"/>
  <c r="C56" i="4"/>
  <c r="D56" i="4" s="1"/>
  <c r="M51" i="4"/>
  <c r="H51" i="4"/>
  <c r="I51" i="4" s="1"/>
  <c r="C51" i="4"/>
  <c r="D51" i="4" s="1"/>
  <c r="M45" i="4"/>
  <c r="H45" i="4"/>
  <c r="I45" i="4" s="1"/>
  <c r="C45" i="4"/>
  <c r="D45" i="4" s="1"/>
  <c r="M34" i="4"/>
  <c r="H34" i="4"/>
  <c r="I34" i="4" s="1"/>
  <c r="C34" i="4"/>
  <c r="D34" i="4" s="1"/>
  <c r="C27" i="4"/>
  <c r="D27" i="4" s="1"/>
  <c r="M27" i="4"/>
  <c r="H27" i="4"/>
  <c r="I27" i="4" s="1"/>
  <c r="M20" i="4"/>
  <c r="H20" i="4"/>
  <c r="I20" i="4" s="1"/>
  <c r="C20" i="4"/>
  <c r="D20" i="4" s="1"/>
  <c r="M13" i="4"/>
  <c r="H13" i="4"/>
  <c r="I13" i="4" s="1"/>
  <c r="C13" i="4"/>
  <c r="D13" i="4" s="1"/>
  <c r="M6" i="4"/>
  <c r="H6" i="4"/>
  <c r="I6" i="4" s="1"/>
  <c r="C6" i="4"/>
  <c r="D6" i="4" s="1"/>
  <c r="H144" i="4" l="1"/>
  <c r="I125" i="4"/>
  <c r="H61" i="4"/>
  <c r="M84" i="4"/>
  <c r="M153" i="4" s="1"/>
  <c r="M124" i="4"/>
  <c r="I144" i="4"/>
  <c r="H124" i="4"/>
  <c r="I124" i="4" s="1"/>
  <c r="M61" i="4"/>
  <c r="M152" i="4" s="1"/>
  <c r="M144" i="4"/>
  <c r="C144" i="4"/>
  <c r="D144" i="4" s="1"/>
  <c r="H84" i="4"/>
  <c r="I84" i="4" s="1"/>
  <c r="C124" i="4"/>
  <c r="C84" i="4"/>
  <c r="D84" i="4" s="1"/>
  <c r="C61" i="4"/>
  <c r="D61" i="4" s="1"/>
  <c r="M145" i="4"/>
  <c r="C133" i="3"/>
  <c r="C120" i="3"/>
  <c r="D120" i="3" s="1"/>
  <c r="C106" i="3"/>
  <c r="D106" i="3" s="1"/>
  <c r="C90" i="3"/>
  <c r="D90" i="3" s="1"/>
  <c r="C70" i="3"/>
  <c r="C33" i="3"/>
  <c r="D33" i="3" s="1"/>
  <c r="C27" i="3"/>
  <c r="C12" i="3"/>
  <c r="D12" i="3" s="1"/>
  <c r="C5" i="3"/>
  <c r="D5" i="3" s="1"/>
  <c r="C26" i="2"/>
  <c r="D26" i="2" s="1"/>
  <c r="I13" i="2"/>
  <c r="C13" i="2"/>
  <c r="D13" i="2" s="1"/>
  <c r="I23" i="1"/>
  <c r="J23" i="1" s="1"/>
  <c r="C20" i="1"/>
  <c r="I14" i="1"/>
  <c r="J14" i="1" s="1"/>
  <c r="C14" i="1"/>
  <c r="D14" i="1" s="1"/>
  <c r="C143" i="3" l="1"/>
  <c r="D143" i="3" s="1"/>
  <c r="D133" i="3"/>
  <c r="C83" i="3"/>
  <c r="D70" i="3"/>
  <c r="I27" i="2"/>
  <c r="J27" i="2" s="1"/>
  <c r="J13" i="2"/>
  <c r="C26" i="3"/>
  <c r="D26" i="3" s="1"/>
  <c r="D27" i="3"/>
  <c r="C23" i="1"/>
  <c r="D23" i="1" s="1"/>
  <c r="D20" i="1"/>
  <c r="C145" i="4"/>
  <c r="D145" i="4" s="1"/>
  <c r="D124" i="4"/>
  <c r="H152" i="4"/>
  <c r="I61" i="4"/>
  <c r="C153" i="4"/>
  <c r="H145" i="4"/>
  <c r="I145" i="4" s="1"/>
  <c r="H153" i="4"/>
  <c r="M85" i="4"/>
  <c r="H85" i="4"/>
  <c r="I85" i="4" s="1"/>
  <c r="C123" i="3"/>
  <c r="C27" i="2"/>
  <c r="D27" i="2" s="1"/>
  <c r="I24" i="1"/>
  <c r="J24" i="1" s="1"/>
  <c r="C85" i="4"/>
  <c r="D85" i="4" s="1"/>
  <c r="C152" i="4"/>
  <c r="C24" i="1"/>
  <c r="D24" i="1" s="1"/>
  <c r="C152" i="3" l="1"/>
  <c r="D152" i="3" s="1"/>
  <c r="D83" i="3"/>
  <c r="C60" i="3"/>
  <c r="C144" i="3"/>
  <c r="D144" i="3" s="1"/>
  <c r="D123" i="3"/>
  <c r="G83" i="3"/>
  <c r="F73" i="3"/>
  <c r="F83" i="3" l="1"/>
  <c r="G152" i="3"/>
  <c r="F152" i="3" s="1"/>
  <c r="G84" i="3"/>
  <c r="D60" i="3"/>
  <c r="C84" i="3"/>
  <c r="D84" i="3" s="1"/>
  <c r="C151" i="3"/>
  <c r="D151" i="3" s="1"/>
  <c r="F84" i="3"/>
</calcChain>
</file>

<file path=xl/sharedStrings.xml><?xml version="1.0" encoding="utf-8"?>
<sst xmlns="http://schemas.openxmlformats.org/spreadsheetml/2006/main" count="780" uniqueCount="342">
  <si>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</si>
  <si>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</si>
  <si>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</si>
  <si>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</si>
  <si>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</si>
  <si>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</si>
  <si>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</si>
  <si>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</si>
  <si>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</si>
  <si>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</si>
  <si>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</si>
  <si>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</si>
  <si>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</si>
  <si>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</si>
  <si>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</si>
  <si>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</si>
  <si>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</si>
  <si>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</si>
  <si>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</si>
  <si>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</si>
  <si>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</si>
  <si>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</si>
  <si>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</si>
  <si>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</si>
  <si>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Tartalékok+ pályázati önrész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</si>
  <si>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</si>
  <si>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</si>
  <si>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</si>
  <si>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</si>
  <si>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</si>
  <si>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</si>
  <si>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</si>
  <si>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</si>
  <si>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</si>
  <si>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</si>
  <si>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</si>
  <si>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</si>
  <si>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</si>
  <si>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</si>
  <si>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</si>
  <si>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</si>
  <si>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</si>
  <si>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</si>
  <si>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</si>
  <si>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</si>
  <si>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</si>
  <si>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</si>
  <si>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</si>
  <si>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</si>
  <si>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>ÁHB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</si>
  <si>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</si>
  <si>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</si>
  <si>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</si>
  <si>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</si>
  <si>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</si>
  <si>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</si>
  <si>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</si>
  <si>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</si>
  <si>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</si>
  <si>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</si>
  <si>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</si>
  <si>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</si>
  <si>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</si>
  <si>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</si>
  <si>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</si>
  <si>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1. sz. melléklet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</si>
  <si>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</si>
  <si>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</si>
  <si>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</si>
  <si>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</si>
  <si>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</si>
  <si>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</si>
  <si>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</si>
  <si>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</si>
  <si>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</si>
  <si>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</si>
  <si>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</si>
  <si>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</si>
  <si>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</si>
  <si>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</si>
  <si>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</si>
  <si>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</si>
  <si>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</si>
  <si>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</si>
  <si>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</si>
  <si>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</si>
  <si>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</si>
  <si>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</si>
  <si>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</si>
  <si>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</si>
  <si>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</si>
  <si>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</si>
  <si>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</si>
  <si>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</si>
  <si>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</si>
  <si>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</si>
  <si>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</si>
  <si>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</si>
  <si>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</si>
  <si>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</si>
  <si>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</si>
  <si>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</si>
  <si>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</si>
  <si>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</si>
  <si>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</si>
  <si>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</si>
  <si>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</si>
  <si>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</si>
  <si>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</si>
  <si>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</si>
  <si>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</si>
  <si>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</si>
  <si>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</si>
  <si>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</si>
  <si>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</si>
  <si>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</si>
  <si>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</si>
  <si>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</si>
  <si>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</si>
  <si>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</si>
  <si>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</si>
  <si>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</si>
  <si>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</si>
  <si>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</si>
  <si>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</si>
  <si>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</si>
  <si>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</si>
  <si>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</si>
  <si>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</si>
  <si>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</si>
  <si>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</si>
  <si>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</si>
  <si>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</si>
  <si>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</si>
  <si>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</si>
  <si>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</si>
  <si>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</si>
  <si>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</si>
  <si>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</si>
  <si>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</si>
  <si>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</si>
  <si>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</si>
  <si>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</si>
  <si>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</si>
  <si>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</si>
  <si>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</si>
  <si>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</si>
  <si>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</si>
  <si>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</si>
  <si>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</si>
  <si>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</si>
  <si>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</si>
  <si>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</si>
  <si>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</si>
  <si>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</si>
  <si>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</si>
  <si>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</si>
  <si>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</si>
  <si>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</si>
  <si>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</si>
  <si>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</si>
  <si>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</si>
  <si>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</si>
  <si>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</si>
  <si>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</si>
  <si>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</si>
  <si>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</si>
  <si>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</si>
  <si>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</si>
  <si>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</si>
  <si>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</si>
  <si>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</si>
  <si>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</si>
  <si>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</si>
  <si>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</si>
  <si>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</si>
  <si>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</si>
  <si>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</si>
  <si>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</si>
  <si>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</si>
  <si>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</si>
  <si>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</si>
  <si>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</si>
  <si>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</si>
  <si>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</si>
  <si>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</si>
  <si>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</si>
  <si>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</si>
  <si>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</si>
  <si>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</si>
  <si>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</si>
  <si>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</si>
  <si>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</si>
  <si>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</si>
  <si>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</si>
  <si>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</si>
  <si>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</si>
  <si>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</si>
  <si>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</si>
  <si>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</si>
  <si>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</si>
  <si>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</si>
  <si>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</si>
  <si>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</si>
  <si>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</si>
  <si>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</si>
  <si>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</si>
  <si>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</si>
  <si>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</si>
  <si>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</si>
  <si>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</si>
  <si>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</si>
  <si>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</si>
  <si>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</si>
  <si>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</si>
  <si>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</si>
  <si>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</si>
  <si>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</si>
  <si>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</si>
  <si>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</si>
  <si>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</si>
  <si>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</si>
  <si>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</si>
  <si>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</si>
  <si>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</si>
  <si>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</si>
  <si>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</si>
  <si>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</si>
  <si>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</si>
  <si>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</si>
  <si>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</si>
  <si>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</si>
  <si>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</si>
  <si>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</si>
  <si>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</si>
  <si>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</si>
  <si>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</si>
  <si>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</si>
  <si>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</si>
  <si>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</si>
  <si>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</si>
  <si>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</si>
  <si>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</si>
  <si>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</si>
  <si>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</si>
  <si>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</si>
  <si>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</si>
  <si>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</si>
  <si>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</si>
  <si>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</si>
  <si>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</si>
  <si>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</si>
  <si>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</si>
  <si>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</si>
  <si>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</si>
  <si>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</si>
  <si>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</si>
  <si>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</si>
  <si>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</si>
  <si>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</si>
  <si>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</si>
  <si>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</si>
  <si>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</si>
  <si>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</si>
  <si>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</si>
  <si>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</si>
  <si>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</si>
  <si>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</si>
  <si>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</si>
  <si>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</si>
  <si>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</si>
  <si>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</si>
  <si>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</si>
  <si>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</si>
  <si>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</si>
  <si>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</si>
  <si>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</si>
  <si>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</si>
  <si>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</si>
  <si>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</si>
  <si>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</si>
  <si>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</si>
  <si>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</si>
  <si>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</si>
  <si>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</si>
  <si>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</si>
  <si>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</si>
  <si>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</si>
  <si>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</si>
  <si>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</si>
  <si>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</si>
  <si>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</si>
  <si>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</si>
  <si>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</si>
  <si>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</si>
  <si>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</si>
  <si>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</si>
  <si>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</si>
  <si>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</si>
  <si>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</si>
  <si>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</si>
  <si>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</si>
  <si>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</si>
  <si>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</si>
  <si>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</si>
  <si>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</si>
  <si>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</si>
  <si>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</si>
  <si>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</si>
  <si>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</si>
  <si>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</si>
  <si>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</si>
  <si>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</si>
  <si>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</si>
  <si>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</si>
  <si>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</si>
  <si>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</si>
  <si>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</si>
  <si>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</si>
  <si>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</si>
  <si>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</si>
  <si>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</si>
  <si>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</si>
  <si>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</si>
  <si>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</si>
  <si>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</si>
  <si>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</si>
  <si>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Rövid lejáratú  hitelek, kölcsönök felvétele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</si>
  <si>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</si>
  <si>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</si>
  <si>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</si>
  <si>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 xml:space="preserve">Pénzeszközök betétként elhelyezése </t>
  </si>
  <si>
    <t>2020. évi előirányzat</t>
  </si>
  <si>
    <t>Módosítás I.</t>
  </si>
  <si>
    <t xml:space="preserve">Módosítás I. </t>
  </si>
  <si>
    <t>Módosított 09.24.</t>
  </si>
  <si>
    <t>Módosítás 09.24.</t>
  </si>
  <si>
    <t>Módosítás II.</t>
  </si>
  <si>
    <t>Módosított 12.31.</t>
  </si>
  <si>
    <t>ÁHB megelőlegezések</t>
  </si>
  <si>
    <t>II. Felhalmozási célú bevételek és kiadások mérlege</t>
  </si>
  <si>
    <t>Feladat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</si>
</sst>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33">
    <xf numFmtId="0" fontId="0" fillId="0" borderId="0" xfId="0"/>
    <xf numFmtId="164" fontId="2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textRotation="180" wrapText="1"/>
    </xf>
    <xf numFmtId="0" fontId="2" fillId="0" borderId="1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4" fontId="3" fillId="0" borderId="11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64" fontId="7" fillId="0" borderId="0" xfId="0" quotePrefix="1" applyNumberFormat="1" applyFont="1" applyAlignment="1">
      <alignment horizontal="right" vertical="center" wrapText="1" indent="1"/>
    </xf>
    <xf numFmtId="49" fontId="13" fillId="0" borderId="0" xfId="1" applyNumberFormat="1" applyAlignment="1">
      <alignment horizontal="center" vertical="center"/>
    </xf>
    <xf numFmtId="0" fontId="13" fillId="0" borderId="0" xfId="1"/>
    <xf numFmtId="0" fontId="13" fillId="0" borderId="0" xfId="1" applyAlignment="1">
      <alignment horizontal="right" vertical="center" indent="1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/>
    <xf numFmtId="49" fontId="19" fillId="0" borderId="0" xfId="1" applyNumberFormat="1" applyFont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19" fillId="0" borderId="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right" vertical="center" wrapText="1"/>
    </xf>
    <xf numFmtId="164" fontId="18" fillId="0" borderId="4" xfId="1" applyNumberFormat="1" applyFont="1" applyBorder="1" applyAlignment="1" applyProtection="1">
      <alignment horizontal="right" vertical="center" wrapText="1"/>
      <protection locked="0"/>
    </xf>
    <xf numFmtId="164" fontId="18" fillId="0" borderId="5" xfId="1" applyNumberFormat="1" applyFont="1" applyBorder="1" applyAlignment="1" applyProtection="1">
      <alignment horizontal="right" vertical="center" wrapText="1"/>
      <protection locked="0"/>
    </xf>
    <xf numFmtId="164" fontId="18" fillId="0" borderId="14" xfId="1" applyNumberFormat="1" applyFont="1" applyBorder="1" applyAlignment="1" applyProtection="1">
      <alignment horizontal="right" vertical="center" wrapText="1"/>
      <protection locked="0"/>
    </xf>
    <xf numFmtId="164" fontId="18" fillId="0" borderId="4" xfId="1" applyNumberFormat="1" applyFont="1" applyBorder="1" applyAlignment="1">
      <alignment horizontal="right" vertical="center" wrapText="1"/>
    </xf>
    <xf numFmtId="164" fontId="18" fillId="0" borderId="2" xfId="1" applyNumberFormat="1" applyFont="1" applyBorder="1" applyAlignment="1" applyProtection="1">
      <alignment horizontal="right" vertical="center" wrapText="1"/>
      <protection locked="0"/>
    </xf>
    <xf numFmtId="164" fontId="19" fillId="0" borderId="3" xfId="1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1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 wrapText="1"/>
    </xf>
    <xf numFmtId="164" fontId="18" fillId="0" borderId="8" xfId="1" applyNumberFormat="1" applyFont="1" applyBorder="1" applyAlignment="1" applyProtection="1">
      <alignment horizontal="right" vertical="center" wrapText="1"/>
      <protection locked="0"/>
    </xf>
    <xf numFmtId="164" fontId="18" fillId="0" borderId="9" xfId="1" applyNumberFormat="1" applyFont="1" applyBorder="1" applyAlignment="1" applyProtection="1">
      <alignment horizontal="right" vertical="center" wrapText="1"/>
      <protection locked="0"/>
    </xf>
    <xf numFmtId="164" fontId="19" fillId="0" borderId="3" xfId="0" applyNumberFormat="1" applyFont="1" applyBorder="1" applyAlignment="1">
      <alignment horizontal="right" vertical="center" wrapText="1"/>
    </xf>
    <xf numFmtId="164" fontId="19" fillId="0" borderId="3" xfId="0" quotePrefix="1" applyNumberFormat="1" applyFont="1" applyBorder="1" applyAlignment="1">
      <alignment horizontal="right" vertical="center" wrapText="1"/>
    </xf>
    <xf numFmtId="164" fontId="19" fillId="0" borderId="0" xfId="0" quotePrefix="1" applyNumberFormat="1" applyFont="1" applyAlignment="1">
      <alignment horizontal="right" vertical="center" wrapText="1"/>
    </xf>
    <xf numFmtId="0" fontId="19" fillId="0" borderId="3" xfId="1" applyFont="1" applyBorder="1" applyAlignment="1">
      <alignment horizontal="right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164" fontId="9" fillId="0" borderId="3" xfId="0" applyNumberFormat="1" applyFont="1" applyBorder="1" applyAlignment="1">
      <alignment horizontal="centerContinuous" vertical="center" wrapText="1"/>
    </xf>
    <xf numFmtId="164" fontId="10" fillId="0" borderId="4" xfId="0" applyNumberFormat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left" vertical="center" wrapText="1" indent="1"/>
    </xf>
    <xf numFmtId="164" fontId="10" fillId="0" borderId="6" xfId="0" applyNumberFormat="1" applyFont="1" applyBorder="1" applyAlignment="1">
      <alignment horizontal="right" vertical="center" wrapText="1" indent="1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Border="1" applyAlignment="1">
      <alignment horizontal="lef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>
      <alignment horizontal="left" vertical="center" wrapText="1" indent="1"/>
    </xf>
    <xf numFmtId="164" fontId="5" fillId="0" borderId="5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left" vertical="center" wrapText="1" indent="2"/>
    </xf>
    <xf numFmtId="164" fontId="5" fillId="0" borderId="6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Border="1" applyAlignment="1">
      <alignment horizontal="left" vertical="center" wrapText="1" indent="2"/>
    </xf>
    <xf numFmtId="164" fontId="5" fillId="0" borderId="14" xfId="0" applyNumberFormat="1" applyFont="1" applyBorder="1" applyAlignment="1">
      <alignment horizontal="left" vertical="center" wrapText="1" indent="2"/>
    </xf>
    <xf numFmtId="0" fontId="21" fillId="0" borderId="0" xfId="0" applyFont="1"/>
    <xf numFmtId="164" fontId="21" fillId="0" borderId="0" xfId="0" applyNumberFormat="1" applyFont="1" applyAlignment="1">
      <alignment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 indent="1"/>
    </xf>
    <xf numFmtId="164" fontId="1" fillId="0" borderId="3" xfId="1" applyNumberFormat="1" applyFont="1" applyBorder="1" applyAlignment="1">
      <alignment horizontal="right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/>
      <protection locked="0"/>
    </xf>
    <xf numFmtId="49" fontId="15" fillId="0" borderId="5" xfId="1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/>
      <protection locked="0"/>
    </xf>
    <xf numFmtId="49" fontId="15" fillId="0" borderId="14" xfId="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164" fontId="15" fillId="0" borderId="14" xfId="1" applyNumberFormat="1" applyFont="1" applyBorder="1" applyAlignment="1" applyProtection="1">
      <alignment horizontal="right" vertical="center" wrapText="1"/>
      <protection locked="0"/>
    </xf>
    <xf numFmtId="164" fontId="3" fillId="0" borderId="3" xfId="1" applyNumberFormat="1" applyFont="1" applyBorder="1" applyAlignment="1">
      <alignment horizontal="righ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3" fillId="0" borderId="5" xfId="1" applyNumberFormat="1" applyBorder="1" applyAlignment="1" applyProtection="1">
      <alignment horizontal="right" vertical="center" wrapText="1"/>
      <protection locked="0"/>
    </xf>
    <xf numFmtId="164" fontId="13" fillId="0" borderId="14" xfId="1" applyNumberFormat="1" applyBorder="1" applyAlignment="1" applyProtection="1">
      <alignment horizontal="right" vertical="center" wrapText="1"/>
      <protection locked="0"/>
    </xf>
    <xf numFmtId="164" fontId="13" fillId="0" borderId="4" xfId="1" applyNumberFormat="1" applyBorder="1" applyAlignment="1" applyProtection="1">
      <alignment horizontal="right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164" fontId="17" fillId="0" borderId="3" xfId="1" applyNumberFormat="1" applyFont="1" applyBorder="1" applyAlignment="1">
      <alignment horizontal="right" vertical="center" wrapText="1" indent="1"/>
    </xf>
    <xf numFmtId="0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right" vertical="center" wrapText="1" indent="1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 indent="1"/>
    </xf>
    <xf numFmtId="164" fontId="15" fillId="0" borderId="8" xfId="1" applyNumberFormat="1" applyFont="1" applyBorder="1" applyAlignment="1" applyProtection="1">
      <alignment horizontal="right" vertical="center" wrapText="1" indent="1"/>
      <protection locked="0"/>
    </xf>
    <xf numFmtId="0" fontId="15" fillId="0" borderId="5" xfId="1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1" applyNumberFormat="1" applyFont="1" applyBorder="1" applyAlignment="1" applyProtection="1">
      <alignment horizontal="right" vertical="center" wrapText="1" indent="1"/>
      <protection locked="0"/>
    </xf>
    <xf numFmtId="0" fontId="15" fillId="0" borderId="6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indent="6"/>
    </xf>
    <xf numFmtId="0" fontId="15" fillId="0" borderId="5" xfId="1" applyFont="1" applyBorder="1" applyAlignment="1">
      <alignment horizontal="left" vertical="center" wrapText="1" indent="6"/>
    </xf>
    <xf numFmtId="49" fontId="15" fillId="0" borderId="6" xfId="1" applyNumberFormat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left" vertical="center" wrapText="1" indent="6"/>
    </xf>
    <xf numFmtId="49" fontId="15" fillId="0" borderId="9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6"/>
    </xf>
    <xf numFmtId="164" fontId="15" fillId="0" borderId="9" xfId="1" applyNumberFormat="1" applyFont="1" applyBorder="1" applyAlignment="1" applyProtection="1">
      <alignment horizontal="right" vertical="center" wrapText="1" indent="1"/>
      <protection locked="0"/>
    </xf>
    <xf numFmtId="0" fontId="1" fillId="0" borderId="3" xfId="1" applyFont="1" applyBorder="1" applyAlignment="1">
      <alignment vertical="center" wrapText="1"/>
    </xf>
    <xf numFmtId="164" fontId="1" fillId="0" borderId="3" xfId="1" applyNumberFormat="1" applyFont="1" applyBorder="1" applyAlignment="1">
      <alignment horizontal="righ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 indent="1"/>
      <protection locked="0"/>
    </xf>
    <xf numFmtId="0" fontId="15" fillId="0" borderId="14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6"/>
    </xf>
    <xf numFmtId="0" fontId="3" fillId="0" borderId="3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1"/>
    </xf>
    <xf numFmtId="164" fontId="3" fillId="0" borderId="3" xfId="1" applyNumberFormat="1" applyFont="1" applyBorder="1" applyAlignment="1">
      <alignment horizontal="righ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164" fontId="7" fillId="0" borderId="3" xfId="0" quotePrefix="1" applyNumberFormat="1" applyFont="1" applyBorder="1" applyAlignment="1">
      <alignment horizontal="right" vertical="center" wrapText="1" indent="1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 vertical="center" wrapText="1" indent="1"/>
    </xf>
    <xf numFmtId="49" fontId="18" fillId="0" borderId="4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 indent="1"/>
    </xf>
    <xf numFmtId="49" fontId="18" fillId="0" borderId="5" xfId="1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49" fontId="18" fillId="0" borderId="14" xfId="1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49" fontId="18" fillId="0" borderId="2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 indent="1"/>
    </xf>
    <xf numFmtId="49" fontId="19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49" fontId="18" fillId="0" borderId="8" xfId="1" applyNumberFormat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indent="6"/>
    </xf>
    <xf numFmtId="0" fontId="18" fillId="0" borderId="5" xfId="1" applyFont="1" applyBorder="1" applyAlignment="1">
      <alignment horizontal="left" vertical="center" wrapText="1" indent="6"/>
    </xf>
    <xf numFmtId="49" fontId="18" fillId="0" borderId="6" xfId="1" applyNumberFormat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left" vertical="center" wrapText="1" indent="6"/>
    </xf>
    <xf numFmtId="49" fontId="18" fillId="0" borderId="9" xfId="1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 indent="6"/>
    </xf>
    <xf numFmtId="0" fontId="19" fillId="0" borderId="3" xfId="1" applyFont="1" applyBorder="1" applyAlignment="1">
      <alignment vertical="center" wrapText="1"/>
    </xf>
    <xf numFmtId="0" fontId="18" fillId="0" borderId="14" xfId="1" applyFont="1" applyBorder="1" applyAlignment="1">
      <alignment horizontal="left" vertical="center" wrapText="1" indent="1"/>
    </xf>
    <xf numFmtId="0" fontId="18" fillId="0" borderId="4" xfId="1" applyFont="1" applyBorder="1" applyAlignment="1">
      <alignment horizontal="left" vertical="center" wrapText="1" indent="6"/>
    </xf>
    <xf numFmtId="0" fontId="18" fillId="0" borderId="4" xfId="1" applyFont="1" applyBorder="1" applyAlignment="1">
      <alignment horizontal="left" vertical="center" wrapText="1" inden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164" fontId="19" fillId="0" borderId="3" xfId="1" applyNumberFormat="1" applyFont="1" applyBorder="1" applyAlignment="1">
      <alignment horizontal="right" vertical="center" wrapText="1" indent="1"/>
    </xf>
    <xf numFmtId="164" fontId="19" fillId="0" borderId="0" xfId="1" applyNumberFormat="1" applyFont="1" applyAlignment="1">
      <alignment horizontal="center" vertical="center"/>
    </xf>
    <xf numFmtId="164" fontId="9" fillId="0" borderId="12" xfId="0" applyNumberFormat="1" applyFont="1" applyBorder="1" applyAlignment="1">
      <alignment horizontal="centerContinuous" vertical="center" wrapText="1"/>
    </xf>
    <xf numFmtId="164" fontId="2" fillId="0" borderId="13" xfId="0" applyNumberFormat="1" applyFont="1" applyBorder="1" applyAlignment="1">
      <alignment textRotation="180" wrapText="1"/>
    </xf>
    <xf numFmtId="0" fontId="0" fillId="0" borderId="7" xfId="0" applyBorder="1"/>
    <xf numFmtId="164" fontId="5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" fillId="0" borderId="4" xfId="0" applyNumberFormat="1" applyFont="1" applyBorder="1" applyAlignment="1">
      <alignment horizontal="right" vertical="center" wrapText="1" indent="1"/>
    </xf>
    <xf numFmtId="164" fontId="4" fillId="0" borderId="12" xfId="0" applyNumberFormat="1" applyFont="1" applyBorder="1" applyAlignment="1">
      <alignment horizontal="centerContinuous" vertical="center" wrapText="1"/>
    </xf>
    <xf numFmtId="0" fontId="0" fillId="0" borderId="13" xfId="0" applyBorder="1"/>
    <xf numFmtId="164" fontId="10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" xfId="1" applyNumberFormat="1" applyFont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8" fillId="0" borderId="3" xfId="1" applyNumberFormat="1" applyFont="1" applyBorder="1" applyAlignment="1" applyProtection="1">
      <alignment horizontal="right" vertical="center" wrapText="1"/>
      <protection locked="0"/>
    </xf>
    <xf numFmtId="164" fontId="18" fillId="0" borderId="1" xfId="1" applyNumberFormat="1" applyFont="1" applyBorder="1" applyAlignment="1" applyProtection="1">
      <alignment horizontal="right" vertical="center" wrapText="1"/>
      <protection locked="0"/>
    </xf>
    <xf numFmtId="164" fontId="19" fillId="0" borderId="8" xfId="1" applyNumberFormat="1" applyFont="1" applyBorder="1" applyAlignment="1" applyProtection="1">
      <alignment horizontal="right" vertical="center" wrapText="1"/>
      <protection locked="0"/>
    </xf>
    <xf numFmtId="164" fontId="13" fillId="0" borderId="5" xfId="1" applyNumberFormat="1" applyFont="1" applyBorder="1" applyAlignment="1">
      <alignment horizontal="right"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164" fontId="13" fillId="0" borderId="14" xfId="1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8" xfId="1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 indent="1"/>
    </xf>
    <xf numFmtId="164" fontId="13" fillId="0" borderId="9" xfId="1" applyNumberFormat="1" applyBorder="1" applyAlignment="1" applyProtection="1">
      <alignment horizontal="right" vertical="center" wrapText="1"/>
      <protection locked="0"/>
    </xf>
    <xf numFmtId="164" fontId="1" fillId="0" borderId="9" xfId="1" applyNumberFormat="1" applyFont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center" wrapText="1" indent="1"/>
    </xf>
    <xf numFmtId="164" fontId="19" fillId="0" borderId="0" xfId="1" applyNumberFormat="1" applyFont="1" applyAlignment="1">
      <alignment horizontal="center" vertical="center"/>
    </xf>
    <xf numFmtId="164" fontId="13" fillId="0" borderId="1" xfId="1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164" fontId="14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4" fillId="0" borderId="10" xfId="1" applyNumberFormat="1" applyFont="1" applyBorder="1" applyAlignment="1">
      <alignment horizontal="left" vertical="center"/>
    </xf>
    <xf numFmtId="164" fontId="14" fillId="0" borderId="10" xfId="1" applyNumberFormat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49" fontId="19" fillId="0" borderId="0" xfId="1" applyNumberFormat="1" applyFont="1" applyAlignment="1">
      <alignment horizontal="left" vertical="center" wrapText="1"/>
    </xf>
    <xf numFmtId="164" fontId="20" fillId="0" borderId="10" xfId="1" applyNumberFormat="1" applyFont="1" applyBorder="1" applyAlignment="1">
      <alignment horizontal="left" vertical="center"/>
    </xf>
    <xf numFmtId="164" fontId="19" fillId="0" borderId="0" xfId="1" applyNumberFormat="1" applyFont="1" applyAlignment="1">
      <alignment horizontal="center" vertical="center"/>
    </xf>
    <xf numFmtId="164" fontId="20" fillId="0" borderId="0" xfId="1" applyNumberFormat="1" applyFont="1" applyAlignment="1">
      <alignment horizontal="left"/>
    </xf>
    <xf numFmtId="0" fontId="19" fillId="0" borderId="3" xfId="1" applyFont="1" applyBorder="1" applyAlignment="1">
      <alignment horizontal="left"/>
    </xf>
    <xf numFmtId="0" fontId="19" fillId="0" borderId="0" xfId="1" applyFont="1" applyAlignment="1">
      <alignment horizont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colors>
    <mruColors>
      <color rgb="FFAA4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6"/>
  <sheetViews>
    <sheetView zoomScaleNormal="100" workbookViewId="0">
      <selection activeCell="M15" sqref="M15"/>
    </sheetView>
  </sheetViews>
  <sheetFormatPr defaultRowHeight="14.4" x14ac:dyDescent="0.3"/>
  <cols>
    <col min="1" max="1" width="6.6640625" customWidth="1"/>
    <col min="2" max="2" width="41.109375" customWidth="1"/>
    <col min="3" max="5" width="11.109375" bestFit="1" customWidth="1"/>
    <col min="6" max="6" width="10.88671875" bestFit="1" customWidth="1"/>
    <col min="7" max="7" width="11.109375" bestFit="1" customWidth="1"/>
    <col min="8" max="8" width="43.109375" customWidth="1"/>
    <col min="9" max="11" width="11.109375" bestFit="1" customWidth="1"/>
    <col min="12" max="12" width="10" customWidth="1"/>
    <col min="13" max="13" width="11.109375" bestFit="1" customWidth="1"/>
  </cols>
  <sheetData>
    <row r="1" spans="1:13" x14ac:dyDescent="0.3">
      <c r="J1" s="215" t="s">
        <v>65</v>
      </c>
      <c r="K1" s="215"/>
      <c r="L1" s="215"/>
      <c r="M1" s="215"/>
    </row>
    <row r="2" spans="1:13" ht="24" customHeight="1" x14ac:dyDescent="0.3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3" ht="27" customHeight="1" thickBot="1" x14ac:dyDescent="0.35">
      <c r="A3" s="213" t="s">
        <v>1</v>
      </c>
      <c r="B3" s="213"/>
      <c r="C3" s="5"/>
      <c r="D3" s="5"/>
      <c r="E3" s="5"/>
      <c r="F3" s="5"/>
      <c r="G3" s="5"/>
      <c r="H3" s="5"/>
      <c r="J3" s="12"/>
      <c r="M3" s="6" t="s">
        <v>2</v>
      </c>
    </row>
    <row r="4" spans="1:13" ht="15" thickBot="1" x14ac:dyDescent="0.35">
      <c r="A4" s="211" t="s">
        <v>3</v>
      </c>
      <c r="B4" s="52" t="s">
        <v>4</v>
      </c>
      <c r="C4" s="52"/>
      <c r="D4" s="52"/>
      <c r="E4" s="52"/>
      <c r="F4" s="52"/>
      <c r="G4" s="52"/>
      <c r="H4" s="52" t="s">
        <v>5</v>
      </c>
      <c r="I4" s="179"/>
      <c r="J4" s="180"/>
      <c r="K4" s="185"/>
      <c r="L4" s="185"/>
      <c r="M4" s="181"/>
    </row>
    <row r="5" spans="1:13" ht="27" thickBot="1" x14ac:dyDescent="0.35">
      <c r="A5" s="212"/>
      <c r="B5" s="7" t="s">
        <v>6</v>
      </c>
      <c r="C5" s="7" t="s">
        <v>332</v>
      </c>
      <c r="D5" s="7" t="s">
        <v>333</v>
      </c>
      <c r="E5" s="7" t="s">
        <v>335</v>
      </c>
      <c r="F5" s="7" t="s">
        <v>337</v>
      </c>
      <c r="G5" s="7" t="s">
        <v>338</v>
      </c>
      <c r="H5" s="7" t="s">
        <v>6</v>
      </c>
      <c r="I5" s="7" t="s">
        <v>332</v>
      </c>
      <c r="J5" s="7" t="s">
        <v>333</v>
      </c>
      <c r="K5" s="7" t="s">
        <v>335</v>
      </c>
      <c r="L5" s="7" t="s">
        <v>337</v>
      </c>
      <c r="M5" s="7" t="s">
        <v>338</v>
      </c>
    </row>
    <row r="6" spans="1:13" ht="15" thickBot="1" x14ac:dyDescent="0.35">
      <c r="A6" s="7">
        <v>1</v>
      </c>
      <c r="B6" s="7">
        <v>2</v>
      </c>
      <c r="C6" s="7" t="s">
        <v>7</v>
      </c>
      <c r="D6" s="7" t="s">
        <v>8</v>
      </c>
      <c r="E6" s="7" t="s">
        <v>9</v>
      </c>
      <c r="F6" s="7" t="s">
        <v>22</v>
      </c>
      <c r="G6" s="7" t="s">
        <v>25</v>
      </c>
      <c r="H6" s="7" t="s">
        <v>27</v>
      </c>
      <c r="I6" s="7" t="s">
        <v>30</v>
      </c>
      <c r="J6" s="7" t="s">
        <v>33</v>
      </c>
      <c r="K6" s="7" t="s">
        <v>36</v>
      </c>
      <c r="L6" s="7" t="s">
        <v>39</v>
      </c>
      <c r="M6" s="7" t="s">
        <v>42</v>
      </c>
    </row>
    <row r="7" spans="1:13" x14ac:dyDescent="0.3">
      <c r="A7" s="8" t="s">
        <v>10</v>
      </c>
      <c r="B7" s="53" t="s">
        <v>11</v>
      </c>
      <c r="C7" s="54">
        <v>20059280</v>
      </c>
      <c r="D7" s="56">
        <f>SUM(E7-C7)</f>
        <v>289570</v>
      </c>
      <c r="E7" s="54">
        <v>20348850</v>
      </c>
      <c r="F7" s="56">
        <f t="shared" ref="F7:F13" si="0">SUM(G7-E7)</f>
        <v>863915</v>
      </c>
      <c r="G7" s="54">
        <v>21212765</v>
      </c>
      <c r="H7" s="53" t="s">
        <v>12</v>
      </c>
      <c r="I7" s="54">
        <v>11296939</v>
      </c>
      <c r="J7" s="56">
        <f>SUM(K7-I7)</f>
        <v>9486907</v>
      </c>
      <c r="K7" s="54">
        <v>20783846</v>
      </c>
      <c r="L7" s="56">
        <f>SUM(M7-K7)</f>
        <v>3292108</v>
      </c>
      <c r="M7" s="54">
        <v>24075954</v>
      </c>
    </row>
    <row r="8" spans="1:13" ht="26.4" x14ac:dyDescent="0.3">
      <c r="A8" s="9" t="s">
        <v>13</v>
      </c>
      <c r="B8" s="55" t="s">
        <v>14</v>
      </c>
      <c r="C8" s="56">
        <v>3974730</v>
      </c>
      <c r="D8" s="56">
        <f>SUM(E8-C8)</f>
        <v>13036522</v>
      </c>
      <c r="E8" s="56">
        <v>17011252</v>
      </c>
      <c r="F8" s="56">
        <f t="shared" si="0"/>
        <v>1475861</v>
      </c>
      <c r="G8" s="56">
        <v>18487113</v>
      </c>
      <c r="H8" s="55" t="s">
        <v>15</v>
      </c>
      <c r="I8" s="56">
        <v>1720584</v>
      </c>
      <c r="J8" s="56">
        <f>SUM(K8-I8)</f>
        <v>1027678</v>
      </c>
      <c r="K8" s="56">
        <v>2748262</v>
      </c>
      <c r="L8" s="56">
        <f>SUM(M8-K8)</f>
        <v>187358</v>
      </c>
      <c r="M8" s="56">
        <v>2935620</v>
      </c>
    </row>
    <row r="9" spans="1:13" x14ac:dyDescent="0.3">
      <c r="A9" s="9" t="s">
        <v>7</v>
      </c>
      <c r="B9" s="55" t="s">
        <v>16</v>
      </c>
      <c r="C9" s="56"/>
      <c r="D9" s="56">
        <f t="shared" ref="D9:F26" si="1">SUM(E9-C9)</f>
        <v>0</v>
      </c>
      <c r="E9" s="56"/>
      <c r="F9" s="56">
        <f t="shared" si="0"/>
        <v>0</v>
      </c>
      <c r="G9" s="56"/>
      <c r="H9" s="55" t="s">
        <v>17</v>
      </c>
      <c r="I9" s="56">
        <v>12409649</v>
      </c>
      <c r="J9" s="56">
        <f t="shared" ref="J9:J26" si="2">SUM(K9-I9)</f>
        <v>4392403</v>
      </c>
      <c r="K9" s="56">
        <v>16802052</v>
      </c>
      <c r="L9" s="56">
        <f t="shared" ref="L9:L26" si="3">SUM(M9-K9)</f>
        <v>3932850</v>
      </c>
      <c r="M9" s="56">
        <v>20734902</v>
      </c>
    </row>
    <row r="10" spans="1:13" x14ac:dyDescent="0.3">
      <c r="A10" s="9" t="s">
        <v>8</v>
      </c>
      <c r="B10" s="55" t="s">
        <v>18</v>
      </c>
      <c r="C10" s="56">
        <v>5470418</v>
      </c>
      <c r="D10" s="56">
        <f t="shared" si="1"/>
        <v>0</v>
      </c>
      <c r="E10" s="56">
        <v>5470418</v>
      </c>
      <c r="F10" s="56">
        <f t="shared" si="0"/>
        <v>3558680</v>
      </c>
      <c r="G10" s="56">
        <v>9029098</v>
      </c>
      <c r="H10" s="55" t="s">
        <v>19</v>
      </c>
      <c r="I10" s="56">
        <v>2742000</v>
      </c>
      <c r="J10" s="56">
        <f t="shared" si="2"/>
        <v>0</v>
      </c>
      <c r="K10" s="56">
        <v>2742000</v>
      </c>
      <c r="L10" s="56">
        <f t="shared" si="3"/>
        <v>690341</v>
      </c>
      <c r="M10" s="56">
        <v>3432341</v>
      </c>
    </row>
    <row r="11" spans="1:13" x14ac:dyDescent="0.3">
      <c r="A11" s="9" t="s">
        <v>9</v>
      </c>
      <c r="B11" s="57" t="s">
        <v>20</v>
      </c>
      <c r="C11" s="56"/>
      <c r="D11" s="56">
        <f t="shared" si="1"/>
        <v>0</v>
      </c>
      <c r="E11" s="56"/>
      <c r="F11" s="56">
        <f t="shared" si="0"/>
        <v>136000</v>
      </c>
      <c r="G11" s="56">
        <v>136000</v>
      </c>
      <c r="H11" s="55" t="s">
        <v>21</v>
      </c>
      <c r="I11" s="56">
        <v>1446269</v>
      </c>
      <c r="J11" s="56">
        <f t="shared" si="2"/>
        <v>10260</v>
      </c>
      <c r="K11" s="56">
        <v>1456529</v>
      </c>
      <c r="L11" s="56">
        <f t="shared" si="3"/>
        <v>0</v>
      </c>
      <c r="M11" s="56">
        <v>1456529</v>
      </c>
    </row>
    <row r="12" spans="1:13" x14ac:dyDescent="0.3">
      <c r="A12" s="9" t="s">
        <v>22</v>
      </c>
      <c r="B12" s="55" t="s">
        <v>23</v>
      </c>
      <c r="C12" s="56"/>
      <c r="D12" s="56">
        <f t="shared" si="1"/>
        <v>0</v>
      </c>
      <c r="E12" s="56"/>
      <c r="F12" s="56">
        <f t="shared" si="0"/>
        <v>0</v>
      </c>
      <c r="G12" s="56"/>
      <c r="H12" s="58" t="s">
        <v>24</v>
      </c>
      <c r="I12" s="56">
        <v>11362658</v>
      </c>
      <c r="J12" s="56">
        <f t="shared" si="2"/>
        <v>-3430080</v>
      </c>
      <c r="K12" s="56">
        <v>7932578</v>
      </c>
      <c r="L12" s="56">
        <f t="shared" si="3"/>
        <v>1277541</v>
      </c>
      <c r="M12" s="56">
        <v>9210119</v>
      </c>
    </row>
    <row r="13" spans="1:13" ht="15" thickBot="1" x14ac:dyDescent="0.35">
      <c r="A13" s="9" t="s">
        <v>25</v>
      </c>
      <c r="B13" s="55" t="s">
        <v>26</v>
      </c>
      <c r="C13" s="56">
        <v>270000</v>
      </c>
      <c r="D13" s="186">
        <f t="shared" si="1"/>
        <v>0</v>
      </c>
      <c r="E13" s="56">
        <v>270000</v>
      </c>
      <c r="F13" s="56">
        <f t="shared" si="0"/>
        <v>2597563</v>
      </c>
      <c r="G13" s="56">
        <v>2867563</v>
      </c>
      <c r="H13" s="59"/>
      <c r="I13" s="56"/>
      <c r="J13" s="186">
        <f t="shared" si="2"/>
        <v>0</v>
      </c>
      <c r="K13" s="56"/>
      <c r="L13" s="186">
        <f t="shared" si="3"/>
        <v>0</v>
      </c>
      <c r="M13" s="56"/>
    </row>
    <row r="14" spans="1:13" ht="27" thickBot="1" x14ac:dyDescent="0.35">
      <c r="A14" s="7" t="s">
        <v>27</v>
      </c>
      <c r="B14" s="60" t="s">
        <v>28</v>
      </c>
      <c r="C14" s="61">
        <f>SUM(C7+C8+C10+C11+C13)</f>
        <v>29774428</v>
      </c>
      <c r="D14" s="200">
        <f t="shared" si="1"/>
        <v>13326092</v>
      </c>
      <c r="E14" s="61">
        <f>SUM(E7+E8+E10+E11+E13)</f>
        <v>43100520</v>
      </c>
      <c r="F14" s="200">
        <f t="shared" si="1"/>
        <v>8632019</v>
      </c>
      <c r="G14" s="61">
        <f>SUM(G7+G8+G10+G11+G13)</f>
        <v>51732539</v>
      </c>
      <c r="H14" s="60" t="s">
        <v>29</v>
      </c>
      <c r="I14" s="61">
        <f>SUM(I7:I13)</f>
        <v>40978099</v>
      </c>
      <c r="J14" s="200">
        <f t="shared" si="2"/>
        <v>11487168</v>
      </c>
      <c r="K14" s="61">
        <f>SUM(K7:K13)</f>
        <v>52465267</v>
      </c>
      <c r="L14" s="200">
        <f t="shared" si="3"/>
        <v>9380198</v>
      </c>
      <c r="M14" s="61">
        <f>SUM(M7:M13)</f>
        <v>61845465</v>
      </c>
    </row>
    <row r="15" spans="1:13" ht="26.4" x14ac:dyDescent="0.3">
      <c r="A15" s="10" t="s">
        <v>30</v>
      </c>
      <c r="B15" s="62" t="s">
        <v>31</v>
      </c>
      <c r="C15" s="63">
        <v>12006043</v>
      </c>
      <c r="D15" s="54">
        <f t="shared" si="1"/>
        <v>-1543107</v>
      </c>
      <c r="E15" s="63">
        <v>10462936</v>
      </c>
      <c r="F15" s="56">
        <f t="shared" si="1"/>
        <v>-367487</v>
      </c>
      <c r="G15" s="63">
        <v>10095449</v>
      </c>
      <c r="H15" s="55" t="s">
        <v>32</v>
      </c>
      <c r="I15" s="64"/>
      <c r="J15" s="54">
        <f t="shared" si="2"/>
        <v>0</v>
      </c>
      <c r="K15" s="63"/>
      <c r="L15" s="54">
        <f t="shared" si="3"/>
        <v>0</v>
      </c>
      <c r="M15" s="63"/>
    </row>
    <row r="16" spans="1:13" x14ac:dyDescent="0.3">
      <c r="A16" s="10" t="s">
        <v>33</v>
      </c>
      <c r="B16" s="55" t="s">
        <v>34</v>
      </c>
      <c r="C16" s="56">
        <v>12006043</v>
      </c>
      <c r="D16" s="56">
        <f t="shared" si="1"/>
        <v>-1543107</v>
      </c>
      <c r="E16" s="56">
        <v>10462936</v>
      </c>
      <c r="F16" s="56">
        <f t="shared" si="1"/>
        <v>-367487</v>
      </c>
      <c r="G16" s="56">
        <v>10095449</v>
      </c>
      <c r="H16" s="55" t="s">
        <v>35</v>
      </c>
      <c r="I16" s="56"/>
      <c r="J16" s="56">
        <f t="shared" si="2"/>
        <v>0</v>
      </c>
      <c r="K16" s="56"/>
      <c r="L16" s="56">
        <f t="shared" si="3"/>
        <v>0</v>
      </c>
      <c r="M16" s="56"/>
    </row>
    <row r="17" spans="1:13" x14ac:dyDescent="0.3">
      <c r="A17" s="10" t="s">
        <v>36</v>
      </c>
      <c r="B17" s="55" t="s">
        <v>37</v>
      </c>
      <c r="C17" s="56"/>
      <c r="D17" s="56">
        <f t="shared" si="1"/>
        <v>0</v>
      </c>
      <c r="E17" s="56"/>
      <c r="F17" s="56">
        <f t="shared" si="1"/>
        <v>0</v>
      </c>
      <c r="G17" s="56"/>
      <c r="H17" s="55" t="s">
        <v>38</v>
      </c>
      <c r="I17" s="56"/>
      <c r="J17" s="56">
        <f t="shared" si="2"/>
        <v>0</v>
      </c>
      <c r="K17" s="56"/>
      <c r="L17" s="56">
        <f t="shared" si="3"/>
        <v>0</v>
      </c>
      <c r="M17" s="56"/>
    </row>
    <row r="18" spans="1:13" x14ac:dyDescent="0.3">
      <c r="A18" s="10" t="s">
        <v>39</v>
      </c>
      <c r="B18" s="55" t="s">
        <v>40</v>
      </c>
      <c r="C18" s="56"/>
      <c r="D18" s="56">
        <f t="shared" si="1"/>
        <v>0</v>
      </c>
      <c r="E18" s="56"/>
      <c r="F18" s="56">
        <f t="shared" si="1"/>
        <v>0</v>
      </c>
      <c r="G18" s="56"/>
      <c r="H18" s="55" t="s">
        <v>41</v>
      </c>
      <c r="I18" s="56"/>
      <c r="J18" s="56">
        <f t="shared" si="2"/>
        <v>0</v>
      </c>
      <c r="K18" s="56"/>
      <c r="L18" s="56">
        <f t="shared" si="3"/>
        <v>0</v>
      </c>
      <c r="M18" s="56"/>
    </row>
    <row r="19" spans="1:13" x14ac:dyDescent="0.3">
      <c r="A19" s="10" t="s">
        <v>42</v>
      </c>
      <c r="B19" s="55" t="s">
        <v>43</v>
      </c>
      <c r="C19" s="56"/>
      <c r="D19" s="56">
        <f t="shared" si="1"/>
        <v>0</v>
      </c>
      <c r="E19" s="64"/>
      <c r="F19" s="56">
        <f t="shared" si="1"/>
        <v>0</v>
      </c>
      <c r="G19" s="64"/>
      <c r="H19" s="57" t="s">
        <v>44</v>
      </c>
      <c r="I19" s="56"/>
      <c r="J19" s="56">
        <f t="shared" si="2"/>
        <v>0</v>
      </c>
      <c r="K19" s="64"/>
      <c r="L19" s="56">
        <f t="shared" si="3"/>
        <v>0</v>
      </c>
      <c r="M19" s="64"/>
    </row>
    <row r="20" spans="1:13" ht="26.4" x14ac:dyDescent="0.3">
      <c r="A20" s="11" t="s">
        <v>45</v>
      </c>
      <c r="B20" s="65" t="s">
        <v>46</v>
      </c>
      <c r="C20" s="66">
        <f>SUM(C21:C22)</f>
        <v>0</v>
      </c>
      <c r="D20" s="56">
        <f t="shared" si="1"/>
        <v>0</v>
      </c>
      <c r="E20" s="66"/>
      <c r="F20" s="56">
        <f t="shared" si="1"/>
        <v>1115666</v>
      </c>
      <c r="G20" s="66">
        <f>SUM(G21:G22)</f>
        <v>1115666</v>
      </c>
      <c r="H20" s="55" t="s">
        <v>47</v>
      </c>
      <c r="I20" s="56"/>
      <c r="J20" s="56">
        <f t="shared" si="2"/>
        <v>0</v>
      </c>
      <c r="K20" s="66"/>
      <c r="L20" s="56">
        <f t="shared" si="3"/>
        <v>0</v>
      </c>
      <c r="M20" s="66"/>
    </row>
    <row r="21" spans="1:13" x14ac:dyDescent="0.3">
      <c r="A21" s="11" t="s">
        <v>48</v>
      </c>
      <c r="B21" s="57" t="s">
        <v>339</v>
      </c>
      <c r="C21" s="64"/>
      <c r="D21" s="56">
        <f t="shared" si="1"/>
        <v>0</v>
      </c>
      <c r="E21" s="64"/>
      <c r="F21" s="56">
        <f t="shared" si="1"/>
        <v>1115666</v>
      </c>
      <c r="G21" s="64">
        <v>1115666</v>
      </c>
      <c r="H21" s="53" t="s">
        <v>49</v>
      </c>
      <c r="I21" s="64">
        <v>802372</v>
      </c>
      <c r="J21" s="56">
        <f t="shared" si="2"/>
        <v>295817</v>
      </c>
      <c r="K21" s="64">
        <v>1098189</v>
      </c>
      <c r="L21" s="56">
        <f t="shared" si="3"/>
        <v>0</v>
      </c>
      <c r="M21" s="64">
        <v>1098189</v>
      </c>
    </row>
    <row r="22" spans="1:13" ht="15" thickBot="1" x14ac:dyDescent="0.35">
      <c r="A22" s="11" t="s">
        <v>50</v>
      </c>
      <c r="B22" s="55" t="s">
        <v>51</v>
      </c>
      <c r="C22" s="56"/>
      <c r="D22" s="186">
        <f t="shared" si="1"/>
        <v>0</v>
      </c>
      <c r="E22" s="56"/>
      <c r="F22" s="56"/>
      <c r="G22" s="56"/>
      <c r="H22" s="67" t="s">
        <v>52</v>
      </c>
      <c r="I22" s="56"/>
      <c r="J22" s="186">
        <f t="shared" si="2"/>
        <v>0</v>
      </c>
      <c r="K22" s="56"/>
      <c r="L22" s="186">
        <f t="shared" si="3"/>
        <v>0</v>
      </c>
      <c r="M22" s="56"/>
    </row>
    <row r="23" spans="1:13" ht="27" thickBot="1" x14ac:dyDescent="0.35">
      <c r="A23" s="7" t="s">
        <v>53</v>
      </c>
      <c r="B23" s="60" t="s">
        <v>54</v>
      </c>
      <c r="C23" s="61">
        <f>SUM(C15,C20)</f>
        <v>12006043</v>
      </c>
      <c r="D23" s="200">
        <f t="shared" si="1"/>
        <v>-1543107</v>
      </c>
      <c r="E23" s="61">
        <f>SUM(E15,E20)</f>
        <v>10462936</v>
      </c>
      <c r="F23" s="200">
        <f t="shared" si="1"/>
        <v>748179</v>
      </c>
      <c r="G23" s="61">
        <f>SUM(G15,G20)</f>
        <v>11211115</v>
      </c>
      <c r="H23" s="60" t="s">
        <v>55</v>
      </c>
      <c r="I23" s="61">
        <f>SUM(I15:I22)</f>
        <v>802372</v>
      </c>
      <c r="J23" s="200">
        <f t="shared" si="2"/>
        <v>295817</v>
      </c>
      <c r="K23" s="61">
        <f>SUM(K15:K22)</f>
        <v>1098189</v>
      </c>
      <c r="L23" s="200">
        <f t="shared" si="3"/>
        <v>0</v>
      </c>
      <c r="M23" s="61">
        <f>SUM(M15:M22)</f>
        <v>1098189</v>
      </c>
    </row>
    <row r="24" spans="1:13" ht="15" thickBot="1" x14ac:dyDescent="0.35">
      <c r="A24" s="7" t="s">
        <v>56</v>
      </c>
      <c r="B24" s="60" t="s">
        <v>57</v>
      </c>
      <c r="C24" s="61">
        <f>SUM(C14,C23)</f>
        <v>41780471</v>
      </c>
      <c r="D24" s="200">
        <f t="shared" si="1"/>
        <v>11782985</v>
      </c>
      <c r="E24" s="61">
        <f>SUM(E14,E23)</f>
        <v>53563456</v>
      </c>
      <c r="F24" s="200">
        <f t="shared" si="1"/>
        <v>9380198</v>
      </c>
      <c r="G24" s="61">
        <f>SUM(G14,G23)</f>
        <v>62943654</v>
      </c>
      <c r="H24" s="60" t="s">
        <v>58</v>
      </c>
      <c r="I24" s="61">
        <f>SUM(I14,I23)</f>
        <v>41780471</v>
      </c>
      <c r="J24" s="200">
        <f t="shared" si="2"/>
        <v>11782985</v>
      </c>
      <c r="K24" s="61">
        <f>SUM(K14,K23)</f>
        <v>53563456</v>
      </c>
      <c r="L24" s="200">
        <f t="shared" si="3"/>
        <v>9380198</v>
      </c>
      <c r="M24" s="61">
        <f>SUM(M14,M23)</f>
        <v>62943654</v>
      </c>
    </row>
    <row r="25" spans="1:13" ht="15" thickBot="1" x14ac:dyDescent="0.35">
      <c r="A25" s="7" t="s">
        <v>59</v>
      </c>
      <c r="B25" s="60" t="s">
        <v>60</v>
      </c>
      <c r="C25" s="61"/>
      <c r="D25" s="187">
        <f t="shared" si="1"/>
        <v>0</v>
      </c>
      <c r="E25" s="61"/>
      <c r="F25" s="61"/>
      <c r="G25" s="61"/>
      <c r="H25" s="60" t="s">
        <v>61</v>
      </c>
      <c r="I25" s="61"/>
      <c r="J25" s="187">
        <f t="shared" si="2"/>
        <v>0</v>
      </c>
      <c r="K25" s="61"/>
      <c r="L25" s="187">
        <f t="shared" si="3"/>
        <v>0</v>
      </c>
      <c r="M25" s="61"/>
    </row>
    <row r="26" spans="1:13" ht="15" thickBot="1" x14ac:dyDescent="0.35">
      <c r="A26" s="7" t="s">
        <v>62</v>
      </c>
      <c r="B26" s="60" t="s">
        <v>63</v>
      </c>
      <c r="C26" s="61"/>
      <c r="D26" s="187">
        <f t="shared" si="1"/>
        <v>0</v>
      </c>
      <c r="E26" s="61"/>
      <c r="F26" s="61"/>
      <c r="G26" s="61"/>
      <c r="H26" s="60" t="s">
        <v>64</v>
      </c>
      <c r="I26" s="61"/>
      <c r="J26" s="187">
        <f t="shared" si="2"/>
        <v>0</v>
      </c>
      <c r="K26" s="61"/>
      <c r="L26" s="187">
        <f t="shared" si="3"/>
        <v>0</v>
      </c>
      <c r="M26" s="61"/>
    </row>
  </sheetData>
  <mergeCells count="4">
    <mergeCell ref="A4:A5"/>
    <mergeCell ref="A3:B3"/>
    <mergeCell ref="A2:K2"/>
    <mergeCell ref="J1:M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9"/>
  <sheetViews>
    <sheetView zoomScaleNormal="100" workbookViewId="0">
      <selection activeCell="B27" sqref="B27"/>
    </sheetView>
  </sheetViews>
  <sheetFormatPr defaultRowHeight="14.4" x14ac:dyDescent="0.3"/>
  <cols>
    <col min="1" max="1" width="6.6640625" customWidth="1"/>
    <col min="2" max="2" width="46.6640625" customWidth="1"/>
    <col min="3" max="3" width="10.109375" bestFit="1" customWidth="1"/>
    <col min="4" max="4" width="10.33203125" bestFit="1" customWidth="1"/>
    <col min="5" max="5" width="11" customWidth="1"/>
    <col min="6" max="7" width="11.109375" bestFit="1" customWidth="1"/>
    <col min="8" max="8" width="45" customWidth="1"/>
    <col min="9" max="9" width="10.109375" bestFit="1" customWidth="1"/>
    <col min="10" max="10" width="10.33203125" bestFit="1" customWidth="1"/>
    <col min="11" max="11" width="10.109375" bestFit="1" customWidth="1"/>
    <col min="12" max="12" width="11.109375" bestFit="1" customWidth="1"/>
    <col min="13" max="13" width="11.109375" customWidth="1"/>
  </cols>
  <sheetData>
    <row r="1" spans="1:13" x14ac:dyDescent="0.3">
      <c r="A1" s="85"/>
      <c r="B1" s="85"/>
      <c r="C1" s="85"/>
      <c r="D1" s="85"/>
      <c r="E1" s="85"/>
      <c r="F1" s="85"/>
      <c r="G1" s="85"/>
      <c r="J1" s="218" t="s">
        <v>104</v>
      </c>
      <c r="K1" s="218"/>
      <c r="L1" s="218"/>
      <c r="M1" s="218"/>
    </row>
    <row r="2" spans="1:13" ht="30.75" customHeight="1" x14ac:dyDescent="0.3">
      <c r="A2" s="219" t="s">
        <v>340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5.75" customHeight="1" thickBot="1" x14ac:dyDescent="0.35">
      <c r="A3" s="220" t="s">
        <v>1</v>
      </c>
      <c r="B3" s="220"/>
      <c r="C3" s="1"/>
      <c r="D3" s="1"/>
      <c r="E3" s="1"/>
      <c r="F3" s="1"/>
      <c r="G3" s="1"/>
      <c r="H3" s="86"/>
      <c r="M3" s="1" t="s">
        <v>66</v>
      </c>
    </row>
    <row r="4" spans="1:13" ht="15.75" customHeight="1" thickBot="1" x14ac:dyDescent="0.35">
      <c r="A4" s="216" t="s">
        <v>3</v>
      </c>
      <c r="B4" s="68" t="s">
        <v>4</v>
      </c>
      <c r="C4" s="68"/>
      <c r="D4" s="68"/>
      <c r="E4" s="68"/>
      <c r="F4" s="68"/>
      <c r="G4" s="68"/>
      <c r="H4" s="68" t="s">
        <v>5</v>
      </c>
      <c r="I4" s="184"/>
      <c r="J4" s="185"/>
      <c r="K4" s="185"/>
      <c r="L4" s="185"/>
      <c r="M4" s="181"/>
    </row>
    <row r="5" spans="1:13" ht="27" thickBot="1" x14ac:dyDescent="0.35">
      <c r="A5" s="217"/>
      <c r="B5" s="2" t="s">
        <v>6</v>
      </c>
      <c r="C5" s="2" t="s">
        <v>332</v>
      </c>
      <c r="D5" s="2" t="s">
        <v>334</v>
      </c>
      <c r="E5" s="2" t="s">
        <v>336</v>
      </c>
      <c r="F5" s="2" t="s">
        <v>337</v>
      </c>
      <c r="G5" s="2" t="s">
        <v>338</v>
      </c>
      <c r="H5" s="2" t="s">
        <v>6</v>
      </c>
      <c r="I5" s="2" t="s">
        <v>332</v>
      </c>
      <c r="J5" s="2" t="s">
        <v>334</v>
      </c>
      <c r="K5" s="2" t="s">
        <v>336</v>
      </c>
      <c r="L5" s="2" t="s">
        <v>337</v>
      </c>
      <c r="M5" s="2" t="s">
        <v>338</v>
      </c>
    </row>
    <row r="6" spans="1:13" ht="15" thickBot="1" x14ac:dyDescent="0.3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3" x14ac:dyDescent="0.3">
      <c r="A7" s="3" t="s">
        <v>10</v>
      </c>
      <c r="B7" s="69" t="s">
        <v>67</v>
      </c>
      <c r="C7" s="70"/>
      <c r="D7" s="70">
        <f>SUM(E7-C7)</f>
        <v>0</v>
      </c>
      <c r="E7" s="70"/>
      <c r="F7" s="70"/>
      <c r="G7" s="70"/>
      <c r="H7" s="69" t="s">
        <v>68</v>
      </c>
      <c r="I7" s="70">
        <v>444500</v>
      </c>
      <c r="J7" s="70">
        <f>SUM(K7-I7)</f>
        <v>1624000</v>
      </c>
      <c r="K7" s="70">
        <v>2068500</v>
      </c>
      <c r="L7" s="70">
        <f>SUM(M7-K7)</f>
        <v>11219998</v>
      </c>
      <c r="M7" s="70">
        <v>13288498</v>
      </c>
    </row>
    <row r="8" spans="1:13" x14ac:dyDescent="0.3">
      <c r="A8" s="4" t="s">
        <v>13</v>
      </c>
      <c r="B8" s="71" t="s">
        <v>69</v>
      </c>
      <c r="C8" s="72"/>
      <c r="D8" s="70">
        <f t="shared" ref="D8:F29" si="0">SUM(E8-C8)</f>
        <v>0</v>
      </c>
      <c r="E8" s="72"/>
      <c r="F8" s="72"/>
      <c r="G8" s="72"/>
      <c r="H8" s="71" t="s">
        <v>70</v>
      </c>
      <c r="I8" s="72"/>
      <c r="J8" s="70">
        <f t="shared" ref="J8:J29" si="1">SUM(K8-I8)</f>
        <v>0</v>
      </c>
      <c r="K8" s="72"/>
      <c r="L8" s="70">
        <f t="shared" ref="L8:L29" si="2">SUM(M8-K8)</f>
        <v>0</v>
      </c>
      <c r="M8" s="72"/>
    </row>
    <row r="9" spans="1:13" x14ac:dyDescent="0.3">
      <c r="A9" s="4" t="s">
        <v>7</v>
      </c>
      <c r="B9" s="71" t="s">
        <v>71</v>
      </c>
      <c r="C9" s="72"/>
      <c r="D9" s="70">
        <f t="shared" si="0"/>
        <v>0</v>
      </c>
      <c r="E9" s="72"/>
      <c r="F9" s="72"/>
      <c r="G9" s="72"/>
      <c r="H9" s="71" t="s">
        <v>72</v>
      </c>
      <c r="I9" s="70">
        <v>4502462</v>
      </c>
      <c r="J9" s="70">
        <f t="shared" si="1"/>
        <v>2270000</v>
      </c>
      <c r="K9" s="72">
        <v>6772462</v>
      </c>
      <c r="L9" s="70">
        <f t="shared" si="2"/>
        <v>1089000</v>
      </c>
      <c r="M9" s="72">
        <v>7861462</v>
      </c>
    </row>
    <row r="10" spans="1:13" x14ac:dyDescent="0.3">
      <c r="A10" s="4" t="s">
        <v>8</v>
      </c>
      <c r="B10" s="71" t="s">
        <v>73</v>
      </c>
      <c r="C10" s="72"/>
      <c r="D10" s="70">
        <f t="shared" si="0"/>
        <v>0</v>
      </c>
      <c r="E10" s="72"/>
      <c r="F10" s="72"/>
      <c r="G10" s="72"/>
      <c r="H10" s="71" t="s">
        <v>74</v>
      </c>
      <c r="I10" s="72">
        <v>4502462</v>
      </c>
      <c r="J10" s="70">
        <f t="shared" si="1"/>
        <v>3</v>
      </c>
      <c r="K10" s="72">
        <v>4502465</v>
      </c>
      <c r="L10" s="70">
        <f t="shared" si="2"/>
        <v>0</v>
      </c>
      <c r="M10" s="72">
        <v>4502465</v>
      </c>
    </row>
    <row r="11" spans="1:13" x14ac:dyDescent="0.3">
      <c r="A11" s="4" t="s">
        <v>9</v>
      </c>
      <c r="B11" s="71" t="s">
        <v>75</v>
      </c>
      <c r="C11" s="72"/>
      <c r="D11" s="70">
        <f t="shared" si="0"/>
        <v>0</v>
      </c>
      <c r="E11" s="72"/>
      <c r="F11" s="72"/>
      <c r="G11" s="72"/>
      <c r="H11" s="71" t="s">
        <v>76</v>
      </c>
      <c r="I11" s="72"/>
      <c r="J11" s="70">
        <f t="shared" si="1"/>
        <v>0</v>
      </c>
      <c r="K11" s="72"/>
      <c r="L11" s="70">
        <f t="shared" si="2"/>
        <v>0</v>
      </c>
      <c r="M11" s="72"/>
    </row>
    <row r="12" spans="1:13" ht="15" thickBot="1" x14ac:dyDescent="0.35">
      <c r="A12" s="4" t="s">
        <v>22</v>
      </c>
      <c r="B12" s="71" t="s">
        <v>77</v>
      </c>
      <c r="C12" s="72"/>
      <c r="D12" s="182">
        <f t="shared" si="0"/>
        <v>0</v>
      </c>
      <c r="E12" s="72"/>
      <c r="F12" s="70">
        <f t="shared" ref="F12" si="3">SUM(G12-E12)</f>
        <v>11941511</v>
      </c>
      <c r="G12" s="72">
        <v>11941511</v>
      </c>
      <c r="H12" s="73" t="s">
        <v>78</v>
      </c>
      <c r="I12" s="72"/>
      <c r="J12" s="182">
        <f t="shared" si="1"/>
        <v>0</v>
      </c>
      <c r="K12" s="72"/>
      <c r="L12" s="182">
        <f t="shared" si="2"/>
        <v>0</v>
      </c>
      <c r="M12" s="72"/>
    </row>
    <row r="13" spans="1:13" ht="15" thickBot="1" x14ac:dyDescent="0.35">
      <c r="A13" s="2" t="s">
        <v>25</v>
      </c>
      <c r="B13" s="74" t="s">
        <v>79</v>
      </c>
      <c r="C13" s="75">
        <f>SUM(C7,C9,C10,C12)</f>
        <v>0</v>
      </c>
      <c r="D13" s="188">
        <f t="shared" si="0"/>
        <v>0</v>
      </c>
      <c r="E13" s="75">
        <f>SUM(E7,E9,E10,E12)</f>
        <v>0</v>
      </c>
      <c r="F13" s="201">
        <f t="shared" si="0"/>
        <v>11941511</v>
      </c>
      <c r="G13" s="75">
        <f>SUM(G7,G9,G10,G12)</f>
        <v>11941511</v>
      </c>
      <c r="H13" s="74" t="s">
        <v>80</v>
      </c>
      <c r="I13" s="75">
        <f>SUM(I7,I9,I11,I12)</f>
        <v>4946962</v>
      </c>
      <c r="J13" s="201">
        <f t="shared" si="1"/>
        <v>3894000</v>
      </c>
      <c r="K13" s="75">
        <f>SUM(K7,K9,K11,K12)</f>
        <v>8840962</v>
      </c>
      <c r="L13" s="201">
        <f t="shared" si="2"/>
        <v>12308998</v>
      </c>
      <c r="M13" s="75">
        <f>SUM(M7,M9,M11,M12)</f>
        <v>21149960</v>
      </c>
    </row>
    <row r="14" spans="1:13" x14ac:dyDescent="0.3">
      <c r="A14" s="87" t="s">
        <v>27</v>
      </c>
      <c r="B14" s="76" t="s">
        <v>81</v>
      </c>
      <c r="C14" s="77">
        <v>4946962</v>
      </c>
      <c r="D14" s="70">
        <f t="shared" si="0"/>
        <v>3894000</v>
      </c>
      <c r="E14" s="77">
        <v>8840962</v>
      </c>
      <c r="F14" s="70">
        <f t="shared" si="0"/>
        <v>367487</v>
      </c>
      <c r="G14" s="77">
        <v>9208449</v>
      </c>
      <c r="H14" s="71" t="s">
        <v>32</v>
      </c>
      <c r="I14" s="70"/>
      <c r="J14" s="70">
        <f t="shared" si="1"/>
        <v>0</v>
      </c>
      <c r="K14" s="77"/>
      <c r="L14" s="70">
        <f t="shared" si="2"/>
        <v>0</v>
      </c>
      <c r="M14" s="77"/>
    </row>
    <row r="15" spans="1:13" x14ac:dyDescent="0.3">
      <c r="A15" s="87" t="s">
        <v>30</v>
      </c>
      <c r="B15" s="78" t="s">
        <v>82</v>
      </c>
      <c r="C15" s="72">
        <v>4946962</v>
      </c>
      <c r="D15" s="70"/>
      <c r="E15" s="72">
        <v>8840962</v>
      </c>
      <c r="F15" s="70">
        <f t="shared" si="0"/>
        <v>367487</v>
      </c>
      <c r="G15" s="72">
        <v>9208449</v>
      </c>
      <c r="H15" s="71" t="s">
        <v>83</v>
      </c>
      <c r="I15" s="72"/>
      <c r="J15" s="70">
        <f t="shared" si="1"/>
        <v>0</v>
      </c>
      <c r="K15" s="72"/>
      <c r="L15" s="70">
        <f t="shared" si="2"/>
        <v>0</v>
      </c>
      <c r="M15" s="72"/>
    </row>
    <row r="16" spans="1:13" x14ac:dyDescent="0.3">
      <c r="A16" s="87" t="s">
        <v>33</v>
      </c>
      <c r="B16" s="78" t="s">
        <v>84</v>
      </c>
      <c r="C16" s="72"/>
      <c r="D16" s="70">
        <f t="shared" si="0"/>
        <v>0</v>
      </c>
      <c r="E16" s="72"/>
      <c r="F16" s="72"/>
      <c r="G16" s="72"/>
      <c r="H16" s="71" t="s">
        <v>38</v>
      </c>
      <c r="I16" s="72"/>
      <c r="J16" s="70">
        <f t="shared" si="1"/>
        <v>0</v>
      </c>
      <c r="K16" s="72"/>
      <c r="L16" s="70">
        <f t="shared" si="2"/>
        <v>0</v>
      </c>
      <c r="M16" s="72"/>
    </row>
    <row r="17" spans="1:13" x14ac:dyDescent="0.3">
      <c r="A17" s="87" t="s">
        <v>36</v>
      </c>
      <c r="B17" s="78" t="s">
        <v>85</v>
      </c>
      <c r="C17" s="72"/>
      <c r="D17" s="70">
        <f t="shared" si="0"/>
        <v>0</v>
      </c>
      <c r="E17" s="72"/>
      <c r="F17" s="72"/>
      <c r="G17" s="72"/>
      <c r="H17" s="71" t="s">
        <v>41</v>
      </c>
      <c r="I17" s="72"/>
      <c r="J17" s="70">
        <f t="shared" si="1"/>
        <v>0</v>
      </c>
      <c r="K17" s="72"/>
      <c r="L17" s="70">
        <f t="shared" si="2"/>
        <v>0</v>
      </c>
      <c r="M17" s="72"/>
    </row>
    <row r="18" spans="1:13" x14ac:dyDescent="0.3">
      <c r="A18" s="87" t="s">
        <v>39</v>
      </c>
      <c r="B18" s="78" t="s">
        <v>86</v>
      </c>
      <c r="C18" s="72"/>
      <c r="D18" s="70">
        <f t="shared" si="0"/>
        <v>0</v>
      </c>
      <c r="E18" s="182"/>
      <c r="F18" s="182"/>
      <c r="G18" s="182"/>
      <c r="H18" s="79" t="s">
        <v>44</v>
      </c>
      <c r="I18" s="72"/>
      <c r="J18" s="70">
        <f t="shared" si="1"/>
        <v>0</v>
      </c>
      <c r="K18" s="182"/>
      <c r="L18" s="70">
        <f t="shared" si="2"/>
        <v>0</v>
      </c>
      <c r="M18" s="182"/>
    </row>
    <row r="19" spans="1:13" ht="26.4" x14ac:dyDescent="0.3">
      <c r="A19" s="87" t="s">
        <v>42</v>
      </c>
      <c r="B19" s="78" t="s">
        <v>87</v>
      </c>
      <c r="C19" s="72"/>
      <c r="D19" s="70">
        <f t="shared" si="0"/>
        <v>0</v>
      </c>
      <c r="E19" s="72"/>
      <c r="F19" s="72"/>
      <c r="G19" s="72"/>
      <c r="H19" s="71" t="s">
        <v>88</v>
      </c>
      <c r="I19" s="72"/>
      <c r="J19" s="70">
        <f t="shared" si="1"/>
        <v>0</v>
      </c>
      <c r="K19" s="72"/>
      <c r="L19" s="70">
        <f t="shared" si="2"/>
        <v>0</v>
      </c>
      <c r="M19" s="72"/>
    </row>
    <row r="20" spans="1:13" x14ac:dyDescent="0.3">
      <c r="A20" s="87" t="s">
        <v>45</v>
      </c>
      <c r="B20" s="80" t="s">
        <v>89</v>
      </c>
      <c r="C20" s="81"/>
      <c r="D20" s="70">
        <f t="shared" si="0"/>
        <v>0</v>
      </c>
      <c r="E20" s="183"/>
      <c r="F20" s="183"/>
      <c r="G20" s="183"/>
      <c r="H20" s="69" t="s">
        <v>90</v>
      </c>
      <c r="I20" s="72"/>
      <c r="J20" s="70">
        <f t="shared" si="1"/>
        <v>0</v>
      </c>
      <c r="K20" s="183"/>
      <c r="L20" s="70">
        <f t="shared" si="2"/>
        <v>0</v>
      </c>
      <c r="M20" s="183"/>
    </row>
    <row r="21" spans="1:13" x14ac:dyDescent="0.3">
      <c r="A21" s="87" t="s">
        <v>48</v>
      </c>
      <c r="B21" s="78" t="s">
        <v>91</v>
      </c>
      <c r="C21" s="72"/>
      <c r="D21" s="70">
        <f t="shared" si="0"/>
        <v>0</v>
      </c>
      <c r="E21" s="70"/>
      <c r="F21" s="70"/>
      <c r="G21" s="70"/>
      <c r="H21" s="69" t="s">
        <v>92</v>
      </c>
      <c r="I21" s="72"/>
      <c r="J21" s="70">
        <f t="shared" si="1"/>
        <v>0</v>
      </c>
      <c r="K21" s="70"/>
      <c r="L21" s="70">
        <f t="shared" si="2"/>
        <v>0</v>
      </c>
      <c r="M21" s="70"/>
    </row>
    <row r="22" spans="1:13" x14ac:dyDescent="0.3">
      <c r="A22" s="87" t="s">
        <v>50</v>
      </c>
      <c r="B22" s="78" t="s">
        <v>93</v>
      </c>
      <c r="C22" s="72"/>
      <c r="D22" s="70">
        <f t="shared" si="0"/>
        <v>0</v>
      </c>
      <c r="E22" s="70"/>
      <c r="F22" s="70"/>
      <c r="G22" s="70"/>
      <c r="H22" s="82"/>
      <c r="I22" s="72"/>
      <c r="J22" s="70">
        <f t="shared" si="1"/>
        <v>0</v>
      </c>
      <c r="K22" s="70"/>
      <c r="L22" s="70">
        <f t="shared" si="2"/>
        <v>0</v>
      </c>
      <c r="M22" s="70"/>
    </row>
    <row r="23" spans="1:13" x14ac:dyDescent="0.3">
      <c r="A23" s="87" t="s">
        <v>53</v>
      </c>
      <c r="B23" s="78" t="s">
        <v>94</v>
      </c>
      <c r="C23" s="72"/>
      <c r="D23" s="70">
        <f t="shared" si="0"/>
        <v>0</v>
      </c>
      <c r="E23" s="70"/>
      <c r="F23" s="70"/>
      <c r="G23" s="70"/>
      <c r="H23" s="82"/>
      <c r="I23" s="72"/>
      <c r="J23" s="70">
        <f t="shared" si="1"/>
        <v>0</v>
      </c>
      <c r="K23" s="70"/>
      <c r="L23" s="70">
        <f t="shared" si="2"/>
        <v>0</v>
      </c>
      <c r="M23" s="70"/>
    </row>
    <row r="24" spans="1:13" x14ac:dyDescent="0.3">
      <c r="A24" s="87" t="s">
        <v>56</v>
      </c>
      <c r="B24" s="83" t="s">
        <v>95</v>
      </c>
      <c r="C24" s="72"/>
      <c r="D24" s="70">
        <f t="shared" si="0"/>
        <v>0</v>
      </c>
      <c r="E24" s="72"/>
      <c r="F24" s="72"/>
      <c r="G24" s="72"/>
      <c r="H24" s="73"/>
      <c r="I24" s="72"/>
      <c r="J24" s="70">
        <f t="shared" si="1"/>
        <v>0</v>
      </c>
      <c r="K24" s="72"/>
      <c r="L24" s="70">
        <f t="shared" si="2"/>
        <v>0</v>
      </c>
      <c r="M24" s="72"/>
    </row>
    <row r="25" spans="1:13" ht="15" thickBot="1" x14ac:dyDescent="0.35">
      <c r="A25" s="87" t="s">
        <v>59</v>
      </c>
      <c r="B25" s="84" t="s">
        <v>96</v>
      </c>
      <c r="C25" s="72"/>
      <c r="D25" s="182">
        <f t="shared" si="0"/>
        <v>0</v>
      </c>
      <c r="E25" s="70"/>
      <c r="F25" s="70"/>
      <c r="G25" s="70"/>
      <c r="H25" s="82"/>
      <c r="I25" s="72"/>
      <c r="J25" s="182">
        <f t="shared" si="1"/>
        <v>0</v>
      </c>
      <c r="K25" s="70"/>
      <c r="L25" s="182">
        <f t="shared" si="2"/>
        <v>0</v>
      </c>
      <c r="M25" s="70"/>
    </row>
    <row r="26" spans="1:13" ht="27" thickBot="1" x14ac:dyDescent="0.35">
      <c r="A26" s="2" t="s">
        <v>62</v>
      </c>
      <c r="B26" s="74" t="s">
        <v>97</v>
      </c>
      <c r="C26" s="75">
        <f>SUM(C14,C20)</f>
        <v>4946962</v>
      </c>
      <c r="D26" s="201">
        <f t="shared" si="0"/>
        <v>3894000</v>
      </c>
      <c r="E26" s="75">
        <f>SUM(E14,E20)</f>
        <v>8840962</v>
      </c>
      <c r="F26" s="201">
        <f t="shared" si="0"/>
        <v>367487</v>
      </c>
      <c r="G26" s="75">
        <f>SUM(G14,G20)</f>
        <v>9208449</v>
      </c>
      <c r="H26" s="74" t="s">
        <v>98</v>
      </c>
      <c r="I26" s="75">
        <f>SUM(I14:I25)</f>
        <v>0</v>
      </c>
      <c r="J26" s="188">
        <f t="shared" si="1"/>
        <v>0</v>
      </c>
      <c r="K26" s="75">
        <f>SUM(K14:K25)</f>
        <v>0</v>
      </c>
      <c r="L26" s="188">
        <f t="shared" si="2"/>
        <v>0</v>
      </c>
      <c r="M26" s="75">
        <f>SUM(M14:M25)</f>
        <v>0</v>
      </c>
    </row>
    <row r="27" spans="1:13" ht="15" thickBot="1" x14ac:dyDescent="0.35">
      <c r="A27" s="2" t="s">
        <v>99</v>
      </c>
      <c r="B27" s="74" t="s">
        <v>100</v>
      </c>
      <c r="C27" s="75">
        <f>SUM(C13,C26)</f>
        <v>4946962</v>
      </c>
      <c r="D27" s="201">
        <f t="shared" si="0"/>
        <v>3894000</v>
      </c>
      <c r="E27" s="75">
        <f>SUM(E13,E26)</f>
        <v>8840962</v>
      </c>
      <c r="F27" s="201">
        <f t="shared" si="0"/>
        <v>12308998</v>
      </c>
      <c r="G27" s="75">
        <f>SUM(G13,G26)</f>
        <v>21149960</v>
      </c>
      <c r="H27" s="74" t="s">
        <v>101</v>
      </c>
      <c r="I27" s="75">
        <f>SUM(I13,I26)</f>
        <v>4946962</v>
      </c>
      <c r="J27" s="201">
        <f t="shared" si="1"/>
        <v>3894000</v>
      </c>
      <c r="K27" s="75">
        <f>SUM(K13,K26)</f>
        <v>8840962</v>
      </c>
      <c r="L27" s="201">
        <f t="shared" si="2"/>
        <v>12308998</v>
      </c>
      <c r="M27" s="75">
        <f>SUM(M13,M26)</f>
        <v>21149960</v>
      </c>
    </row>
    <row r="28" spans="1:13" ht="15" thickBot="1" x14ac:dyDescent="0.35">
      <c r="A28" s="2" t="s">
        <v>102</v>
      </c>
      <c r="B28" s="74" t="s">
        <v>60</v>
      </c>
      <c r="C28" s="75"/>
      <c r="D28" s="188">
        <f t="shared" si="0"/>
        <v>0</v>
      </c>
      <c r="E28" s="75"/>
      <c r="F28" s="75"/>
      <c r="G28" s="75"/>
      <c r="H28" s="74" t="s">
        <v>61</v>
      </c>
      <c r="I28" s="75"/>
      <c r="J28" s="188">
        <f t="shared" si="1"/>
        <v>0</v>
      </c>
      <c r="K28" s="75"/>
      <c r="L28" s="188">
        <f t="shared" si="2"/>
        <v>0</v>
      </c>
      <c r="M28" s="75"/>
    </row>
    <row r="29" spans="1:13" ht="15" thickBot="1" x14ac:dyDescent="0.35">
      <c r="A29" s="2" t="s">
        <v>103</v>
      </c>
      <c r="B29" s="74" t="s">
        <v>63</v>
      </c>
      <c r="C29" s="75"/>
      <c r="D29" s="188">
        <f t="shared" si="0"/>
        <v>0</v>
      </c>
      <c r="E29" s="75"/>
      <c r="F29" s="75"/>
      <c r="G29" s="75"/>
      <c r="H29" s="74" t="s">
        <v>64</v>
      </c>
      <c r="I29" s="75"/>
      <c r="J29" s="188">
        <f t="shared" si="1"/>
        <v>0</v>
      </c>
      <c r="K29" s="75"/>
      <c r="L29" s="188">
        <f t="shared" si="2"/>
        <v>0</v>
      </c>
      <c r="M29" s="75"/>
    </row>
  </sheetData>
  <mergeCells count="4">
    <mergeCell ref="A4:A5"/>
    <mergeCell ref="J1:M1"/>
    <mergeCell ref="A2:M2"/>
    <mergeCell ref="A3:B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53"/>
  <sheetViews>
    <sheetView topLeftCell="A119" zoomScaleNormal="100" workbookViewId="0">
      <selection activeCell="H10" sqref="H10"/>
    </sheetView>
  </sheetViews>
  <sheetFormatPr defaultRowHeight="14.4" x14ac:dyDescent="0.3"/>
  <cols>
    <col min="1" max="1" width="6.109375" bestFit="1" customWidth="1"/>
    <col min="2" max="2" width="82.33203125" customWidth="1"/>
    <col min="3" max="3" width="12.5546875" bestFit="1" customWidth="1"/>
    <col min="4" max="4" width="13.33203125" bestFit="1" customWidth="1"/>
    <col min="5" max="5" width="12.5546875" bestFit="1" customWidth="1"/>
    <col min="6" max="6" width="11.33203125" bestFit="1" customWidth="1"/>
    <col min="7" max="7" width="12.5546875" bestFit="1" customWidth="1"/>
  </cols>
  <sheetData>
    <row r="1" spans="1:7" ht="15.6" x14ac:dyDescent="0.3">
      <c r="A1" s="223" t="s">
        <v>105</v>
      </c>
      <c r="B1" s="223"/>
      <c r="C1" s="223"/>
    </row>
    <row r="2" spans="1:7" ht="15" thickBot="1" x14ac:dyDescent="0.35">
      <c r="A2" s="224"/>
      <c r="B2" s="224"/>
      <c r="G2" s="13" t="s">
        <v>66</v>
      </c>
    </row>
    <row r="3" spans="1:7" ht="31.8" thickBot="1" x14ac:dyDescent="0.35">
      <c r="A3" s="88" t="s">
        <v>3</v>
      </c>
      <c r="B3" s="89" t="s">
        <v>106</v>
      </c>
      <c r="C3" s="89" t="s">
        <v>332</v>
      </c>
      <c r="D3" s="89" t="s">
        <v>333</v>
      </c>
      <c r="E3" s="89" t="s">
        <v>335</v>
      </c>
      <c r="F3" s="89" t="s">
        <v>337</v>
      </c>
      <c r="G3" s="89" t="s">
        <v>338</v>
      </c>
    </row>
    <row r="4" spans="1:7" ht="16.2" thickBot="1" x14ac:dyDescent="0.35">
      <c r="A4" s="90">
        <v>1</v>
      </c>
      <c r="B4" s="91">
        <v>2</v>
      </c>
      <c r="C4" s="91">
        <v>3</v>
      </c>
      <c r="D4" s="91">
        <v>4</v>
      </c>
      <c r="E4" s="91">
        <v>5</v>
      </c>
      <c r="F4" s="91">
        <v>6</v>
      </c>
      <c r="G4" s="91">
        <v>7</v>
      </c>
    </row>
    <row r="5" spans="1:7" ht="16.2" thickBot="1" x14ac:dyDescent="0.35">
      <c r="A5" s="88" t="s">
        <v>10</v>
      </c>
      <c r="B5" s="92" t="s">
        <v>107</v>
      </c>
      <c r="C5" s="93">
        <f>SUM(C6:C11)</f>
        <v>20059280</v>
      </c>
      <c r="D5" s="93">
        <f>SUM(E5-C5)</f>
        <v>289570</v>
      </c>
      <c r="E5" s="93">
        <f t="shared" ref="E5" si="0">SUM(E6:E11)</f>
        <v>20348850</v>
      </c>
      <c r="F5" s="93">
        <f>SUM(G5-E5)</f>
        <v>863915</v>
      </c>
      <c r="G5" s="93">
        <f>SUM(G6:G11)</f>
        <v>21212765</v>
      </c>
    </row>
    <row r="6" spans="1:7" ht="15.6" x14ac:dyDescent="0.3">
      <c r="A6" s="94" t="s">
        <v>108</v>
      </c>
      <c r="B6" s="95" t="s">
        <v>109</v>
      </c>
      <c r="C6" s="96">
        <v>10997840</v>
      </c>
      <c r="D6" s="193">
        <f t="shared" ref="D6:D69" si="1">SUM(E6-C6)</f>
        <v>0</v>
      </c>
      <c r="E6" s="96">
        <v>10997840</v>
      </c>
      <c r="F6" s="198">
        <f t="shared" ref="F6:F69" si="2">SUM(G6-E6)</f>
        <v>0</v>
      </c>
      <c r="G6" s="96">
        <v>10997840</v>
      </c>
    </row>
    <row r="7" spans="1:7" ht="15.6" x14ac:dyDescent="0.3">
      <c r="A7" s="97" t="s">
        <v>110</v>
      </c>
      <c r="B7" s="98" t="s">
        <v>111</v>
      </c>
      <c r="C7" s="99"/>
      <c r="D7" s="191">
        <f t="shared" si="1"/>
        <v>0</v>
      </c>
      <c r="E7" s="99"/>
      <c r="F7" s="191">
        <f t="shared" si="2"/>
        <v>0</v>
      </c>
      <c r="G7" s="99"/>
    </row>
    <row r="8" spans="1:7" ht="15.6" x14ac:dyDescent="0.3">
      <c r="A8" s="97" t="s">
        <v>112</v>
      </c>
      <c r="B8" s="98" t="s">
        <v>113</v>
      </c>
      <c r="C8" s="99">
        <v>7261440</v>
      </c>
      <c r="D8" s="197">
        <f t="shared" si="1"/>
        <v>189570</v>
      </c>
      <c r="E8" s="99">
        <v>7451010</v>
      </c>
      <c r="F8" s="197">
        <f t="shared" si="2"/>
        <v>763915</v>
      </c>
      <c r="G8" s="99">
        <v>8214925</v>
      </c>
    </row>
    <row r="9" spans="1:7" ht="15.6" x14ac:dyDescent="0.3">
      <c r="A9" s="97" t="s">
        <v>114</v>
      </c>
      <c r="B9" s="98" t="s">
        <v>115</v>
      </c>
      <c r="C9" s="99">
        <v>1800000</v>
      </c>
      <c r="D9" s="197">
        <f t="shared" si="1"/>
        <v>100000</v>
      </c>
      <c r="E9" s="99">
        <v>1900000</v>
      </c>
      <c r="F9" s="197">
        <f t="shared" si="2"/>
        <v>100000</v>
      </c>
      <c r="G9" s="99">
        <v>2000000</v>
      </c>
    </row>
    <row r="10" spans="1:7" ht="15.6" x14ac:dyDescent="0.3">
      <c r="A10" s="97" t="s">
        <v>116</v>
      </c>
      <c r="B10" s="98" t="s">
        <v>117</v>
      </c>
      <c r="C10" s="99"/>
      <c r="D10" s="191">
        <f t="shared" si="1"/>
        <v>0</v>
      </c>
      <c r="E10" s="99"/>
      <c r="F10" s="191">
        <f t="shared" si="2"/>
        <v>0</v>
      </c>
      <c r="G10" s="99"/>
    </row>
    <row r="11" spans="1:7" ht="16.2" thickBot="1" x14ac:dyDescent="0.35">
      <c r="A11" s="100" t="s">
        <v>118</v>
      </c>
      <c r="B11" s="101" t="s">
        <v>119</v>
      </c>
      <c r="C11" s="99"/>
      <c r="D11" s="192">
        <f t="shared" si="1"/>
        <v>0</v>
      </c>
      <c r="E11" s="99"/>
      <c r="F11" s="192">
        <f t="shared" si="2"/>
        <v>0</v>
      </c>
      <c r="G11" s="99"/>
    </row>
    <row r="12" spans="1:7" ht="16.2" thickBot="1" x14ac:dyDescent="0.35">
      <c r="A12" s="88" t="s">
        <v>13</v>
      </c>
      <c r="B12" s="102" t="s">
        <v>120</v>
      </c>
      <c r="C12" s="93">
        <f>SUM(C13:C17)</f>
        <v>3974730</v>
      </c>
      <c r="D12" s="93">
        <f t="shared" si="1"/>
        <v>13036522</v>
      </c>
      <c r="E12" s="93">
        <f t="shared" ref="E12:G12" si="3">SUM(E13:E17)</f>
        <v>17011252</v>
      </c>
      <c r="F12" s="93">
        <f t="shared" si="2"/>
        <v>1475861</v>
      </c>
      <c r="G12" s="93">
        <f t="shared" si="3"/>
        <v>18487113</v>
      </c>
    </row>
    <row r="13" spans="1:7" ht="15.6" x14ac:dyDescent="0.3">
      <c r="A13" s="94" t="s">
        <v>121</v>
      </c>
      <c r="B13" s="95" t="s">
        <v>122</v>
      </c>
      <c r="C13" s="96"/>
      <c r="D13" s="193">
        <f t="shared" si="1"/>
        <v>0</v>
      </c>
      <c r="E13" s="96"/>
      <c r="F13" s="193">
        <f t="shared" si="2"/>
        <v>0</v>
      </c>
      <c r="G13" s="96"/>
    </row>
    <row r="14" spans="1:7" ht="15.6" x14ac:dyDescent="0.3">
      <c r="A14" s="97" t="s">
        <v>123</v>
      </c>
      <c r="B14" s="98" t="s">
        <v>124</v>
      </c>
      <c r="C14" s="99"/>
      <c r="D14" s="191">
        <f t="shared" si="1"/>
        <v>0</v>
      </c>
      <c r="E14" s="99"/>
      <c r="F14" s="99"/>
      <c r="G14" s="99"/>
    </row>
    <row r="15" spans="1:7" ht="15.6" x14ac:dyDescent="0.3">
      <c r="A15" s="97" t="s">
        <v>125</v>
      </c>
      <c r="B15" s="98" t="s">
        <v>126</v>
      </c>
      <c r="C15" s="99"/>
      <c r="D15" s="191">
        <f t="shared" si="1"/>
        <v>0</v>
      </c>
      <c r="E15" s="99"/>
      <c r="F15" s="191">
        <f t="shared" si="2"/>
        <v>0</v>
      </c>
      <c r="G15" s="99"/>
    </row>
    <row r="16" spans="1:7" ht="15.6" x14ac:dyDescent="0.3">
      <c r="A16" s="97" t="s">
        <v>127</v>
      </c>
      <c r="B16" s="98" t="s">
        <v>128</v>
      </c>
      <c r="C16" s="99"/>
      <c r="D16" s="191">
        <f t="shared" si="1"/>
        <v>0</v>
      </c>
      <c r="E16" s="99"/>
      <c r="F16" s="191">
        <f t="shared" si="2"/>
        <v>0</v>
      </c>
      <c r="G16" s="99"/>
    </row>
    <row r="17" spans="1:7" ht="15.6" x14ac:dyDescent="0.3">
      <c r="A17" s="97" t="s">
        <v>129</v>
      </c>
      <c r="B17" s="98" t="s">
        <v>130</v>
      </c>
      <c r="C17" s="99">
        <v>3974730</v>
      </c>
      <c r="D17" s="197">
        <f t="shared" si="1"/>
        <v>13036522</v>
      </c>
      <c r="E17" s="99">
        <v>17011252</v>
      </c>
      <c r="F17" s="197">
        <f t="shared" si="2"/>
        <v>1475861</v>
      </c>
      <c r="G17" s="99">
        <v>18487113</v>
      </c>
    </row>
    <row r="18" spans="1:7" ht="16.2" thickBot="1" x14ac:dyDescent="0.35">
      <c r="A18" s="100" t="s">
        <v>131</v>
      </c>
      <c r="B18" s="101" t="s">
        <v>132</v>
      </c>
      <c r="C18" s="103"/>
      <c r="D18" s="192">
        <f t="shared" si="1"/>
        <v>0</v>
      </c>
      <c r="E18" s="103"/>
      <c r="F18" s="192">
        <f t="shared" si="2"/>
        <v>0</v>
      </c>
      <c r="G18" s="103"/>
    </row>
    <row r="19" spans="1:7" ht="16.2" thickBot="1" x14ac:dyDescent="0.35">
      <c r="A19" s="88" t="s">
        <v>7</v>
      </c>
      <c r="B19" s="92" t="s">
        <v>133</v>
      </c>
      <c r="C19" s="93">
        <f>SUM(C20:C24)</f>
        <v>0</v>
      </c>
      <c r="D19" s="93">
        <f t="shared" si="1"/>
        <v>0</v>
      </c>
      <c r="E19" s="93">
        <f t="shared" ref="E19:G19" si="4">SUM(E20:E24)</f>
        <v>0</v>
      </c>
      <c r="F19" s="93">
        <f t="shared" si="2"/>
        <v>11941511</v>
      </c>
      <c r="G19" s="93">
        <f t="shared" si="4"/>
        <v>11941511</v>
      </c>
    </row>
    <row r="20" spans="1:7" ht="15.6" x14ac:dyDescent="0.3">
      <c r="A20" s="94" t="s">
        <v>134</v>
      </c>
      <c r="B20" s="95" t="s">
        <v>135</v>
      </c>
      <c r="C20" s="96"/>
      <c r="D20" s="193">
        <f t="shared" si="1"/>
        <v>0</v>
      </c>
      <c r="E20" s="96"/>
      <c r="F20" s="193">
        <f t="shared" si="2"/>
        <v>0</v>
      </c>
      <c r="G20" s="96"/>
    </row>
    <row r="21" spans="1:7" ht="15.6" x14ac:dyDescent="0.3">
      <c r="A21" s="97" t="s">
        <v>136</v>
      </c>
      <c r="B21" s="98" t="s">
        <v>137</v>
      </c>
      <c r="C21" s="99"/>
      <c r="D21" s="191">
        <f t="shared" si="1"/>
        <v>0</v>
      </c>
      <c r="E21" s="99"/>
      <c r="F21" s="191">
        <f t="shared" si="2"/>
        <v>0</v>
      </c>
      <c r="G21" s="99"/>
    </row>
    <row r="22" spans="1:7" ht="15.6" x14ac:dyDescent="0.3">
      <c r="A22" s="97" t="s">
        <v>138</v>
      </c>
      <c r="B22" s="98" t="s">
        <v>139</v>
      </c>
      <c r="C22" s="99"/>
      <c r="D22" s="191">
        <f t="shared" si="1"/>
        <v>0</v>
      </c>
      <c r="E22" s="99"/>
      <c r="F22" s="191">
        <f t="shared" si="2"/>
        <v>0</v>
      </c>
      <c r="G22" s="99"/>
    </row>
    <row r="23" spans="1:7" ht="15.6" x14ac:dyDescent="0.3">
      <c r="A23" s="97" t="s">
        <v>140</v>
      </c>
      <c r="B23" s="98" t="s">
        <v>141</v>
      </c>
      <c r="C23" s="99"/>
      <c r="D23" s="191">
        <f t="shared" si="1"/>
        <v>0</v>
      </c>
      <c r="E23" s="99"/>
      <c r="F23" s="191">
        <f t="shared" si="2"/>
        <v>0</v>
      </c>
      <c r="G23" s="99"/>
    </row>
    <row r="24" spans="1:7" ht="15.6" x14ac:dyDescent="0.3">
      <c r="A24" s="97" t="s">
        <v>142</v>
      </c>
      <c r="B24" s="98" t="s">
        <v>143</v>
      </c>
      <c r="C24" s="99"/>
      <c r="D24" s="191">
        <f t="shared" si="1"/>
        <v>0</v>
      </c>
      <c r="E24" s="99"/>
      <c r="F24" s="197">
        <f t="shared" si="2"/>
        <v>11941511</v>
      </c>
      <c r="G24" s="99">
        <v>11941511</v>
      </c>
    </row>
    <row r="25" spans="1:7" ht="16.2" thickBot="1" x14ac:dyDescent="0.35">
      <c r="A25" s="100" t="s">
        <v>144</v>
      </c>
      <c r="B25" s="101" t="s">
        <v>145</v>
      </c>
      <c r="C25" s="103"/>
      <c r="D25" s="192">
        <f t="shared" si="1"/>
        <v>0</v>
      </c>
      <c r="E25" s="103"/>
      <c r="F25" s="192">
        <f t="shared" si="2"/>
        <v>0</v>
      </c>
      <c r="G25" s="103"/>
    </row>
    <row r="26" spans="1:7" ht="16.2" thickBot="1" x14ac:dyDescent="0.35">
      <c r="A26" s="88" t="s">
        <v>146</v>
      </c>
      <c r="B26" s="92" t="s">
        <v>147</v>
      </c>
      <c r="C26" s="104">
        <f>SUM(C27,C30,C31,C32)</f>
        <v>5470418</v>
      </c>
      <c r="D26" s="93">
        <f t="shared" si="1"/>
        <v>0</v>
      </c>
      <c r="E26" s="104">
        <f t="shared" ref="E26:G26" si="5">SUM(E27,E30,E31,E32)</f>
        <v>5470418</v>
      </c>
      <c r="F26" s="93">
        <f t="shared" si="2"/>
        <v>3558680</v>
      </c>
      <c r="G26" s="104">
        <f t="shared" si="5"/>
        <v>9029098</v>
      </c>
    </row>
    <row r="27" spans="1:7" ht="15.6" x14ac:dyDescent="0.3">
      <c r="A27" s="94" t="s">
        <v>148</v>
      </c>
      <c r="B27" s="95" t="s">
        <v>149</v>
      </c>
      <c r="C27" s="105">
        <f>SUM(C28:C29)</f>
        <v>4655418</v>
      </c>
      <c r="D27" s="193">
        <f t="shared" si="1"/>
        <v>0</v>
      </c>
      <c r="E27" s="105">
        <f t="shared" ref="E27:G27" si="6">SUM(E28:E29)</f>
        <v>4655418</v>
      </c>
      <c r="F27" s="198">
        <f t="shared" si="2"/>
        <v>3547753</v>
      </c>
      <c r="G27" s="105">
        <f t="shared" si="6"/>
        <v>8203171</v>
      </c>
    </row>
    <row r="28" spans="1:7" ht="15.6" x14ac:dyDescent="0.3">
      <c r="A28" s="97" t="s">
        <v>150</v>
      </c>
      <c r="B28" s="98" t="s">
        <v>151</v>
      </c>
      <c r="C28" s="99">
        <v>2155418</v>
      </c>
      <c r="D28" s="191">
        <f t="shared" si="1"/>
        <v>0</v>
      </c>
      <c r="E28" s="99">
        <v>2155418</v>
      </c>
      <c r="F28" s="197">
        <f t="shared" si="2"/>
        <v>16056</v>
      </c>
      <c r="G28" s="99">
        <v>2171474</v>
      </c>
    </row>
    <row r="29" spans="1:7" ht="15.6" x14ac:dyDescent="0.3">
      <c r="A29" s="97" t="s">
        <v>152</v>
      </c>
      <c r="B29" s="98" t="s">
        <v>153</v>
      </c>
      <c r="C29" s="99">
        <v>2500000</v>
      </c>
      <c r="D29" s="191">
        <f t="shared" si="1"/>
        <v>0</v>
      </c>
      <c r="E29" s="99">
        <v>2500000</v>
      </c>
      <c r="F29" s="197">
        <f t="shared" si="2"/>
        <v>3531697</v>
      </c>
      <c r="G29" s="99">
        <v>6031697</v>
      </c>
    </row>
    <row r="30" spans="1:7" ht="15.6" x14ac:dyDescent="0.3">
      <c r="A30" s="97" t="s">
        <v>154</v>
      </c>
      <c r="B30" s="98" t="s">
        <v>155</v>
      </c>
      <c r="C30" s="99">
        <v>800000</v>
      </c>
      <c r="D30" s="191">
        <f t="shared" si="1"/>
        <v>0</v>
      </c>
      <c r="E30" s="99">
        <v>800000</v>
      </c>
      <c r="F30" s="197">
        <f t="shared" si="2"/>
        <v>0</v>
      </c>
      <c r="G30" s="99">
        <v>800000</v>
      </c>
    </row>
    <row r="31" spans="1:7" ht="15.6" x14ac:dyDescent="0.3">
      <c r="A31" s="97" t="s">
        <v>156</v>
      </c>
      <c r="B31" s="98" t="s">
        <v>157</v>
      </c>
      <c r="C31" s="99"/>
      <c r="D31" s="191">
        <f t="shared" si="1"/>
        <v>0</v>
      </c>
      <c r="E31" s="99"/>
      <c r="F31" s="197">
        <f t="shared" si="2"/>
        <v>0</v>
      </c>
      <c r="G31" s="99"/>
    </row>
    <row r="32" spans="1:7" ht="16.2" thickBot="1" x14ac:dyDescent="0.35">
      <c r="A32" s="100" t="s">
        <v>158</v>
      </c>
      <c r="B32" s="101" t="s">
        <v>159</v>
      </c>
      <c r="C32" s="103">
        <v>15000</v>
      </c>
      <c r="D32" s="192">
        <f t="shared" si="1"/>
        <v>0</v>
      </c>
      <c r="E32" s="103">
        <v>15000</v>
      </c>
      <c r="F32" s="199">
        <f t="shared" si="2"/>
        <v>10927</v>
      </c>
      <c r="G32" s="103">
        <v>25927</v>
      </c>
    </row>
    <row r="33" spans="1:7" ht="16.2" thickBot="1" x14ac:dyDescent="0.35">
      <c r="A33" s="88" t="s">
        <v>9</v>
      </c>
      <c r="B33" s="92" t="s">
        <v>160</v>
      </c>
      <c r="C33" s="93">
        <f>SUM(C34:C43)</f>
        <v>270000</v>
      </c>
      <c r="D33" s="93">
        <f t="shared" si="1"/>
        <v>0</v>
      </c>
      <c r="E33" s="93">
        <f t="shared" ref="E33" si="7">SUM(E34:E43)</f>
        <v>270000</v>
      </c>
      <c r="F33" s="93">
        <f t="shared" si="2"/>
        <v>2597563</v>
      </c>
      <c r="G33" s="93">
        <f>SUM(G34:G43)</f>
        <v>2867563</v>
      </c>
    </row>
    <row r="34" spans="1:7" ht="15.6" x14ac:dyDescent="0.3">
      <c r="A34" s="94" t="s">
        <v>161</v>
      </c>
      <c r="B34" s="95" t="s">
        <v>162</v>
      </c>
      <c r="C34" s="96"/>
      <c r="D34" s="189">
        <f t="shared" si="1"/>
        <v>0</v>
      </c>
      <c r="E34" s="96"/>
      <c r="F34" s="208">
        <f t="shared" si="2"/>
        <v>1275188</v>
      </c>
      <c r="G34" s="96">
        <v>1275188</v>
      </c>
    </row>
    <row r="35" spans="1:7" ht="15.6" x14ac:dyDescent="0.3">
      <c r="A35" s="97" t="s">
        <v>163</v>
      </c>
      <c r="B35" s="98" t="s">
        <v>164</v>
      </c>
      <c r="C35" s="99">
        <v>50000</v>
      </c>
      <c r="D35" s="191">
        <f t="shared" si="1"/>
        <v>0</v>
      </c>
      <c r="E35" s="99">
        <v>50000</v>
      </c>
      <c r="F35" s="197">
        <f t="shared" si="2"/>
        <v>1281650</v>
      </c>
      <c r="G35" s="99">
        <v>1331650</v>
      </c>
    </row>
    <row r="36" spans="1:7" ht="15.6" x14ac:dyDescent="0.3">
      <c r="A36" s="97" t="s">
        <v>165</v>
      </c>
      <c r="B36" s="98" t="s">
        <v>166</v>
      </c>
      <c r="C36" s="99"/>
      <c r="D36" s="191">
        <f t="shared" si="1"/>
        <v>0</v>
      </c>
      <c r="E36" s="99"/>
      <c r="F36" s="197">
        <f t="shared" si="2"/>
        <v>29400</v>
      </c>
      <c r="G36" s="99">
        <v>29400</v>
      </c>
    </row>
    <row r="37" spans="1:7" ht="15.6" x14ac:dyDescent="0.3">
      <c r="A37" s="97" t="s">
        <v>167</v>
      </c>
      <c r="B37" s="98" t="s">
        <v>168</v>
      </c>
      <c r="C37" s="99">
        <v>220000</v>
      </c>
      <c r="D37" s="191">
        <f t="shared" si="1"/>
        <v>0</v>
      </c>
      <c r="E37" s="99">
        <v>220000</v>
      </c>
      <c r="F37" s="191">
        <f t="shared" si="2"/>
        <v>0</v>
      </c>
      <c r="G37" s="99">
        <v>220000</v>
      </c>
    </row>
    <row r="38" spans="1:7" ht="15.6" x14ac:dyDescent="0.3">
      <c r="A38" s="97" t="s">
        <v>169</v>
      </c>
      <c r="B38" s="98" t="s">
        <v>170</v>
      </c>
      <c r="C38" s="99"/>
      <c r="D38" s="191">
        <f t="shared" si="1"/>
        <v>0</v>
      </c>
      <c r="E38" s="99"/>
      <c r="F38" s="191">
        <f t="shared" si="2"/>
        <v>0</v>
      </c>
      <c r="G38" s="99"/>
    </row>
    <row r="39" spans="1:7" ht="15.6" x14ac:dyDescent="0.3">
      <c r="A39" s="97" t="s">
        <v>171</v>
      </c>
      <c r="B39" s="98" t="s">
        <v>172</v>
      </c>
      <c r="C39" s="99"/>
      <c r="D39" s="191">
        <f t="shared" si="1"/>
        <v>0</v>
      </c>
      <c r="E39" s="99"/>
      <c r="F39" s="191">
        <f t="shared" si="2"/>
        <v>0</v>
      </c>
      <c r="G39" s="99"/>
    </row>
    <row r="40" spans="1:7" ht="15.6" x14ac:dyDescent="0.3">
      <c r="A40" s="97" t="s">
        <v>173</v>
      </c>
      <c r="B40" s="98" t="s">
        <v>174</v>
      </c>
      <c r="C40" s="99"/>
      <c r="D40" s="191">
        <f t="shared" si="1"/>
        <v>0</v>
      </c>
      <c r="E40" s="99"/>
      <c r="F40" s="191">
        <f t="shared" si="2"/>
        <v>0</v>
      </c>
      <c r="G40" s="99"/>
    </row>
    <row r="41" spans="1:7" ht="15.6" x14ac:dyDescent="0.3">
      <c r="A41" s="97" t="s">
        <v>175</v>
      </c>
      <c r="B41" s="98" t="s">
        <v>176</v>
      </c>
      <c r="C41" s="99"/>
      <c r="D41" s="191">
        <f t="shared" si="1"/>
        <v>0</v>
      </c>
      <c r="E41" s="99"/>
      <c r="F41" s="197">
        <f t="shared" si="2"/>
        <v>11</v>
      </c>
      <c r="G41" s="99">
        <v>11</v>
      </c>
    </row>
    <row r="42" spans="1:7" ht="15.6" x14ac:dyDescent="0.3">
      <c r="A42" s="97" t="s">
        <v>177</v>
      </c>
      <c r="B42" s="98" t="s">
        <v>178</v>
      </c>
      <c r="C42" s="106"/>
      <c r="D42" s="191">
        <f t="shared" si="1"/>
        <v>0</v>
      </c>
      <c r="E42" s="106"/>
      <c r="F42" s="197">
        <f t="shared" si="2"/>
        <v>11314</v>
      </c>
      <c r="G42" s="106">
        <v>11314</v>
      </c>
    </row>
    <row r="43" spans="1:7" ht="16.2" thickBot="1" x14ac:dyDescent="0.35">
      <c r="A43" s="100" t="s">
        <v>179</v>
      </c>
      <c r="B43" s="101" t="s">
        <v>26</v>
      </c>
      <c r="C43" s="107"/>
      <c r="D43" s="190">
        <f t="shared" si="1"/>
        <v>0</v>
      </c>
      <c r="E43" s="107"/>
      <c r="F43" s="190">
        <f t="shared" si="2"/>
        <v>0</v>
      </c>
      <c r="G43" s="107"/>
    </row>
    <row r="44" spans="1:7" ht="16.2" thickBot="1" x14ac:dyDescent="0.35">
      <c r="A44" s="88" t="s">
        <v>22</v>
      </c>
      <c r="B44" s="92" t="s">
        <v>180</v>
      </c>
      <c r="C44" s="93"/>
      <c r="D44" s="93">
        <f t="shared" si="1"/>
        <v>0</v>
      </c>
      <c r="E44" s="93"/>
      <c r="F44" s="93">
        <f t="shared" si="2"/>
        <v>0</v>
      </c>
      <c r="G44" s="93"/>
    </row>
    <row r="45" spans="1:7" ht="15.6" x14ac:dyDescent="0.3">
      <c r="A45" s="94" t="s">
        <v>181</v>
      </c>
      <c r="B45" s="95" t="s">
        <v>182</v>
      </c>
      <c r="C45" s="108"/>
      <c r="D45" s="189">
        <f t="shared" si="1"/>
        <v>0</v>
      </c>
      <c r="E45" s="108"/>
      <c r="F45" s="189">
        <f t="shared" si="2"/>
        <v>0</v>
      </c>
      <c r="G45" s="108"/>
    </row>
    <row r="46" spans="1:7" ht="15.6" x14ac:dyDescent="0.3">
      <c r="A46" s="97" t="s">
        <v>183</v>
      </c>
      <c r="B46" s="98" t="s">
        <v>184</v>
      </c>
      <c r="C46" s="106"/>
      <c r="D46" s="191">
        <f t="shared" si="1"/>
        <v>0</v>
      </c>
      <c r="E46" s="106"/>
      <c r="F46" s="191">
        <f t="shared" si="2"/>
        <v>0</v>
      </c>
      <c r="G46" s="106"/>
    </row>
    <row r="47" spans="1:7" ht="15.6" x14ac:dyDescent="0.3">
      <c r="A47" s="97" t="s">
        <v>185</v>
      </c>
      <c r="B47" s="98" t="s">
        <v>186</v>
      </c>
      <c r="C47" s="106"/>
      <c r="D47" s="191">
        <f t="shared" si="1"/>
        <v>0</v>
      </c>
      <c r="E47" s="106"/>
      <c r="F47" s="191">
        <f t="shared" si="2"/>
        <v>0</v>
      </c>
      <c r="G47" s="106"/>
    </row>
    <row r="48" spans="1:7" ht="15.6" x14ac:dyDescent="0.3">
      <c r="A48" s="97" t="s">
        <v>187</v>
      </c>
      <c r="B48" s="98" t="s">
        <v>188</v>
      </c>
      <c r="C48" s="106"/>
      <c r="D48" s="191">
        <f t="shared" si="1"/>
        <v>0</v>
      </c>
      <c r="E48" s="106"/>
      <c r="F48" s="191">
        <f t="shared" si="2"/>
        <v>0</v>
      </c>
      <c r="G48" s="106"/>
    </row>
    <row r="49" spans="1:7" ht="16.2" thickBot="1" x14ac:dyDescent="0.35">
      <c r="A49" s="100" t="s">
        <v>189</v>
      </c>
      <c r="B49" s="101" t="s">
        <v>190</v>
      </c>
      <c r="C49" s="107"/>
      <c r="D49" s="190">
        <f t="shared" si="1"/>
        <v>0</v>
      </c>
      <c r="E49" s="107"/>
      <c r="F49" s="190">
        <f t="shared" si="2"/>
        <v>0</v>
      </c>
      <c r="G49" s="107"/>
    </row>
    <row r="50" spans="1:7" ht="16.2" thickBot="1" x14ac:dyDescent="0.35">
      <c r="A50" s="88" t="s">
        <v>191</v>
      </c>
      <c r="B50" s="92" t="s">
        <v>192</v>
      </c>
      <c r="C50" s="93"/>
      <c r="D50" s="93">
        <f t="shared" si="1"/>
        <v>0</v>
      </c>
      <c r="E50" s="93"/>
      <c r="F50" s="93">
        <f t="shared" si="2"/>
        <v>136000</v>
      </c>
      <c r="G50" s="93">
        <f>SUM(G51:G54)</f>
        <v>136000</v>
      </c>
    </row>
    <row r="51" spans="1:7" ht="15.6" x14ac:dyDescent="0.3">
      <c r="A51" s="94" t="s">
        <v>193</v>
      </c>
      <c r="B51" s="95" t="s">
        <v>194</v>
      </c>
      <c r="C51" s="96"/>
      <c r="D51" s="189">
        <f t="shared" si="1"/>
        <v>0</v>
      </c>
      <c r="E51" s="96"/>
      <c r="F51" s="189">
        <f t="shared" si="2"/>
        <v>0</v>
      </c>
      <c r="G51" s="96"/>
    </row>
    <row r="52" spans="1:7" ht="16.5" customHeight="1" x14ac:dyDescent="0.3">
      <c r="A52" s="97" t="s">
        <v>195</v>
      </c>
      <c r="B52" s="98" t="s">
        <v>196</v>
      </c>
      <c r="C52" s="99"/>
      <c r="D52" s="191">
        <f t="shared" si="1"/>
        <v>0</v>
      </c>
      <c r="E52" s="99"/>
      <c r="F52" s="191">
        <f t="shared" si="2"/>
        <v>0</v>
      </c>
      <c r="G52" s="99"/>
    </row>
    <row r="53" spans="1:7" ht="15.6" x14ac:dyDescent="0.3">
      <c r="A53" s="97" t="s">
        <v>197</v>
      </c>
      <c r="B53" s="98" t="s">
        <v>198</v>
      </c>
      <c r="C53" s="99"/>
      <c r="D53" s="191">
        <f t="shared" si="1"/>
        <v>0</v>
      </c>
      <c r="E53" s="99"/>
      <c r="F53" s="197">
        <f t="shared" si="2"/>
        <v>136000</v>
      </c>
      <c r="G53" s="99">
        <v>136000</v>
      </c>
    </row>
    <row r="54" spans="1:7" ht="16.2" thickBot="1" x14ac:dyDescent="0.35">
      <c r="A54" s="100" t="s">
        <v>199</v>
      </c>
      <c r="B54" s="101" t="s">
        <v>200</v>
      </c>
      <c r="C54" s="103"/>
      <c r="D54" s="190">
        <f t="shared" si="1"/>
        <v>0</v>
      </c>
      <c r="E54" s="103"/>
      <c r="F54" s="190">
        <f t="shared" si="2"/>
        <v>0</v>
      </c>
      <c r="G54" s="103"/>
    </row>
    <row r="55" spans="1:7" ht="16.2" thickBot="1" x14ac:dyDescent="0.35">
      <c r="A55" s="88" t="s">
        <v>27</v>
      </c>
      <c r="B55" s="102" t="s">
        <v>201</v>
      </c>
      <c r="C55" s="93"/>
      <c r="D55" s="93">
        <f t="shared" si="1"/>
        <v>0</v>
      </c>
      <c r="E55" s="93"/>
      <c r="F55" s="93">
        <f t="shared" si="2"/>
        <v>0</v>
      </c>
      <c r="G55" s="93"/>
    </row>
    <row r="56" spans="1:7" ht="15.6" x14ac:dyDescent="0.3">
      <c r="A56" s="94" t="s">
        <v>202</v>
      </c>
      <c r="B56" s="95" t="s">
        <v>203</v>
      </c>
      <c r="C56" s="106"/>
      <c r="D56" s="189">
        <f t="shared" si="1"/>
        <v>0</v>
      </c>
      <c r="E56" s="106"/>
      <c r="F56" s="189">
        <f t="shared" si="2"/>
        <v>0</v>
      </c>
      <c r="G56" s="106"/>
    </row>
    <row r="57" spans="1:7" ht="15.6" x14ac:dyDescent="0.3">
      <c r="A57" s="97" t="s">
        <v>204</v>
      </c>
      <c r="B57" s="98" t="s">
        <v>205</v>
      </c>
      <c r="C57" s="106"/>
      <c r="D57" s="191">
        <f t="shared" si="1"/>
        <v>0</v>
      </c>
      <c r="E57" s="106"/>
      <c r="F57" s="191">
        <f t="shared" si="2"/>
        <v>0</v>
      </c>
      <c r="G57" s="106"/>
    </row>
    <row r="58" spans="1:7" ht="15.6" x14ac:dyDescent="0.3">
      <c r="A58" s="97" t="s">
        <v>206</v>
      </c>
      <c r="B58" s="98" t="s">
        <v>207</v>
      </c>
      <c r="C58" s="106"/>
      <c r="D58" s="191">
        <f t="shared" si="1"/>
        <v>0</v>
      </c>
      <c r="E58" s="106"/>
      <c r="F58" s="191">
        <f t="shared" si="2"/>
        <v>0</v>
      </c>
      <c r="G58" s="106"/>
    </row>
    <row r="59" spans="1:7" ht="16.2" thickBot="1" x14ac:dyDescent="0.35">
      <c r="A59" s="100" t="s">
        <v>208</v>
      </c>
      <c r="B59" s="101" t="s">
        <v>209</v>
      </c>
      <c r="C59" s="106"/>
      <c r="D59" s="190">
        <f t="shared" si="1"/>
        <v>0</v>
      </c>
      <c r="E59" s="106"/>
      <c r="F59" s="190">
        <f t="shared" si="2"/>
        <v>0</v>
      </c>
      <c r="G59" s="106"/>
    </row>
    <row r="60" spans="1:7" ht="16.2" thickBot="1" x14ac:dyDescent="0.35">
      <c r="A60" s="88" t="s">
        <v>30</v>
      </c>
      <c r="B60" s="92" t="s">
        <v>210</v>
      </c>
      <c r="C60" s="104">
        <f>SUM(C5,C12,C19,C26,C33)</f>
        <v>29774428</v>
      </c>
      <c r="D60" s="93">
        <f t="shared" si="1"/>
        <v>13326092</v>
      </c>
      <c r="E60" s="104">
        <f>SUM(E5,E12,E19,E26,E33)</f>
        <v>43100520</v>
      </c>
      <c r="F60" s="93">
        <f t="shared" si="2"/>
        <v>20573530</v>
      </c>
      <c r="G60" s="104">
        <f>SUM(G5,G12,G19,G26,G33,G50)</f>
        <v>63674050</v>
      </c>
    </row>
    <row r="61" spans="1:7" ht="16.2" thickBot="1" x14ac:dyDescent="0.35">
      <c r="A61" s="109" t="s">
        <v>33</v>
      </c>
      <c r="B61" s="102" t="s">
        <v>211</v>
      </c>
      <c r="C61" s="93"/>
      <c r="D61" s="93">
        <f t="shared" si="1"/>
        <v>0</v>
      </c>
      <c r="E61" s="93"/>
      <c r="F61" s="93">
        <f t="shared" si="2"/>
        <v>0</v>
      </c>
      <c r="G61" s="93"/>
    </row>
    <row r="62" spans="1:7" ht="15.6" x14ac:dyDescent="0.3">
      <c r="A62" s="94" t="s">
        <v>212</v>
      </c>
      <c r="B62" s="95" t="s">
        <v>213</v>
      </c>
      <c r="C62" s="106"/>
      <c r="D62" s="189">
        <f t="shared" si="1"/>
        <v>0</v>
      </c>
      <c r="E62" s="106"/>
      <c r="F62" s="189">
        <f t="shared" si="2"/>
        <v>0</v>
      </c>
      <c r="G62" s="106"/>
    </row>
    <row r="63" spans="1:7" ht="15.6" x14ac:dyDescent="0.3">
      <c r="A63" s="97" t="s">
        <v>214</v>
      </c>
      <c r="B63" s="98" t="s">
        <v>215</v>
      </c>
      <c r="C63" s="106"/>
      <c r="D63" s="191">
        <f t="shared" si="1"/>
        <v>0</v>
      </c>
      <c r="E63" s="106"/>
      <c r="F63" s="191">
        <f t="shared" si="2"/>
        <v>0</v>
      </c>
      <c r="G63" s="106"/>
    </row>
    <row r="64" spans="1:7" ht="16.2" thickBot="1" x14ac:dyDescent="0.35">
      <c r="A64" s="100" t="s">
        <v>216</v>
      </c>
      <c r="B64" s="101" t="s">
        <v>217</v>
      </c>
      <c r="C64" s="106"/>
      <c r="D64" s="190">
        <f t="shared" si="1"/>
        <v>0</v>
      </c>
      <c r="E64" s="106"/>
      <c r="F64" s="190">
        <f t="shared" si="2"/>
        <v>0</v>
      </c>
      <c r="G64" s="106"/>
    </row>
    <row r="65" spans="1:7" ht="16.2" thickBot="1" x14ac:dyDescent="0.35">
      <c r="A65" s="109" t="s">
        <v>36</v>
      </c>
      <c r="B65" s="102" t="s">
        <v>218</v>
      </c>
      <c r="C65" s="93"/>
      <c r="D65" s="93">
        <f t="shared" si="1"/>
        <v>0</v>
      </c>
      <c r="E65" s="93"/>
      <c r="F65" s="93">
        <f t="shared" si="2"/>
        <v>0</v>
      </c>
      <c r="G65" s="93"/>
    </row>
    <row r="66" spans="1:7" ht="15.6" x14ac:dyDescent="0.3">
      <c r="A66" s="94" t="s">
        <v>219</v>
      </c>
      <c r="B66" s="95" t="s">
        <v>220</v>
      </c>
      <c r="C66" s="106"/>
      <c r="D66" s="189">
        <f t="shared" si="1"/>
        <v>0</v>
      </c>
      <c r="E66" s="106"/>
      <c r="F66" s="189">
        <f t="shared" si="2"/>
        <v>0</v>
      </c>
      <c r="G66" s="106"/>
    </row>
    <row r="67" spans="1:7" ht="15.6" x14ac:dyDescent="0.3">
      <c r="A67" s="97" t="s">
        <v>221</v>
      </c>
      <c r="B67" s="98" t="s">
        <v>222</v>
      </c>
      <c r="C67" s="106"/>
      <c r="D67" s="191">
        <f t="shared" si="1"/>
        <v>0</v>
      </c>
      <c r="E67" s="106"/>
      <c r="F67" s="191">
        <f t="shared" si="2"/>
        <v>0</v>
      </c>
      <c r="G67" s="106"/>
    </row>
    <row r="68" spans="1:7" ht="15.6" x14ac:dyDescent="0.3">
      <c r="A68" s="97" t="s">
        <v>223</v>
      </c>
      <c r="B68" s="98" t="s">
        <v>224</v>
      </c>
      <c r="C68" s="106"/>
      <c r="D68" s="191">
        <f t="shared" si="1"/>
        <v>0</v>
      </c>
      <c r="E68" s="106"/>
      <c r="F68" s="191">
        <f t="shared" si="2"/>
        <v>0</v>
      </c>
      <c r="G68" s="106"/>
    </row>
    <row r="69" spans="1:7" ht="16.2" thickBot="1" x14ac:dyDescent="0.35">
      <c r="A69" s="100" t="s">
        <v>225</v>
      </c>
      <c r="B69" s="101" t="s">
        <v>226</v>
      </c>
      <c r="C69" s="106"/>
      <c r="D69" s="190">
        <f t="shared" si="1"/>
        <v>0</v>
      </c>
      <c r="E69" s="106"/>
      <c r="F69" s="190">
        <f t="shared" si="2"/>
        <v>0</v>
      </c>
      <c r="G69" s="106"/>
    </row>
    <row r="70" spans="1:7" ht="16.2" thickBot="1" x14ac:dyDescent="0.35">
      <c r="A70" s="109" t="s">
        <v>39</v>
      </c>
      <c r="B70" s="102" t="s">
        <v>227</v>
      </c>
      <c r="C70" s="93">
        <f>SUM(C71:C72)</f>
        <v>16953005</v>
      </c>
      <c r="D70" s="93">
        <f t="shared" ref="D70:D84" si="8">SUM(E70-C70)</f>
        <v>2350893</v>
      </c>
      <c r="E70" s="93">
        <f t="shared" ref="E70:G70" si="9">SUM(E71:E72)</f>
        <v>19303898</v>
      </c>
      <c r="F70" s="93">
        <f t="shared" ref="F70:F84" si="10">SUM(G70-E70)</f>
        <v>0</v>
      </c>
      <c r="G70" s="93">
        <f t="shared" si="9"/>
        <v>19303898</v>
      </c>
    </row>
    <row r="71" spans="1:7" ht="15.6" x14ac:dyDescent="0.3">
      <c r="A71" s="94" t="s">
        <v>228</v>
      </c>
      <c r="B71" s="95" t="s">
        <v>229</v>
      </c>
      <c r="C71" s="106">
        <v>16953005</v>
      </c>
      <c r="D71" s="202">
        <f t="shared" si="8"/>
        <v>2350893</v>
      </c>
      <c r="E71" s="106">
        <v>19303898</v>
      </c>
      <c r="F71" s="202">
        <f t="shared" si="10"/>
        <v>0</v>
      </c>
      <c r="G71" s="106">
        <v>19303898</v>
      </c>
    </row>
    <row r="72" spans="1:7" ht="16.2" thickBot="1" x14ac:dyDescent="0.35">
      <c r="A72" s="100" t="s">
        <v>230</v>
      </c>
      <c r="B72" s="101" t="s">
        <v>231</v>
      </c>
      <c r="C72" s="106"/>
      <c r="D72" s="190">
        <f t="shared" si="8"/>
        <v>0</v>
      </c>
      <c r="E72" s="106"/>
      <c r="F72" s="190">
        <f t="shared" si="10"/>
        <v>0</v>
      </c>
      <c r="G72" s="106"/>
    </row>
    <row r="73" spans="1:7" ht="16.2" thickBot="1" x14ac:dyDescent="0.35">
      <c r="A73" s="109" t="s">
        <v>42</v>
      </c>
      <c r="B73" s="102" t="s">
        <v>232</v>
      </c>
      <c r="C73" s="93"/>
      <c r="D73" s="93">
        <f t="shared" si="8"/>
        <v>0</v>
      </c>
      <c r="E73" s="93"/>
      <c r="F73" s="93">
        <f t="shared" si="10"/>
        <v>1115666</v>
      </c>
      <c r="G73" s="93">
        <f>SUM(G74:G76)</f>
        <v>1115666</v>
      </c>
    </row>
    <row r="74" spans="1:7" ht="15.6" x14ac:dyDescent="0.3">
      <c r="A74" s="94" t="s">
        <v>233</v>
      </c>
      <c r="B74" s="95" t="s">
        <v>234</v>
      </c>
      <c r="C74" s="106"/>
      <c r="D74" s="189">
        <f t="shared" si="8"/>
        <v>0</v>
      </c>
      <c r="E74" s="106"/>
      <c r="F74" s="208">
        <f t="shared" si="10"/>
        <v>1115666</v>
      </c>
      <c r="G74" s="106">
        <v>1115666</v>
      </c>
    </row>
    <row r="75" spans="1:7" ht="15.6" x14ac:dyDescent="0.3">
      <c r="A75" s="97" t="s">
        <v>235</v>
      </c>
      <c r="B75" s="98" t="s">
        <v>236</v>
      </c>
      <c r="C75" s="106"/>
      <c r="D75" s="191">
        <f t="shared" si="8"/>
        <v>0</v>
      </c>
      <c r="E75" s="106"/>
      <c r="F75" s="191">
        <f t="shared" si="10"/>
        <v>0</v>
      </c>
      <c r="G75" s="106"/>
    </row>
    <row r="76" spans="1:7" ht="16.2" thickBot="1" x14ac:dyDescent="0.35">
      <c r="A76" s="133" t="s">
        <v>237</v>
      </c>
      <c r="B76" s="203" t="s">
        <v>238</v>
      </c>
      <c r="C76" s="204"/>
      <c r="D76" s="205">
        <f t="shared" si="8"/>
        <v>0</v>
      </c>
      <c r="E76" s="204"/>
      <c r="F76" s="205">
        <f t="shared" si="10"/>
        <v>0</v>
      </c>
      <c r="G76" s="204"/>
    </row>
    <row r="77" spans="1:7" ht="16.2" thickBot="1" x14ac:dyDescent="0.35">
      <c r="A77" s="109" t="s">
        <v>45</v>
      </c>
      <c r="B77" s="102" t="s">
        <v>239</v>
      </c>
      <c r="C77" s="93"/>
      <c r="D77" s="93">
        <f t="shared" si="8"/>
        <v>0</v>
      </c>
      <c r="E77" s="93"/>
      <c r="F77" s="93">
        <f t="shared" si="10"/>
        <v>0</v>
      </c>
      <c r="G77" s="93"/>
    </row>
    <row r="78" spans="1:7" ht="15.6" x14ac:dyDescent="0.3">
      <c r="A78" s="110" t="s">
        <v>240</v>
      </c>
      <c r="B78" s="95" t="s">
        <v>241</v>
      </c>
      <c r="C78" s="106"/>
      <c r="D78" s="189">
        <f t="shared" si="8"/>
        <v>0</v>
      </c>
      <c r="E78" s="106"/>
      <c r="F78" s="189">
        <f t="shared" si="10"/>
        <v>0</v>
      </c>
      <c r="G78" s="106"/>
    </row>
    <row r="79" spans="1:7" ht="15.6" x14ac:dyDescent="0.3">
      <c r="A79" s="111" t="s">
        <v>242</v>
      </c>
      <c r="B79" s="98" t="s">
        <v>243</v>
      </c>
      <c r="C79" s="106"/>
      <c r="D79" s="191">
        <f t="shared" si="8"/>
        <v>0</v>
      </c>
      <c r="E79" s="106"/>
      <c r="F79" s="191">
        <f t="shared" si="10"/>
        <v>0</v>
      </c>
      <c r="G79" s="106"/>
    </row>
    <row r="80" spans="1:7" ht="15.6" x14ac:dyDescent="0.3">
      <c r="A80" s="111" t="s">
        <v>244</v>
      </c>
      <c r="B80" s="98" t="s">
        <v>245</v>
      </c>
      <c r="C80" s="106"/>
      <c r="D80" s="191">
        <f t="shared" si="8"/>
        <v>0</v>
      </c>
      <c r="E80" s="106"/>
      <c r="F80" s="191">
        <f t="shared" si="10"/>
        <v>0</v>
      </c>
      <c r="G80" s="106"/>
    </row>
    <row r="81" spans="1:7" ht="16.2" thickBot="1" x14ac:dyDescent="0.35">
      <c r="A81" s="112" t="s">
        <v>246</v>
      </c>
      <c r="B81" s="101" t="s">
        <v>247</v>
      </c>
      <c r="C81" s="106"/>
      <c r="D81" s="190">
        <f t="shared" si="8"/>
        <v>0</v>
      </c>
      <c r="E81" s="106"/>
      <c r="F81" s="190">
        <f t="shared" si="10"/>
        <v>0</v>
      </c>
      <c r="G81" s="106"/>
    </row>
    <row r="82" spans="1:7" ht="16.2" thickBot="1" x14ac:dyDescent="0.35">
      <c r="A82" s="109" t="s">
        <v>48</v>
      </c>
      <c r="B82" s="102" t="s">
        <v>248</v>
      </c>
      <c r="C82" s="113"/>
      <c r="D82" s="93">
        <f t="shared" si="8"/>
        <v>0</v>
      </c>
      <c r="E82" s="113"/>
      <c r="F82" s="93">
        <f t="shared" si="10"/>
        <v>0</v>
      </c>
      <c r="G82" s="113"/>
    </row>
    <row r="83" spans="1:7" ht="16.2" thickBot="1" x14ac:dyDescent="0.35">
      <c r="A83" s="109" t="s">
        <v>50</v>
      </c>
      <c r="B83" s="102" t="s">
        <v>249</v>
      </c>
      <c r="C83" s="104">
        <f>SUM(C61,C65,C70,C73,C77,C82)</f>
        <v>16953005</v>
      </c>
      <c r="D83" s="93">
        <f t="shared" si="8"/>
        <v>2350893</v>
      </c>
      <c r="E83" s="104">
        <f t="shared" ref="E83" si="11">SUM(E61,E65,E70,E73,E77,E82)</f>
        <v>19303898</v>
      </c>
      <c r="F83" s="93">
        <f t="shared" si="10"/>
        <v>1115666</v>
      </c>
      <c r="G83" s="104">
        <f>SUM(G61,G65,G70,G73,G77,G82)</f>
        <v>20419564</v>
      </c>
    </row>
    <row r="84" spans="1:7" ht="16.2" thickBot="1" x14ac:dyDescent="0.35">
      <c r="A84" s="114" t="s">
        <v>53</v>
      </c>
      <c r="B84" s="115" t="s">
        <v>250</v>
      </c>
      <c r="C84" s="104">
        <f>SUM(C60,C83)</f>
        <v>46727433</v>
      </c>
      <c r="D84" s="93">
        <f t="shared" si="8"/>
        <v>15676985</v>
      </c>
      <c r="E84" s="104">
        <f t="shared" ref="E84" si="12">SUM(E60,E83)</f>
        <v>62404418</v>
      </c>
      <c r="F84" s="93">
        <f t="shared" si="10"/>
        <v>21689196</v>
      </c>
      <c r="G84" s="104">
        <f>SUM(G60,G83)</f>
        <v>84093614</v>
      </c>
    </row>
    <row r="85" spans="1:7" ht="15.6" x14ac:dyDescent="0.3">
      <c r="A85" s="14"/>
      <c r="B85" s="15"/>
      <c r="C85" s="16"/>
    </row>
    <row r="86" spans="1:7" ht="15.6" x14ac:dyDescent="0.3">
      <c r="A86" s="223" t="s">
        <v>251</v>
      </c>
      <c r="B86" s="223"/>
      <c r="C86" s="223"/>
    </row>
    <row r="87" spans="1:7" ht="15" thickBot="1" x14ac:dyDescent="0.35">
      <c r="A87" s="225"/>
      <c r="B87" s="225"/>
      <c r="G87" s="17" t="s">
        <v>66</v>
      </c>
    </row>
    <row r="88" spans="1:7" ht="31.8" thickBot="1" x14ac:dyDescent="0.35">
      <c r="A88" s="88" t="s">
        <v>3</v>
      </c>
      <c r="B88" s="89" t="s">
        <v>252</v>
      </c>
      <c r="C88" s="89" t="s">
        <v>332</v>
      </c>
      <c r="D88" s="89" t="s">
        <v>333</v>
      </c>
      <c r="E88" s="89" t="s">
        <v>335</v>
      </c>
      <c r="F88" s="89" t="s">
        <v>337</v>
      </c>
      <c r="G88" s="89" t="s">
        <v>338</v>
      </c>
    </row>
    <row r="89" spans="1:7" ht="16.2" thickBot="1" x14ac:dyDescent="0.35">
      <c r="A89" s="88">
        <v>1</v>
      </c>
      <c r="B89" s="89">
        <v>2</v>
      </c>
      <c r="C89" s="89">
        <v>3</v>
      </c>
      <c r="D89" s="89">
        <v>4</v>
      </c>
      <c r="E89" s="89">
        <v>5</v>
      </c>
      <c r="F89" s="89">
        <v>6</v>
      </c>
      <c r="G89" s="89">
        <v>7</v>
      </c>
    </row>
    <row r="90" spans="1:7" ht="16.2" thickBot="1" x14ac:dyDescent="0.35">
      <c r="A90" s="90" t="s">
        <v>10</v>
      </c>
      <c r="B90" s="120" t="s">
        <v>253</v>
      </c>
      <c r="C90" s="121">
        <f>SUM(C91:C95)</f>
        <v>29615441</v>
      </c>
      <c r="D90" s="93">
        <f t="shared" ref="D90:D144" si="13">SUM(E90-C90)</f>
        <v>14917248</v>
      </c>
      <c r="E90" s="121">
        <f t="shared" ref="E90:G90" si="14">SUM(E91:E95)</f>
        <v>44532689</v>
      </c>
      <c r="F90" s="93">
        <f t="shared" ref="F90:F144" si="15">SUM(G90-E90)</f>
        <v>8102657</v>
      </c>
      <c r="G90" s="121">
        <f t="shared" si="14"/>
        <v>52635346</v>
      </c>
    </row>
    <row r="91" spans="1:7" ht="15.6" x14ac:dyDescent="0.3">
      <c r="A91" s="122" t="s">
        <v>108</v>
      </c>
      <c r="B91" s="123" t="s">
        <v>254</v>
      </c>
      <c r="C91" s="124">
        <v>11296939</v>
      </c>
      <c r="D91" s="198">
        <f t="shared" si="13"/>
        <v>9486907</v>
      </c>
      <c r="E91" s="124">
        <v>20783846</v>
      </c>
      <c r="F91" s="198">
        <f t="shared" si="15"/>
        <v>3292108</v>
      </c>
      <c r="G91" s="124">
        <v>24075954</v>
      </c>
    </row>
    <row r="92" spans="1:7" ht="15.6" x14ac:dyDescent="0.3">
      <c r="A92" s="97" t="s">
        <v>110</v>
      </c>
      <c r="B92" s="125" t="s">
        <v>15</v>
      </c>
      <c r="C92" s="126">
        <v>1720584</v>
      </c>
      <c r="D92" s="197">
        <f t="shared" si="13"/>
        <v>1027678</v>
      </c>
      <c r="E92" s="126">
        <v>2748262</v>
      </c>
      <c r="F92" s="197">
        <f t="shared" si="15"/>
        <v>187358</v>
      </c>
      <c r="G92" s="126">
        <v>2935620</v>
      </c>
    </row>
    <row r="93" spans="1:7" ht="15.6" x14ac:dyDescent="0.3">
      <c r="A93" s="97" t="s">
        <v>112</v>
      </c>
      <c r="B93" s="125" t="s">
        <v>255</v>
      </c>
      <c r="C93" s="127">
        <v>12409649</v>
      </c>
      <c r="D93" s="197">
        <f t="shared" si="13"/>
        <v>4392403</v>
      </c>
      <c r="E93" s="127">
        <v>16802052</v>
      </c>
      <c r="F93" s="197">
        <f t="shared" si="15"/>
        <v>3932850</v>
      </c>
      <c r="G93" s="127">
        <v>20734902</v>
      </c>
    </row>
    <row r="94" spans="1:7" ht="15.6" x14ac:dyDescent="0.3">
      <c r="A94" s="97" t="s">
        <v>114</v>
      </c>
      <c r="B94" s="125" t="s">
        <v>19</v>
      </c>
      <c r="C94" s="127">
        <v>2742000</v>
      </c>
      <c r="D94" s="197">
        <f t="shared" si="13"/>
        <v>0</v>
      </c>
      <c r="E94" s="127">
        <v>2742000</v>
      </c>
      <c r="F94" s="197">
        <f t="shared" si="15"/>
        <v>690341</v>
      </c>
      <c r="G94" s="127">
        <v>3432341</v>
      </c>
    </row>
    <row r="95" spans="1:7" ht="15.6" x14ac:dyDescent="0.3">
      <c r="A95" s="97" t="s">
        <v>256</v>
      </c>
      <c r="B95" s="128" t="s">
        <v>21</v>
      </c>
      <c r="C95" s="127">
        <v>1446269</v>
      </c>
      <c r="D95" s="197">
        <f t="shared" si="13"/>
        <v>10260</v>
      </c>
      <c r="E95" s="127">
        <v>1456529</v>
      </c>
      <c r="F95" s="197">
        <f t="shared" si="15"/>
        <v>0</v>
      </c>
      <c r="G95" s="127">
        <v>1456529</v>
      </c>
    </row>
    <row r="96" spans="1:7" ht="15.6" x14ac:dyDescent="0.3">
      <c r="A96" s="97" t="s">
        <v>118</v>
      </c>
      <c r="B96" s="125" t="s">
        <v>257</v>
      </c>
      <c r="C96" s="127"/>
      <c r="D96" s="197">
        <f t="shared" si="13"/>
        <v>10260</v>
      </c>
      <c r="E96" s="127">
        <v>10260</v>
      </c>
      <c r="F96" s="197">
        <f t="shared" si="15"/>
        <v>0</v>
      </c>
      <c r="G96" s="127">
        <v>10260</v>
      </c>
    </row>
    <row r="97" spans="1:7" ht="15.6" x14ac:dyDescent="0.3">
      <c r="A97" s="97" t="s">
        <v>258</v>
      </c>
      <c r="B97" s="129" t="s">
        <v>259</v>
      </c>
      <c r="C97" s="127"/>
      <c r="D97" s="197">
        <f t="shared" si="13"/>
        <v>0</v>
      </c>
      <c r="E97" s="127"/>
      <c r="F97" s="197">
        <f t="shared" si="15"/>
        <v>0</v>
      </c>
      <c r="G97" s="127"/>
    </row>
    <row r="98" spans="1:7" ht="15.6" x14ac:dyDescent="0.3">
      <c r="A98" s="97" t="s">
        <v>260</v>
      </c>
      <c r="B98" s="130" t="s">
        <v>261</v>
      </c>
      <c r="C98" s="127"/>
      <c r="D98" s="197">
        <f t="shared" si="13"/>
        <v>0</v>
      </c>
      <c r="E98" s="127"/>
      <c r="F98" s="197">
        <f t="shared" si="15"/>
        <v>0</v>
      </c>
      <c r="G98" s="127"/>
    </row>
    <row r="99" spans="1:7" ht="15.6" x14ac:dyDescent="0.3">
      <c r="A99" s="97" t="s">
        <v>262</v>
      </c>
      <c r="B99" s="130" t="s">
        <v>263</v>
      </c>
      <c r="C99" s="127"/>
      <c r="D99" s="197">
        <f t="shared" si="13"/>
        <v>0</v>
      </c>
      <c r="E99" s="127"/>
      <c r="F99" s="197">
        <f t="shared" si="15"/>
        <v>0</v>
      </c>
      <c r="G99" s="127"/>
    </row>
    <row r="100" spans="1:7" ht="15.6" x14ac:dyDescent="0.3">
      <c r="A100" s="97" t="s">
        <v>264</v>
      </c>
      <c r="B100" s="129" t="s">
        <v>265</v>
      </c>
      <c r="C100" s="127">
        <v>1136269</v>
      </c>
      <c r="D100" s="197">
        <f t="shared" si="13"/>
        <v>0</v>
      </c>
      <c r="E100" s="127">
        <v>1136269</v>
      </c>
      <c r="F100" s="197">
        <f t="shared" si="15"/>
        <v>0</v>
      </c>
      <c r="G100" s="127">
        <v>1136269</v>
      </c>
    </row>
    <row r="101" spans="1:7" ht="15.6" x14ac:dyDescent="0.3">
      <c r="A101" s="97" t="s">
        <v>266</v>
      </c>
      <c r="B101" s="129" t="s">
        <v>267</v>
      </c>
      <c r="C101" s="127"/>
      <c r="D101" s="197">
        <f t="shared" si="13"/>
        <v>0</v>
      </c>
      <c r="E101" s="127"/>
      <c r="F101" s="197">
        <f t="shared" si="15"/>
        <v>0</v>
      </c>
      <c r="G101" s="127"/>
    </row>
    <row r="102" spans="1:7" ht="15.6" x14ac:dyDescent="0.3">
      <c r="A102" s="97" t="s">
        <v>268</v>
      </c>
      <c r="B102" s="130" t="s">
        <v>269</v>
      </c>
      <c r="C102" s="127"/>
      <c r="D102" s="197">
        <f t="shared" si="13"/>
        <v>0</v>
      </c>
      <c r="E102" s="127"/>
      <c r="F102" s="197">
        <f t="shared" si="15"/>
        <v>0</v>
      </c>
      <c r="G102" s="127"/>
    </row>
    <row r="103" spans="1:7" ht="15.6" x14ac:dyDescent="0.3">
      <c r="A103" s="131" t="s">
        <v>270</v>
      </c>
      <c r="B103" s="132" t="s">
        <v>271</v>
      </c>
      <c r="C103" s="127"/>
      <c r="D103" s="197">
        <f t="shared" si="13"/>
        <v>0</v>
      </c>
      <c r="E103" s="127"/>
      <c r="F103" s="197">
        <f t="shared" si="15"/>
        <v>0</v>
      </c>
      <c r="G103" s="127"/>
    </row>
    <row r="104" spans="1:7" ht="15.6" x14ac:dyDescent="0.3">
      <c r="A104" s="97" t="s">
        <v>272</v>
      </c>
      <c r="B104" s="132" t="s">
        <v>273</v>
      </c>
      <c r="C104" s="127"/>
      <c r="D104" s="197">
        <f t="shared" si="13"/>
        <v>0</v>
      </c>
      <c r="E104" s="127"/>
      <c r="F104" s="197">
        <f t="shared" si="15"/>
        <v>0</v>
      </c>
      <c r="G104" s="127"/>
    </row>
    <row r="105" spans="1:7" ht="16.2" thickBot="1" x14ac:dyDescent="0.35">
      <c r="A105" s="133" t="s">
        <v>274</v>
      </c>
      <c r="B105" s="134" t="s">
        <v>275</v>
      </c>
      <c r="C105" s="135">
        <v>310000</v>
      </c>
      <c r="D105" s="199">
        <f t="shared" si="13"/>
        <v>0</v>
      </c>
      <c r="E105" s="135">
        <v>310000</v>
      </c>
      <c r="F105" s="199">
        <f t="shared" si="15"/>
        <v>0</v>
      </c>
      <c r="G105" s="135">
        <v>310000</v>
      </c>
    </row>
    <row r="106" spans="1:7" ht="16.2" thickBot="1" x14ac:dyDescent="0.35">
      <c r="A106" s="88" t="s">
        <v>13</v>
      </c>
      <c r="B106" s="136" t="s">
        <v>276</v>
      </c>
      <c r="C106" s="137">
        <f>SUM(C107,C109)</f>
        <v>4946962</v>
      </c>
      <c r="D106" s="93">
        <f t="shared" si="13"/>
        <v>3894000</v>
      </c>
      <c r="E106" s="137">
        <f t="shared" ref="E106:G106" si="16">SUM(E107,E109)</f>
        <v>8840962</v>
      </c>
      <c r="F106" s="93">
        <f t="shared" si="15"/>
        <v>12308998</v>
      </c>
      <c r="G106" s="137">
        <f t="shared" si="16"/>
        <v>21149960</v>
      </c>
    </row>
    <row r="107" spans="1:7" ht="15.6" x14ac:dyDescent="0.3">
      <c r="A107" s="94" t="s">
        <v>121</v>
      </c>
      <c r="B107" s="125" t="s">
        <v>68</v>
      </c>
      <c r="C107" s="138">
        <v>444500</v>
      </c>
      <c r="D107" s="198">
        <f t="shared" si="13"/>
        <v>1624000</v>
      </c>
      <c r="E107" s="138">
        <v>2068500</v>
      </c>
      <c r="F107" s="198">
        <f t="shared" si="15"/>
        <v>11219998</v>
      </c>
      <c r="G107" s="138">
        <v>13288498</v>
      </c>
    </row>
    <row r="108" spans="1:7" ht="15.6" x14ac:dyDescent="0.3">
      <c r="A108" s="94" t="s">
        <v>123</v>
      </c>
      <c r="B108" s="139" t="s">
        <v>277</v>
      </c>
      <c r="C108" s="138"/>
      <c r="D108" s="197">
        <f t="shared" si="13"/>
        <v>0</v>
      </c>
      <c r="E108" s="138"/>
      <c r="F108" s="197">
        <f t="shared" si="15"/>
        <v>0</v>
      </c>
      <c r="G108" s="138"/>
    </row>
    <row r="109" spans="1:7" ht="15.6" x14ac:dyDescent="0.3">
      <c r="A109" s="94" t="s">
        <v>125</v>
      </c>
      <c r="B109" s="139" t="s">
        <v>72</v>
      </c>
      <c r="C109" s="138">
        <v>4502462</v>
      </c>
      <c r="D109" s="197">
        <f t="shared" si="13"/>
        <v>2270000</v>
      </c>
      <c r="E109" s="138">
        <v>6772462</v>
      </c>
      <c r="F109" s="197">
        <f t="shared" si="15"/>
        <v>1089000</v>
      </c>
      <c r="G109" s="138">
        <v>7861462</v>
      </c>
    </row>
    <row r="110" spans="1:7" ht="15.6" x14ac:dyDescent="0.3">
      <c r="A110" s="94" t="s">
        <v>127</v>
      </c>
      <c r="B110" s="139" t="s">
        <v>278</v>
      </c>
      <c r="C110" s="138">
        <v>4502462</v>
      </c>
      <c r="D110" s="197">
        <f t="shared" si="13"/>
        <v>3</v>
      </c>
      <c r="E110" s="138">
        <v>4502465</v>
      </c>
      <c r="F110" s="197">
        <f t="shared" si="15"/>
        <v>0</v>
      </c>
      <c r="G110" s="138">
        <v>4502465</v>
      </c>
    </row>
    <row r="111" spans="1:7" ht="15.6" x14ac:dyDescent="0.3">
      <c r="A111" s="94" t="s">
        <v>129</v>
      </c>
      <c r="B111" s="101" t="s">
        <v>76</v>
      </c>
      <c r="C111" s="126"/>
      <c r="D111" s="197">
        <f t="shared" si="13"/>
        <v>0</v>
      </c>
      <c r="E111" s="126"/>
      <c r="F111" s="197">
        <f t="shared" si="15"/>
        <v>0</v>
      </c>
      <c r="G111" s="126"/>
    </row>
    <row r="112" spans="1:7" ht="15.6" x14ac:dyDescent="0.3">
      <c r="A112" s="94" t="s">
        <v>131</v>
      </c>
      <c r="B112" s="98" t="s">
        <v>279</v>
      </c>
      <c r="C112" s="126"/>
      <c r="D112" s="197">
        <f t="shared" si="13"/>
        <v>0</v>
      </c>
      <c r="E112" s="126"/>
      <c r="F112" s="197">
        <f t="shared" si="15"/>
        <v>0</v>
      </c>
      <c r="G112" s="126"/>
    </row>
    <row r="113" spans="1:7" ht="15.6" x14ac:dyDescent="0.3">
      <c r="A113" s="94" t="s">
        <v>280</v>
      </c>
      <c r="B113" s="140" t="s">
        <v>281</v>
      </c>
      <c r="C113" s="126"/>
      <c r="D113" s="197">
        <f t="shared" si="13"/>
        <v>0</v>
      </c>
      <c r="E113" s="126"/>
      <c r="F113" s="197">
        <f t="shared" si="15"/>
        <v>0</v>
      </c>
      <c r="G113" s="126"/>
    </row>
    <row r="114" spans="1:7" ht="15.6" x14ac:dyDescent="0.3">
      <c r="A114" s="94" t="s">
        <v>282</v>
      </c>
      <c r="B114" s="130" t="s">
        <v>263</v>
      </c>
      <c r="C114" s="126"/>
      <c r="D114" s="197">
        <f t="shared" si="13"/>
        <v>0</v>
      </c>
      <c r="E114" s="126"/>
      <c r="F114" s="197">
        <f t="shared" si="15"/>
        <v>0</v>
      </c>
      <c r="G114" s="126"/>
    </row>
    <row r="115" spans="1:7" ht="15.6" x14ac:dyDescent="0.3">
      <c r="A115" s="94" t="s">
        <v>283</v>
      </c>
      <c r="B115" s="130" t="s">
        <v>284</v>
      </c>
      <c r="C115" s="126"/>
      <c r="D115" s="197">
        <f t="shared" si="13"/>
        <v>0</v>
      </c>
      <c r="E115" s="126"/>
      <c r="F115" s="197">
        <f t="shared" si="15"/>
        <v>0</v>
      </c>
      <c r="G115" s="126"/>
    </row>
    <row r="116" spans="1:7" ht="15.6" x14ac:dyDescent="0.3">
      <c r="A116" s="94" t="s">
        <v>285</v>
      </c>
      <c r="B116" s="130" t="s">
        <v>286</v>
      </c>
      <c r="C116" s="126"/>
      <c r="D116" s="197">
        <f t="shared" si="13"/>
        <v>0</v>
      </c>
      <c r="E116" s="126"/>
      <c r="F116" s="197">
        <f t="shared" si="15"/>
        <v>0</v>
      </c>
      <c r="G116" s="126"/>
    </row>
    <row r="117" spans="1:7" ht="15.6" x14ac:dyDescent="0.3">
      <c r="A117" s="94" t="s">
        <v>287</v>
      </c>
      <c r="B117" s="130" t="s">
        <v>269</v>
      </c>
      <c r="C117" s="126"/>
      <c r="D117" s="197">
        <f t="shared" si="13"/>
        <v>0</v>
      </c>
      <c r="E117" s="126"/>
      <c r="F117" s="197">
        <f t="shared" si="15"/>
        <v>0</v>
      </c>
      <c r="G117" s="126"/>
    </row>
    <row r="118" spans="1:7" ht="15.6" x14ac:dyDescent="0.3">
      <c r="A118" s="94" t="s">
        <v>288</v>
      </c>
      <c r="B118" s="130" t="s">
        <v>289</v>
      </c>
      <c r="C118" s="126"/>
      <c r="D118" s="197">
        <f t="shared" si="13"/>
        <v>0</v>
      </c>
      <c r="E118" s="126"/>
      <c r="F118" s="197">
        <f t="shared" si="15"/>
        <v>0</v>
      </c>
      <c r="G118" s="126"/>
    </row>
    <row r="119" spans="1:7" ht="16.2" thickBot="1" x14ac:dyDescent="0.35">
      <c r="A119" s="131" t="s">
        <v>290</v>
      </c>
      <c r="B119" s="130" t="s">
        <v>291</v>
      </c>
      <c r="C119" s="127"/>
      <c r="D119" s="199">
        <f t="shared" si="13"/>
        <v>0</v>
      </c>
      <c r="E119" s="127"/>
      <c r="F119" s="199">
        <f t="shared" si="15"/>
        <v>0</v>
      </c>
      <c r="G119" s="127"/>
    </row>
    <row r="120" spans="1:7" ht="16.2" thickBot="1" x14ac:dyDescent="0.35">
      <c r="A120" s="88" t="s">
        <v>7</v>
      </c>
      <c r="B120" s="141" t="s">
        <v>292</v>
      </c>
      <c r="C120" s="137">
        <f>SUM(C121:C122)</f>
        <v>11362658</v>
      </c>
      <c r="D120" s="93">
        <f t="shared" si="13"/>
        <v>-3430080</v>
      </c>
      <c r="E120" s="137">
        <f t="shared" ref="E120:G120" si="17">SUM(E121:E122)</f>
        <v>7932578</v>
      </c>
      <c r="F120" s="93">
        <f t="shared" si="15"/>
        <v>1277541</v>
      </c>
      <c r="G120" s="137">
        <f t="shared" si="17"/>
        <v>9210119</v>
      </c>
    </row>
    <row r="121" spans="1:7" ht="15.6" x14ac:dyDescent="0.3">
      <c r="A121" s="94" t="s">
        <v>134</v>
      </c>
      <c r="B121" s="142" t="s">
        <v>293</v>
      </c>
      <c r="C121" s="138">
        <v>11362658</v>
      </c>
      <c r="D121" s="198">
        <f t="shared" si="13"/>
        <v>-3430080</v>
      </c>
      <c r="E121" s="138">
        <v>7932578</v>
      </c>
      <c r="F121" s="198">
        <f t="shared" si="15"/>
        <v>1277541</v>
      </c>
      <c r="G121" s="138">
        <v>9210119</v>
      </c>
    </row>
    <row r="122" spans="1:7" ht="16.2" thickBot="1" x14ac:dyDescent="0.35">
      <c r="A122" s="100" t="s">
        <v>136</v>
      </c>
      <c r="B122" s="139" t="s">
        <v>294</v>
      </c>
      <c r="C122" s="127"/>
      <c r="D122" s="192">
        <f t="shared" si="13"/>
        <v>0</v>
      </c>
      <c r="E122" s="127"/>
      <c r="F122" s="192">
        <f t="shared" si="15"/>
        <v>0</v>
      </c>
      <c r="G122" s="127"/>
    </row>
    <row r="123" spans="1:7" ht="16.2" thickBot="1" x14ac:dyDescent="0.35">
      <c r="A123" s="88" t="s">
        <v>8</v>
      </c>
      <c r="B123" s="141" t="s">
        <v>295</v>
      </c>
      <c r="C123" s="137">
        <f>SUM(C90,C106,C120)</f>
        <v>45925061</v>
      </c>
      <c r="D123" s="93">
        <f t="shared" si="13"/>
        <v>15381168</v>
      </c>
      <c r="E123" s="137">
        <f t="shared" ref="E123:G123" si="18">SUM(E90,E106,E120)</f>
        <v>61306229</v>
      </c>
      <c r="F123" s="93">
        <f t="shared" si="15"/>
        <v>21689196</v>
      </c>
      <c r="G123" s="137">
        <f t="shared" si="18"/>
        <v>82995425</v>
      </c>
    </row>
    <row r="124" spans="1:7" ht="16.2" thickBot="1" x14ac:dyDescent="0.35">
      <c r="A124" s="88" t="s">
        <v>9</v>
      </c>
      <c r="B124" s="141" t="s">
        <v>296</v>
      </c>
      <c r="C124" s="137"/>
      <c r="D124" s="93">
        <f t="shared" si="13"/>
        <v>0</v>
      </c>
      <c r="E124" s="137"/>
      <c r="F124" s="93">
        <f t="shared" si="15"/>
        <v>0</v>
      </c>
      <c r="G124" s="137"/>
    </row>
    <row r="125" spans="1:7" ht="15.6" x14ac:dyDescent="0.3">
      <c r="A125" s="94" t="s">
        <v>161</v>
      </c>
      <c r="B125" s="142" t="s">
        <v>297</v>
      </c>
      <c r="C125" s="126"/>
      <c r="D125" s="193">
        <f t="shared" si="13"/>
        <v>0</v>
      </c>
      <c r="E125" s="126"/>
      <c r="F125" s="193">
        <f t="shared" si="15"/>
        <v>0</v>
      </c>
      <c r="G125" s="126"/>
    </row>
    <row r="126" spans="1:7" ht="15.6" x14ac:dyDescent="0.3">
      <c r="A126" s="94" t="s">
        <v>163</v>
      </c>
      <c r="B126" s="142" t="s">
        <v>298</v>
      </c>
      <c r="C126" s="126"/>
      <c r="D126" s="191">
        <f t="shared" si="13"/>
        <v>0</v>
      </c>
      <c r="E126" s="126"/>
      <c r="F126" s="191">
        <f t="shared" si="15"/>
        <v>0</v>
      </c>
      <c r="G126" s="126"/>
    </row>
    <row r="127" spans="1:7" ht="16.2" thickBot="1" x14ac:dyDescent="0.35">
      <c r="A127" s="131" t="s">
        <v>165</v>
      </c>
      <c r="B127" s="128" t="s">
        <v>299</v>
      </c>
      <c r="C127" s="126"/>
      <c r="D127" s="192">
        <f t="shared" si="13"/>
        <v>0</v>
      </c>
      <c r="E127" s="126"/>
      <c r="F127" s="192">
        <f t="shared" si="15"/>
        <v>0</v>
      </c>
      <c r="G127" s="126"/>
    </row>
    <row r="128" spans="1:7" ht="16.2" thickBot="1" x14ac:dyDescent="0.35">
      <c r="A128" s="88" t="s">
        <v>22</v>
      </c>
      <c r="B128" s="141" t="s">
        <v>300</v>
      </c>
      <c r="C128" s="137"/>
      <c r="D128" s="93">
        <f t="shared" si="13"/>
        <v>0</v>
      </c>
      <c r="E128" s="137"/>
      <c r="F128" s="93">
        <f t="shared" si="15"/>
        <v>0</v>
      </c>
      <c r="G128" s="137"/>
    </row>
    <row r="129" spans="1:7" ht="15.6" x14ac:dyDescent="0.3">
      <c r="A129" s="94" t="s">
        <v>181</v>
      </c>
      <c r="B129" s="142" t="s">
        <v>301</v>
      </c>
      <c r="C129" s="126"/>
      <c r="D129" s="193">
        <f t="shared" si="13"/>
        <v>0</v>
      </c>
      <c r="E129" s="126"/>
      <c r="F129" s="193">
        <f t="shared" si="15"/>
        <v>0</v>
      </c>
      <c r="G129" s="126"/>
    </row>
    <row r="130" spans="1:7" ht="15.6" x14ac:dyDescent="0.3">
      <c r="A130" s="94" t="s">
        <v>183</v>
      </c>
      <c r="B130" s="142" t="s">
        <v>302</v>
      </c>
      <c r="C130" s="126"/>
      <c r="D130" s="191">
        <f t="shared" si="13"/>
        <v>0</v>
      </c>
      <c r="E130" s="126"/>
      <c r="F130" s="191">
        <f t="shared" si="15"/>
        <v>0</v>
      </c>
      <c r="G130" s="126"/>
    </row>
    <row r="131" spans="1:7" ht="15.6" x14ac:dyDescent="0.3">
      <c r="A131" s="94" t="s">
        <v>185</v>
      </c>
      <c r="B131" s="142" t="s">
        <v>303</v>
      </c>
      <c r="C131" s="126"/>
      <c r="D131" s="191">
        <f t="shared" si="13"/>
        <v>0</v>
      </c>
      <c r="E131" s="126"/>
      <c r="F131" s="191">
        <f t="shared" si="15"/>
        <v>0</v>
      </c>
      <c r="G131" s="126"/>
    </row>
    <row r="132" spans="1:7" ht="16.2" thickBot="1" x14ac:dyDescent="0.35">
      <c r="A132" s="131" t="s">
        <v>187</v>
      </c>
      <c r="B132" s="128" t="s">
        <v>304</v>
      </c>
      <c r="C132" s="126"/>
      <c r="D132" s="192">
        <f t="shared" si="13"/>
        <v>0</v>
      </c>
      <c r="E132" s="126"/>
      <c r="F132" s="192">
        <f t="shared" si="15"/>
        <v>0</v>
      </c>
      <c r="G132" s="126"/>
    </row>
    <row r="133" spans="1:7" ht="16.2" thickBot="1" x14ac:dyDescent="0.35">
      <c r="A133" s="88" t="s">
        <v>25</v>
      </c>
      <c r="B133" s="141" t="s">
        <v>305</v>
      </c>
      <c r="C133" s="143">
        <f>SUM(C134:C137)</f>
        <v>802372</v>
      </c>
      <c r="D133" s="93">
        <f t="shared" si="13"/>
        <v>295817</v>
      </c>
      <c r="E133" s="143">
        <f t="shared" ref="E133:G133" si="19">SUM(E134:E137)</f>
        <v>1098189</v>
      </c>
      <c r="F133" s="93">
        <f t="shared" si="15"/>
        <v>0</v>
      </c>
      <c r="G133" s="143">
        <f t="shared" si="19"/>
        <v>1098189</v>
      </c>
    </row>
    <row r="134" spans="1:7" ht="15.6" x14ac:dyDescent="0.3">
      <c r="A134" s="94" t="s">
        <v>193</v>
      </c>
      <c r="B134" s="142" t="s">
        <v>306</v>
      </c>
      <c r="C134" s="126"/>
      <c r="D134" s="193">
        <f t="shared" si="13"/>
        <v>0</v>
      </c>
      <c r="E134" s="126"/>
      <c r="F134" s="193">
        <f t="shared" si="15"/>
        <v>0</v>
      </c>
      <c r="G134" s="126"/>
    </row>
    <row r="135" spans="1:7" ht="15.6" x14ac:dyDescent="0.3">
      <c r="A135" s="94" t="s">
        <v>195</v>
      </c>
      <c r="B135" s="142" t="s">
        <v>307</v>
      </c>
      <c r="C135" s="126">
        <v>802372</v>
      </c>
      <c r="D135" s="197">
        <f t="shared" si="13"/>
        <v>295817</v>
      </c>
      <c r="E135" s="126">
        <v>1098189</v>
      </c>
      <c r="F135" s="197">
        <f t="shared" si="15"/>
        <v>0</v>
      </c>
      <c r="G135" s="126">
        <v>1098189</v>
      </c>
    </row>
    <row r="136" spans="1:7" ht="15.6" x14ac:dyDescent="0.3">
      <c r="A136" s="94" t="s">
        <v>197</v>
      </c>
      <c r="B136" s="142" t="s">
        <v>308</v>
      </c>
      <c r="C136" s="126"/>
      <c r="D136" s="191">
        <f t="shared" si="13"/>
        <v>0</v>
      </c>
      <c r="E136" s="126"/>
      <c r="F136" s="191">
        <f t="shared" si="15"/>
        <v>0</v>
      </c>
      <c r="G136" s="126"/>
    </row>
    <row r="137" spans="1:7" ht="16.2" thickBot="1" x14ac:dyDescent="0.35">
      <c r="A137" s="131" t="s">
        <v>199</v>
      </c>
      <c r="B137" s="128" t="s">
        <v>309</v>
      </c>
      <c r="C137" s="126"/>
      <c r="D137" s="192">
        <f t="shared" si="13"/>
        <v>0</v>
      </c>
      <c r="E137" s="126"/>
      <c r="F137" s="192">
        <f t="shared" si="15"/>
        <v>0</v>
      </c>
      <c r="G137" s="126"/>
    </row>
    <row r="138" spans="1:7" ht="16.2" thickBot="1" x14ac:dyDescent="0.35">
      <c r="A138" s="88" t="s">
        <v>27</v>
      </c>
      <c r="B138" s="141" t="s">
        <v>310</v>
      </c>
      <c r="C138" s="144"/>
      <c r="D138" s="93">
        <f t="shared" si="13"/>
        <v>0</v>
      </c>
      <c r="E138" s="144"/>
      <c r="F138" s="93">
        <f t="shared" si="15"/>
        <v>0</v>
      </c>
      <c r="G138" s="144"/>
    </row>
    <row r="139" spans="1:7" ht="15.6" x14ac:dyDescent="0.3">
      <c r="A139" s="94" t="s">
        <v>202</v>
      </c>
      <c r="B139" s="142" t="s">
        <v>311</v>
      </c>
      <c r="C139" s="126"/>
      <c r="D139" s="193">
        <f t="shared" si="13"/>
        <v>0</v>
      </c>
      <c r="E139" s="126"/>
      <c r="F139" s="193">
        <f t="shared" si="15"/>
        <v>0</v>
      </c>
      <c r="G139" s="126"/>
    </row>
    <row r="140" spans="1:7" ht="15.6" x14ac:dyDescent="0.3">
      <c r="A140" s="94" t="s">
        <v>204</v>
      </c>
      <c r="B140" s="142" t="s">
        <v>312</v>
      </c>
      <c r="C140" s="126"/>
      <c r="D140" s="191">
        <f t="shared" si="13"/>
        <v>0</v>
      </c>
      <c r="E140" s="126"/>
      <c r="F140" s="191">
        <f t="shared" si="15"/>
        <v>0</v>
      </c>
      <c r="G140" s="126"/>
    </row>
    <row r="141" spans="1:7" ht="15.6" x14ac:dyDescent="0.3">
      <c r="A141" s="94" t="s">
        <v>206</v>
      </c>
      <c r="B141" s="142" t="s">
        <v>313</v>
      </c>
      <c r="C141" s="126"/>
      <c r="D141" s="191">
        <f t="shared" si="13"/>
        <v>0</v>
      </c>
      <c r="E141" s="126"/>
      <c r="F141" s="191">
        <f t="shared" si="15"/>
        <v>0</v>
      </c>
      <c r="G141" s="126"/>
    </row>
    <row r="142" spans="1:7" ht="16.2" thickBot="1" x14ac:dyDescent="0.35">
      <c r="A142" s="94" t="s">
        <v>208</v>
      </c>
      <c r="B142" s="142" t="s">
        <v>314</v>
      </c>
      <c r="C142" s="126"/>
      <c r="D142" s="192">
        <f t="shared" si="13"/>
        <v>0</v>
      </c>
      <c r="E142" s="126"/>
      <c r="F142" s="192">
        <f t="shared" si="15"/>
        <v>0</v>
      </c>
      <c r="G142" s="126"/>
    </row>
    <row r="143" spans="1:7" ht="16.2" thickBot="1" x14ac:dyDescent="0.35">
      <c r="A143" s="88" t="s">
        <v>30</v>
      </c>
      <c r="B143" s="141" t="s">
        <v>315</v>
      </c>
      <c r="C143" s="145">
        <f>SUM(C124,C128,C133,C138)</f>
        <v>802372</v>
      </c>
      <c r="D143" s="93">
        <f t="shared" si="13"/>
        <v>295817</v>
      </c>
      <c r="E143" s="145">
        <f t="shared" ref="E143:G143" si="20">SUM(E124,E128,E133,E138)</f>
        <v>1098189</v>
      </c>
      <c r="F143" s="93">
        <f t="shared" si="15"/>
        <v>0</v>
      </c>
      <c r="G143" s="145">
        <f t="shared" si="20"/>
        <v>1098189</v>
      </c>
    </row>
    <row r="144" spans="1:7" ht="16.2" thickBot="1" x14ac:dyDescent="0.35">
      <c r="A144" s="114" t="s">
        <v>33</v>
      </c>
      <c r="B144" s="115" t="s">
        <v>316</v>
      </c>
      <c r="C144" s="145">
        <f>SUM(C123,C143)</f>
        <v>46727433</v>
      </c>
      <c r="D144" s="93">
        <f t="shared" si="13"/>
        <v>15676985</v>
      </c>
      <c r="E144" s="145">
        <f t="shared" ref="E144:G144" si="21">SUM(E123,E143)</f>
        <v>62404418</v>
      </c>
      <c r="F144" s="93">
        <f t="shared" si="15"/>
        <v>21689196</v>
      </c>
      <c r="G144" s="145">
        <f t="shared" si="21"/>
        <v>84093614</v>
      </c>
    </row>
    <row r="145" spans="1:7" ht="16.2" thickBot="1" x14ac:dyDescent="0.35">
      <c r="A145" s="14"/>
      <c r="B145" s="15"/>
      <c r="C145" s="18"/>
    </row>
    <row r="146" spans="1:7" ht="16.2" thickBot="1" x14ac:dyDescent="0.35">
      <c r="A146" s="226" t="s">
        <v>317</v>
      </c>
      <c r="B146" s="226"/>
      <c r="C146" s="22">
        <v>2</v>
      </c>
      <c r="D146" s="22">
        <v>2</v>
      </c>
      <c r="E146" s="22">
        <v>2</v>
      </c>
      <c r="F146" s="22"/>
      <c r="G146" s="22">
        <v>2</v>
      </c>
    </row>
    <row r="147" spans="1:7" ht="16.2" thickBot="1" x14ac:dyDescent="0.35">
      <c r="A147" s="226" t="s">
        <v>318</v>
      </c>
      <c r="B147" s="226"/>
      <c r="C147" s="22">
        <v>15</v>
      </c>
      <c r="D147" s="22">
        <v>15</v>
      </c>
      <c r="E147" s="22">
        <v>15</v>
      </c>
      <c r="F147" s="22"/>
      <c r="G147" s="22">
        <v>15</v>
      </c>
    </row>
    <row r="148" spans="1:7" ht="15.6" x14ac:dyDescent="0.3">
      <c r="A148" s="23"/>
      <c r="B148" s="24"/>
      <c r="C148" s="24"/>
    </row>
    <row r="149" spans="1:7" ht="15.6" x14ac:dyDescent="0.3">
      <c r="A149" s="221" t="s">
        <v>319</v>
      </c>
      <c r="B149" s="221"/>
      <c r="C149" s="221"/>
    </row>
    <row r="150" spans="1:7" ht="15" thickBot="1" x14ac:dyDescent="0.35">
      <c r="A150" s="222"/>
      <c r="B150" s="222"/>
      <c r="G150" s="116" t="s">
        <v>66</v>
      </c>
    </row>
    <row r="151" spans="1:7" ht="16.2" thickBot="1" x14ac:dyDescent="0.35">
      <c r="A151" s="117" t="s">
        <v>10</v>
      </c>
      <c r="B151" s="118" t="s">
        <v>320</v>
      </c>
      <c r="C151" s="119">
        <f>+C60-C123</f>
        <v>-16150633</v>
      </c>
      <c r="D151" s="93">
        <f t="shared" ref="D151:D152" si="22">SUM(E151-C151)</f>
        <v>-2055076</v>
      </c>
      <c r="E151" s="119">
        <f t="shared" ref="E151:G151" si="23">+E60-E123</f>
        <v>-18205709</v>
      </c>
      <c r="F151" s="93">
        <f t="shared" ref="F151:F152" si="24">SUM(G151-E151)</f>
        <v>-1115666</v>
      </c>
      <c r="G151" s="119">
        <f t="shared" si="23"/>
        <v>-19321375</v>
      </c>
    </row>
    <row r="152" spans="1:7" ht="27" thickBot="1" x14ac:dyDescent="0.35">
      <c r="A152" s="117" t="s">
        <v>13</v>
      </c>
      <c r="B152" s="118" t="s">
        <v>321</v>
      </c>
      <c r="C152" s="119">
        <f>+C83-C143</f>
        <v>16150633</v>
      </c>
      <c r="D152" s="93">
        <f t="shared" si="22"/>
        <v>2055076</v>
      </c>
      <c r="E152" s="119">
        <f t="shared" ref="E152:G152" si="25">+E83-E143</f>
        <v>18205709</v>
      </c>
      <c r="F152" s="93">
        <f t="shared" si="24"/>
        <v>1115666</v>
      </c>
      <c r="G152" s="119">
        <f t="shared" si="25"/>
        <v>19321375</v>
      </c>
    </row>
    <row r="153" spans="1:7" ht="15.6" x14ac:dyDescent="0.3">
      <c r="A153" s="19"/>
      <c r="B153" s="20"/>
      <c r="C153" s="21"/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62" orientation="portrait" r:id="rId1"/>
  <headerFooter alignWithMargins="0">
    <oddHeader>&amp;C&amp;"Times New Roman,Félkövér"Keszőhidegkút Község Önkormányzata
2020. ÉVI KÖLTSÉGVETÉSÉNEK ÖSSZEVONT MÉRLEGE&amp;R&amp;"Times New Roman,Félkövér dőlt"3. sz. melléklet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153"/>
  <sheetViews>
    <sheetView tabSelected="1" view="pageBreakPreview" zoomScale="90" zoomScaleNormal="90" zoomScaleSheetLayoutView="90" zoomScalePageLayoutView="60" workbookViewId="0">
      <selection activeCell="A2" sqref="A2"/>
    </sheetView>
  </sheetViews>
  <sheetFormatPr defaultRowHeight="14.4" x14ac:dyDescent="0.3"/>
  <cols>
    <col min="1" max="1" width="9.88671875" customWidth="1"/>
    <col min="2" max="2" width="70.5546875" customWidth="1"/>
    <col min="3" max="3" width="17.109375" customWidth="1"/>
    <col min="4" max="4" width="12.88671875" bestFit="1" customWidth="1"/>
    <col min="5" max="5" width="16" customWidth="1"/>
    <col min="6" max="6" width="13.109375" customWidth="1"/>
    <col min="7" max="7" width="12.6640625" customWidth="1"/>
    <col min="8" max="8" width="17.88671875" customWidth="1"/>
    <col min="9" max="9" width="11.88671875" customWidth="1"/>
    <col min="10" max="10" width="11.33203125" customWidth="1"/>
    <col min="11" max="11" width="12.6640625" customWidth="1"/>
    <col min="12" max="12" width="13.5546875" customWidth="1"/>
    <col min="13" max="13" width="17.6640625" customWidth="1"/>
    <col min="14" max="14" width="6.6640625" customWidth="1"/>
    <col min="16" max="16" width="7.6640625" customWidth="1"/>
    <col min="17" max="17" width="9.109375" hidden="1" customWidth="1"/>
  </cols>
  <sheetData>
    <row r="1" spans="1:13" ht="41.4" x14ac:dyDescent="0.3">
      <c r="A1" s="227" t="s">
        <v>341</v>
      </c>
      <c r="B1" s="227"/>
      <c r="C1" s="27" t="s">
        <v>322</v>
      </c>
      <c r="D1" s="27"/>
      <c r="E1" s="27"/>
      <c r="F1" s="27"/>
      <c r="G1" s="27"/>
      <c r="H1" s="27" t="s">
        <v>323</v>
      </c>
      <c r="I1" s="27"/>
      <c r="J1" s="27"/>
      <c r="K1" s="27"/>
      <c r="L1" s="27"/>
      <c r="M1" s="27" t="s">
        <v>324</v>
      </c>
    </row>
    <row r="2" spans="1:13" x14ac:dyDescent="0.3">
      <c r="A2" s="26"/>
      <c r="B2" s="27" t="s">
        <v>105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thickBot="1" x14ac:dyDescent="0.35">
      <c r="A3" s="228"/>
      <c r="B3" s="228"/>
      <c r="D3" s="28"/>
      <c r="E3" s="28"/>
      <c r="F3" s="209"/>
      <c r="G3" s="209"/>
      <c r="I3" s="28"/>
      <c r="J3" s="28"/>
      <c r="K3" s="28"/>
      <c r="L3" s="28"/>
      <c r="M3" s="28" t="s">
        <v>66</v>
      </c>
    </row>
    <row r="4" spans="1:13" s="210" customFormat="1" ht="28.5" customHeight="1" thickBot="1" x14ac:dyDescent="0.35">
      <c r="A4" s="146" t="s">
        <v>325</v>
      </c>
      <c r="B4" s="29" t="s">
        <v>326</v>
      </c>
      <c r="C4" s="29" t="s">
        <v>332</v>
      </c>
      <c r="D4" s="29" t="s">
        <v>333</v>
      </c>
      <c r="E4" s="29" t="s">
        <v>335</v>
      </c>
      <c r="F4" s="29" t="s">
        <v>337</v>
      </c>
      <c r="G4" s="29" t="s">
        <v>338</v>
      </c>
      <c r="H4" s="29" t="s">
        <v>332</v>
      </c>
      <c r="I4" s="29" t="s">
        <v>333</v>
      </c>
      <c r="J4" s="29" t="s">
        <v>335</v>
      </c>
      <c r="K4" s="29" t="s">
        <v>337</v>
      </c>
      <c r="L4" s="29" t="s">
        <v>338</v>
      </c>
      <c r="M4" s="29" t="s">
        <v>332</v>
      </c>
    </row>
    <row r="5" spans="1:13" ht="15" thickBot="1" x14ac:dyDescent="0.35">
      <c r="A5" s="147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</row>
    <row r="6" spans="1:13" ht="15" thickBot="1" x14ac:dyDescent="0.35">
      <c r="A6" s="146" t="s">
        <v>10</v>
      </c>
      <c r="B6" s="148" t="s">
        <v>107</v>
      </c>
      <c r="C6" s="31">
        <f>SUM(C7:C12)</f>
        <v>15676800</v>
      </c>
      <c r="D6" s="37">
        <f t="shared" ref="D6" si="0">SUM(E6-C6)</f>
        <v>100000</v>
      </c>
      <c r="E6" s="31">
        <f>SUM(E7:E12)</f>
        <v>15776800</v>
      </c>
      <c r="F6" s="31"/>
      <c r="G6" s="31">
        <f>SUM(G7:G12)</f>
        <v>16190595</v>
      </c>
      <c r="H6" s="31">
        <f>SUM(H7:H12)</f>
        <v>4382480</v>
      </c>
      <c r="I6" s="37">
        <f t="shared" ref="I6:K11" si="1">SUM(J6-H6)</f>
        <v>189570</v>
      </c>
      <c r="J6" s="31">
        <f>SUM(J7:J12)</f>
        <v>4572050</v>
      </c>
      <c r="K6" s="37">
        <f t="shared" si="1"/>
        <v>450120</v>
      </c>
      <c r="L6" s="31">
        <f>SUM(L7:L12)</f>
        <v>5022170</v>
      </c>
      <c r="M6" s="31">
        <f>SUM(M7:M12)</f>
        <v>0</v>
      </c>
    </row>
    <row r="7" spans="1:13" x14ac:dyDescent="0.3">
      <c r="A7" s="149" t="s">
        <v>108</v>
      </c>
      <c r="B7" s="150" t="s">
        <v>109</v>
      </c>
      <c r="C7" s="32">
        <v>10865360</v>
      </c>
      <c r="D7" s="33">
        <f>SUM(E7-C7)</f>
        <v>0</v>
      </c>
      <c r="E7" s="32">
        <v>10865360</v>
      </c>
      <c r="F7" s="33">
        <f t="shared" ref="F7:F12" si="2">SUM(G7-E7)</f>
        <v>0</v>
      </c>
      <c r="G7" s="32">
        <v>10865360</v>
      </c>
      <c r="H7" s="32">
        <v>132480</v>
      </c>
      <c r="I7" s="33">
        <f>SUM(J7-H7)</f>
        <v>0</v>
      </c>
      <c r="J7" s="32">
        <v>132480</v>
      </c>
      <c r="K7" s="33">
        <f t="shared" si="1"/>
        <v>0</v>
      </c>
      <c r="L7" s="32">
        <v>132480</v>
      </c>
      <c r="M7" s="32"/>
    </row>
    <row r="8" spans="1:13" x14ac:dyDescent="0.3">
      <c r="A8" s="151" t="s">
        <v>110</v>
      </c>
      <c r="B8" s="152" t="s">
        <v>111</v>
      </c>
      <c r="C8" s="33"/>
      <c r="D8" s="33">
        <f>SUM(E8-C8)</f>
        <v>0</v>
      </c>
      <c r="E8" s="33"/>
      <c r="F8" s="33">
        <f t="shared" si="2"/>
        <v>0</v>
      </c>
      <c r="G8" s="33"/>
      <c r="H8" s="33"/>
      <c r="I8" s="33">
        <f>SUM(J8-H8)</f>
        <v>0</v>
      </c>
      <c r="J8" s="33"/>
      <c r="K8" s="33">
        <f t="shared" si="1"/>
        <v>0</v>
      </c>
      <c r="L8" s="33"/>
      <c r="M8" s="33"/>
    </row>
    <row r="9" spans="1:13" x14ac:dyDescent="0.3">
      <c r="A9" s="151" t="s">
        <v>112</v>
      </c>
      <c r="B9" s="152" t="s">
        <v>113</v>
      </c>
      <c r="C9" s="33">
        <v>3011440</v>
      </c>
      <c r="D9" s="33">
        <f t="shared" ref="D9:F72" si="3">SUM(E9-C9)</f>
        <v>0</v>
      </c>
      <c r="E9" s="33">
        <v>3011440</v>
      </c>
      <c r="F9" s="33">
        <f t="shared" si="2"/>
        <v>313795</v>
      </c>
      <c r="G9" s="33">
        <v>3325235</v>
      </c>
      <c r="H9" s="33">
        <v>4250000</v>
      </c>
      <c r="I9" s="33">
        <f t="shared" ref="I9:K72" si="4">SUM(J9-H9)</f>
        <v>189570</v>
      </c>
      <c r="J9" s="33">
        <v>4439570</v>
      </c>
      <c r="K9" s="33">
        <f t="shared" si="1"/>
        <v>450120</v>
      </c>
      <c r="L9" s="33">
        <v>4889690</v>
      </c>
      <c r="M9" s="33"/>
    </row>
    <row r="10" spans="1:13" x14ac:dyDescent="0.3">
      <c r="A10" s="151" t="s">
        <v>114</v>
      </c>
      <c r="B10" s="152" t="s">
        <v>115</v>
      </c>
      <c r="C10" s="33">
        <v>1800000</v>
      </c>
      <c r="D10" s="33">
        <f t="shared" si="3"/>
        <v>100000</v>
      </c>
      <c r="E10" s="33">
        <v>1900000</v>
      </c>
      <c r="F10" s="33">
        <f t="shared" si="2"/>
        <v>100000</v>
      </c>
      <c r="G10" s="33">
        <v>2000000</v>
      </c>
      <c r="H10" s="33"/>
      <c r="I10" s="33">
        <f t="shared" si="4"/>
        <v>0</v>
      </c>
      <c r="J10" s="33"/>
      <c r="K10" s="33">
        <f t="shared" si="1"/>
        <v>0</v>
      </c>
      <c r="L10" s="33"/>
      <c r="M10" s="33"/>
    </row>
    <row r="11" spans="1:13" x14ac:dyDescent="0.3">
      <c r="A11" s="151" t="s">
        <v>116</v>
      </c>
      <c r="B11" s="152" t="s">
        <v>117</v>
      </c>
      <c r="C11" s="33"/>
      <c r="D11" s="33">
        <f t="shared" si="3"/>
        <v>0</v>
      </c>
      <c r="E11" s="33"/>
      <c r="F11" s="33">
        <f t="shared" si="2"/>
        <v>0</v>
      </c>
      <c r="G11" s="33"/>
      <c r="H11" s="33"/>
      <c r="I11" s="33">
        <f t="shared" si="4"/>
        <v>0</v>
      </c>
      <c r="J11" s="33"/>
      <c r="K11" s="33">
        <f t="shared" si="1"/>
        <v>0</v>
      </c>
      <c r="L11" s="33"/>
      <c r="M11" s="33"/>
    </row>
    <row r="12" spans="1:13" ht="15" thickBot="1" x14ac:dyDescent="0.35">
      <c r="A12" s="153" t="s">
        <v>118</v>
      </c>
      <c r="B12" s="154" t="s">
        <v>119</v>
      </c>
      <c r="C12" s="33"/>
      <c r="D12" s="34">
        <f t="shared" si="3"/>
        <v>0</v>
      </c>
      <c r="E12" s="33"/>
      <c r="F12" s="33">
        <f t="shared" si="2"/>
        <v>0</v>
      </c>
      <c r="G12" s="33"/>
      <c r="H12" s="33"/>
      <c r="I12" s="34">
        <f t="shared" si="4"/>
        <v>0</v>
      </c>
      <c r="J12" s="33"/>
      <c r="K12" s="33"/>
      <c r="L12" s="33"/>
      <c r="M12" s="33"/>
    </row>
    <row r="13" spans="1:13" ht="15" thickBot="1" x14ac:dyDescent="0.35">
      <c r="A13" s="146" t="s">
        <v>13</v>
      </c>
      <c r="B13" s="155" t="s">
        <v>120</v>
      </c>
      <c r="C13" s="31">
        <f>SUM(C14:C18)</f>
        <v>3974730</v>
      </c>
      <c r="D13" s="37">
        <f t="shared" si="3"/>
        <v>13036522</v>
      </c>
      <c r="E13" s="31">
        <f>SUM(E14:E18)</f>
        <v>17011252</v>
      </c>
      <c r="F13" s="33">
        <f>SUM(G13-E13)</f>
        <v>1475861</v>
      </c>
      <c r="G13" s="31">
        <f>SUM(G14:G18)</f>
        <v>18487113</v>
      </c>
      <c r="H13" s="31">
        <f>SUM(H14:H18)</f>
        <v>0</v>
      </c>
      <c r="I13" s="37">
        <f t="shared" si="4"/>
        <v>0</v>
      </c>
      <c r="J13" s="31">
        <f>SUM(J14:J18)</f>
        <v>0</v>
      </c>
      <c r="K13" s="31"/>
      <c r="L13" s="31">
        <f>SUM(L14:L18)</f>
        <v>0</v>
      </c>
      <c r="M13" s="31">
        <f>SUM(M14:M18)</f>
        <v>0</v>
      </c>
    </row>
    <row r="14" spans="1:13" x14ac:dyDescent="0.3">
      <c r="A14" s="149" t="s">
        <v>121</v>
      </c>
      <c r="B14" s="150" t="s">
        <v>122</v>
      </c>
      <c r="C14" s="32"/>
      <c r="D14" s="32">
        <f>SUM(E14-C14)</f>
        <v>0</v>
      </c>
      <c r="E14" s="32"/>
      <c r="F14" s="33">
        <f t="shared" ref="F14:F19" si="5">SUM(G14-E14)</f>
        <v>0</v>
      </c>
      <c r="G14" s="32"/>
      <c r="H14" s="32"/>
      <c r="I14" s="32">
        <f>SUM(J14-H14)</f>
        <v>0</v>
      </c>
      <c r="J14" s="32"/>
      <c r="K14" s="32"/>
      <c r="L14" s="32"/>
      <c r="M14" s="32"/>
    </row>
    <row r="15" spans="1:13" x14ac:dyDescent="0.3">
      <c r="A15" s="151" t="s">
        <v>123</v>
      </c>
      <c r="B15" s="152" t="s">
        <v>124</v>
      </c>
      <c r="C15" s="33"/>
      <c r="D15" s="33">
        <f t="shared" si="3"/>
        <v>0</v>
      </c>
      <c r="E15" s="33"/>
      <c r="F15" s="33">
        <f t="shared" si="5"/>
        <v>0</v>
      </c>
      <c r="G15" s="33"/>
      <c r="H15" s="33"/>
      <c r="I15" s="33">
        <f t="shared" si="4"/>
        <v>0</v>
      </c>
      <c r="J15" s="33"/>
      <c r="K15" s="33"/>
      <c r="L15" s="33"/>
      <c r="M15" s="33"/>
    </row>
    <row r="16" spans="1:13" x14ac:dyDescent="0.3">
      <c r="A16" s="151" t="s">
        <v>125</v>
      </c>
      <c r="B16" s="152" t="s">
        <v>126</v>
      </c>
      <c r="C16" s="33"/>
      <c r="D16" s="33">
        <f t="shared" si="3"/>
        <v>0</v>
      </c>
      <c r="E16" s="33"/>
      <c r="F16" s="33">
        <f t="shared" si="5"/>
        <v>0</v>
      </c>
      <c r="G16" s="33"/>
      <c r="H16" s="33"/>
      <c r="I16" s="33">
        <f t="shared" si="4"/>
        <v>0</v>
      </c>
      <c r="J16" s="33"/>
      <c r="K16" s="33"/>
      <c r="L16" s="33"/>
      <c r="M16" s="33"/>
    </row>
    <row r="17" spans="1:13" x14ac:dyDescent="0.3">
      <c r="A17" s="151" t="s">
        <v>127</v>
      </c>
      <c r="B17" s="152" t="s">
        <v>128</v>
      </c>
      <c r="C17" s="33"/>
      <c r="D17" s="33">
        <f t="shared" si="3"/>
        <v>0</v>
      </c>
      <c r="E17" s="33"/>
      <c r="F17" s="33">
        <f t="shared" si="5"/>
        <v>0</v>
      </c>
      <c r="G17" s="33"/>
      <c r="H17" s="33"/>
      <c r="I17" s="33">
        <f t="shared" si="4"/>
        <v>0</v>
      </c>
      <c r="J17" s="33"/>
      <c r="K17" s="33"/>
      <c r="L17" s="33"/>
      <c r="M17" s="33"/>
    </row>
    <row r="18" spans="1:13" x14ac:dyDescent="0.3">
      <c r="A18" s="151" t="s">
        <v>129</v>
      </c>
      <c r="B18" s="152" t="s">
        <v>130</v>
      </c>
      <c r="C18" s="33">
        <v>3974730</v>
      </c>
      <c r="D18" s="33">
        <f t="shared" si="3"/>
        <v>13036522</v>
      </c>
      <c r="E18" s="33">
        <v>17011252</v>
      </c>
      <c r="F18" s="33">
        <f t="shared" si="5"/>
        <v>1475861</v>
      </c>
      <c r="G18" s="33">
        <v>18487113</v>
      </c>
      <c r="H18" s="33"/>
      <c r="I18" s="33">
        <f t="shared" si="4"/>
        <v>0</v>
      </c>
      <c r="J18" s="33"/>
      <c r="K18" s="33"/>
      <c r="L18" s="33"/>
      <c r="M18" s="33"/>
    </row>
    <row r="19" spans="1:13" ht="15" thickBot="1" x14ac:dyDescent="0.35">
      <c r="A19" s="153" t="s">
        <v>131</v>
      </c>
      <c r="B19" s="154" t="s">
        <v>132</v>
      </c>
      <c r="C19" s="34"/>
      <c r="D19" s="34">
        <f t="shared" si="3"/>
        <v>0</v>
      </c>
      <c r="E19" s="34"/>
      <c r="F19" s="33">
        <f t="shared" si="5"/>
        <v>0</v>
      </c>
      <c r="G19" s="34"/>
      <c r="H19" s="34"/>
      <c r="I19" s="34">
        <f t="shared" si="4"/>
        <v>0</v>
      </c>
      <c r="J19" s="34"/>
      <c r="K19" s="34"/>
      <c r="L19" s="34"/>
      <c r="M19" s="34"/>
    </row>
    <row r="20" spans="1:13" ht="15" thickBot="1" x14ac:dyDescent="0.35">
      <c r="A20" s="146" t="s">
        <v>7</v>
      </c>
      <c r="B20" s="148" t="s">
        <v>133</v>
      </c>
      <c r="C20" s="31">
        <f>SUM(C21:C25)</f>
        <v>0</v>
      </c>
      <c r="D20" s="194">
        <f t="shared" si="3"/>
        <v>0</v>
      </c>
      <c r="E20" s="31">
        <f>SUM(E21:E25)</f>
        <v>0</v>
      </c>
      <c r="F20" s="194">
        <f t="shared" si="3"/>
        <v>11941511</v>
      </c>
      <c r="G20" s="31">
        <f>SUM(G21:G25)</f>
        <v>11941511</v>
      </c>
      <c r="H20" s="31">
        <f>SUM(H21:H25)</f>
        <v>0</v>
      </c>
      <c r="I20" s="194">
        <f t="shared" si="4"/>
        <v>0</v>
      </c>
      <c r="J20" s="31">
        <f>SUM(J21:J25)</f>
        <v>0</v>
      </c>
      <c r="K20" s="31"/>
      <c r="L20" s="31"/>
      <c r="M20" s="31">
        <f>SUM(M21:M25)</f>
        <v>0</v>
      </c>
    </row>
    <row r="21" spans="1:13" x14ac:dyDescent="0.3">
      <c r="A21" s="149" t="s">
        <v>134</v>
      </c>
      <c r="B21" s="150" t="s">
        <v>135</v>
      </c>
      <c r="C21" s="32"/>
      <c r="D21" s="32">
        <f t="shared" si="3"/>
        <v>0</v>
      </c>
      <c r="E21" s="32"/>
      <c r="F21" s="33">
        <f t="shared" ref="F21:F26" si="6">SUM(G21-E21)</f>
        <v>0</v>
      </c>
      <c r="G21" s="32"/>
      <c r="H21" s="32"/>
      <c r="I21" s="32">
        <f t="shared" si="4"/>
        <v>0</v>
      </c>
      <c r="J21" s="32"/>
      <c r="K21" s="32"/>
      <c r="L21" s="32"/>
      <c r="M21" s="32"/>
    </row>
    <row r="22" spans="1:13" x14ac:dyDescent="0.3">
      <c r="A22" s="151" t="s">
        <v>136</v>
      </c>
      <c r="B22" s="152" t="s">
        <v>137</v>
      </c>
      <c r="C22" s="33"/>
      <c r="D22" s="33">
        <f t="shared" si="3"/>
        <v>0</v>
      </c>
      <c r="E22" s="33"/>
      <c r="F22" s="33">
        <f t="shared" si="6"/>
        <v>0</v>
      </c>
      <c r="G22" s="33"/>
      <c r="H22" s="33"/>
      <c r="I22" s="33">
        <f t="shared" si="4"/>
        <v>0</v>
      </c>
      <c r="J22" s="33"/>
      <c r="K22" s="33"/>
      <c r="L22" s="33"/>
      <c r="M22" s="33"/>
    </row>
    <row r="23" spans="1:13" x14ac:dyDescent="0.3">
      <c r="A23" s="151" t="s">
        <v>138</v>
      </c>
      <c r="B23" s="152" t="s">
        <v>139</v>
      </c>
      <c r="C23" s="33"/>
      <c r="D23" s="33">
        <f t="shared" si="3"/>
        <v>0</v>
      </c>
      <c r="E23" s="33"/>
      <c r="F23" s="33">
        <f t="shared" si="6"/>
        <v>0</v>
      </c>
      <c r="G23" s="33"/>
      <c r="H23" s="33"/>
      <c r="I23" s="33">
        <f t="shared" si="4"/>
        <v>0</v>
      </c>
      <c r="J23" s="33"/>
      <c r="K23" s="33"/>
      <c r="L23" s="33"/>
      <c r="M23" s="33"/>
    </row>
    <row r="24" spans="1:13" x14ac:dyDescent="0.3">
      <c r="A24" s="151" t="s">
        <v>140</v>
      </c>
      <c r="B24" s="152" t="s">
        <v>141</v>
      </c>
      <c r="C24" s="33"/>
      <c r="D24" s="33">
        <f t="shared" si="3"/>
        <v>0</v>
      </c>
      <c r="E24" s="33"/>
      <c r="F24" s="33">
        <f t="shared" si="6"/>
        <v>0</v>
      </c>
      <c r="G24" s="33"/>
      <c r="H24" s="33"/>
      <c r="I24" s="33">
        <f t="shared" si="4"/>
        <v>0</v>
      </c>
      <c r="J24" s="33"/>
      <c r="K24" s="33"/>
      <c r="L24" s="33"/>
      <c r="M24" s="33"/>
    </row>
    <row r="25" spans="1:13" x14ac:dyDescent="0.3">
      <c r="A25" s="151" t="s">
        <v>142</v>
      </c>
      <c r="B25" s="152" t="s">
        <v>143</v>
      </c>
      <c r="C25" s="33"/>
      <c r="D25" s="33">
        <f t="shared" si="3"/>
        <v>0</v>
      </c>
      <c r="E25" s="33"/>
      <c r="F25" s="33">
        <f t="shared" si="6"/>
        <v>11941511</v>
      </c>
      <c r="G25" s="33">
        <v>11941511</v>
      </c>
      <c r="H25" s="33"/>
      <c r="I25" s="33">
        <f t="shared" si="4"/>
        <v>0</v>
      </c>
      <c r="J25" s="33"/>
      <c r="K25" s="33"/>
      <c r="L25" s="33"/>
      <c r="M25" s="33"/>
    </row>
    <row r="26" spans="1:13" ht="15" thickBot="1" x14ac:dyDescent="0.35">
      <c r="A26" s="153" t="s">
        <v>144</v>
      </c>
      <c r="B26" s="154" t="s">
        <v>145</v>
      </c>
      <c r="C26" s="34"/>
      <c r="D26" s="34">
        <f t="shared" si="3"/>
        <v>0</v>
      </c>
      <c r="E26" s="34"/>
      <c r="F26" s="33">
        <f t="shared" si="6"/>
        <v>0</v>
      </c>
      <c r="G26" s="34"/>
      <c r="H26" s="34"/>
      <c r="I26" s="34">
        <f t="shared" si="4"/>
        <v>0</v>
      </c>
      <c r="J26" s="34"/>
      <c r="K26" s="34"/>
      <c r="L26" s="34"/>
      <c r="M26" s="34"/>
    </row>
    <row r="27" spans="1:13" ht="15" thickBot="1" x14ac:dyDescent="0.35">
      <c r="A27" s="146" t="s">
        <v>146</v>
      </c>
      <c r="B27" s="148" t="s">
        <v>147</v>
      </c>
      <c r="C27" s="31">
        <f>SUM(C28,C31,C32,C33)</f>
        <v>5470418</v>
      </c>
      <c r="D27" s="37">
        <f t="shared" si="3"/>
        <v>0</v>
      </c>
      <c r="E27" s="31">
        <f>SUM(E28,E31,E32,E33)</f>
        <v>5470418</v>
      </c>
      <c r="F27" s="37">
        <f t="shared" si="3"/>
        <v>3558680</v>
      </c>
      <c r="G27" s="31">
        <f>SUM(G28,G31,G32,G33)</f>
        <v>9029098</v>
      </c>
      <c r="H27" s="31">
        <f>SUM(H28,H31,H32,H33)</f>
        <v>0</v>
      </c>
      <c r="I27" s="37">
        <f t="shared" si="4"/>
        <v>0</v>
      </c>
      <c r="J27" s="31">
        <f>SUM(J28,J31,J32,J33)</f>
        <v>0</v>
      </c>
      <c r="K27" s="31"/>
      <c r="L27" s="31"/>
      <c r="M27" s="31">
        <f>SUM(M28,M31,M32,M33)</f>
        <v>0</v>
      </c>
    </row>
    <row r="28" spans="1:13" x14ac:dyDescent="0.3">
      <c r="A28" s="149" t="s">
        <v>148</v>
      </c>
      <c r="B28" s="150" t="s">
        <v>149</v>
      </c>
      <c r="C28" s="35">
        <v>4655418</v>
      </c>
      <c r="D28" s="32">
        <f t="shared" si="3"/>
        <v>0</v>
      </c>
      <c r="E28" s="35">
        <v>4655418</v>
      </c>
      <c r="F28" s="33">
        <f t="shared" ref="F28:F33" si="7">SUM(G28-E28)</f>
        <v>3547753</v>
      </c>
      <c r="G28" s="35">
        <v>8203171</v>
      </c>
      <c r="H28" s="35"/>
      <c r="I28" s="32">
        <f t="shared" si="4"/>
        <v>0</v>
      </c>
      <c r="J28" s="35"/>
      <c r="K28" s="35"/>
      <c r="L28" s="35"/>
      <c r="M28" s="35"/>
    </row>
    <row r="29" spans="1:13" x14ac:dyDescent="0.3">
      <c r="A29" s="151" t="s">
        <v>150</v>
      </c>
      <c r="B29" s="152" t="s">
        <v>151</v>
      </c>
      <c r="C29" s="33">
        <v>2155418</v>
      </c>
      <c r="D29" s="33">
        <f t="shared" si="3"/>
        <v>0</v>
      </c>
      <c r="E29" s="33">
        <v>2155418</v>
      </c>
      <c r="F29" s="33">
        <f t="shared" si="7"/>
        <v>16056</v>
      </c>
      <c r="G29" s="33">
        <v>2171474</v>
      </c>
      <c r="H29" s="33"/>
      <c r="I29" s="33">
        <f t="shared" si="4"/>
        <v>0</v>
      </c>
      <c r="J29" s="33"/>
      <c r="K29" s="33"/>
      <c r="L29" s="33"/>
      <c r="M29" s="33"/>
    </row>
    <row r="30" spans="1:13" x14ac:dyDescent="0.3">
      <c r="A30" s="151" t="s">
        <v>152</v>
      </c>
      <c r="B30" s="152" t="s">
        <v>153</v>
      </c>
      <c r="C30" s="33">
        <v>2500000</v>
      </c>
      <c r="D30" s="33">
        <f t="shared" si="3"/>
        <v>0</v>
      </c>
      <c r="E30" s="33">
        <v>2500000</v>
      </c>
      <c r="F30" s="33">
        <f t="shared" si="7"/>
        <v>3531697</v>
      </c>
      <c r="G30" s="33">
        <v>6031697</v>
      </c>
      <c r="H30" s="33"/>
      <c r="I30" s="33">
        <f t="shared" si="4"/>
        <v>0</v>
      </c>
      <c r="J30" s="33"/>
      <c r="K30" s="33"/>
      <c r="L30" s="33"/>
      <c r="M30" s="33"/>
    </row>
    <row r="31" spans="1:13" x14ac:dyDescent="0.3">
      <c r="A31" s="151" t="s">
        <v>154</v>
      </c>
      <c r="B31" s="152" t="s">
        <v>155</v>
      </c>
      <c r="C31" s="33">
        <v>800000</v>
      </c>
      <c r="D31" s="33">
        <f t="shared" si="3"/>
        <v>0</v>
      </c>
      <c r="E31" s="33">
        <v>800000</v>
      </c>
      <c r="F31" s="33">
        <f t="shared" si="7"/>
        <v>0</v>
      </c>
      <c r="G31" s="33">
        <v>800000</v>
      </c>
      <c r="H31" s="33"/>
      <c r="I31" s="33">
        <f t="shared" si="4"/>
        <v>0</v>
      </c>
      <c r="J31" s="33"/>
      <c r="K31" s="33"/>
      <c r="L31" s="33"/>
      <c r="M31" s="33"/>
    </row>
    <row r="32" spans="1:13" x14ac:dyDescent="0.3">
      <c r="A32" s="151" t="s">
        <v>156</v>
      </c>
      <c r="B32" s="152" t="s">
        <v>157</v>
      </c>
      <c r="C32" s="33"/>
      <c r="D32" s="33">
        <f t="shared" si="3"/>
        <v>0</v>
      </c>
      <c r="E32" s="33"/>
      <c r="F32" s="33">
        <f t="shared" si="7"/>
        <v>0</v>
      </c>
      <c r="G32" s="33"/>
      <c r="H32" s="33"/>
      <c r="I32" s="33">
        <f t="shared" si="4"/>
        <v>0</v>
      </c>
      <c r="J32" s="33"/>
      <c r="K32" s="33"/>
      <c r="L32" s="33"/>
      <c r="M32" s="33"/>
    </row>
    <row r="33" spans="1:13" ht="15" thickBot="1" x14ac:dyDescent="0.35">
      <c r="A33" s="153" t="s">
        <v>158</v>
      </c>
      <c r="B33" s="154" t="s">
        <v>159</v>
      </c>
      <c r="C33" s="34">
        <v>15000</v>
      </c>
      <c r="D33" s="34">
        <f t="shared" si="3"/>
        <v>0</v>
      </c>
      <c r="E33" s="34">
        <v>15000</v>
      </c>
      <c r="F33" s="33">
        <f t="shared" si="7"/>
        <v>10927</v>
      </c>
      <c r="G33" s="34">
        <v>25927</v>
      </c>
      <c r="H33" s="34"/>
      <c r="I33" s="34">
        <f t="shared" si="4"/>
        <v>0</v>
      </c>
      <c r="J33" s="34"/>
      <c r="K33" s="34"/>
      <c r="L33" s="34"/>
      <c r="M33" s="34"/>
    </row>
    <row r="34" spans="1:13" ht="15" thickBot="1" x14ac:dyDescent="0.35">
      <c r="A34" s="146" t="s">
        <v>9</v>
      </c>
      <c r="B34" s="148" t="s">
        <v>160</v>
      </c>
      <c r="C34" s="31">
        <f>SUM(C35:C44)</f>
        <v>270000</v>
      </c>
      <c r="D34" s="37">
        <f t="shared" si="3"/>
        <v>0</v>
      </c>
      <c r="E34" s="31">
        <f>SUM(E35:E44)</f>
        <v>270000</v>
      </c>
      <c r="F34" s="37">
        <f t="shared" si="3"/>
        <v>2597563</v>
      </c>
      <c r="G34" s="31">
        <f>SUM(G35:G44)</f>
        <v>2867563</v>
      </c>
      <c r="H34" s="31">
        <f>SUM(H35:H44)</f>
        <v>0</v>
      </c>
      <c r="I34" s="37">
        <f t="shared" si="4"/>
        <v>0</v>
      </c>
      <c r="J34" s="31">
        <f>SUM(J35:J44)</f>
        <v>0</v>
      </c>
      <c r="K34" s="31"/>
      <c r="L34" s="31"/>
      <c r="M34" s="31">
        <f>SUM(M35:M44)</f>
        <v>0</v>
      </c>
    </row>
    <row r="35" spans="1:13" x14ac:dyDescent="0.3">
      <c r="A35" s="149" t="s">
        <v>161</v>
      </c>
      <c r="B35" s="150" t="s">
        <v>162</v>
      </c>
      <c r="C35" s="32"/>
      <c r="D35" s="32">
        <f t="shared" si="3"/>
        <v>0</v>
      </c>
      <c r="E35" s="32"/>
      <c r="F35" s="33">
        <f t="shared" ref="F35:F44" si="8">SUM(G35-E35)</f>
        <v>1275188</v>
      </c>
      <c r="G35" s="32">
        <v>1275188</v>
      </c>
      <c r="H35" s="32"/>
      <c r="I35" s="32">
        <f t="shared" si="4"/>
        <v>0</v>
      </c>
      <c r="J35" s="32"/>
      <c r="K35" s="32"/>
      <c r="L35" s="32"/>
      <c r="M35" s="32"/>
    </row>
    <row r="36" spans="1:13" x14ac:dyDescent="0.3">
      <c r="A36" s="151" t="s">
        <v>163</v>
      </c>
      <c r="B36" s="152" t="s">
        <v>164</v>
      </c>
      <c r="C36" s="33">
        <v>50000</v>
      </c>
      <c r="D36" s="33">
        <f t="shared" si="3"/>
        <v>0</v>
      </c>
      <c r="E36" s="33">
        <v>50000</v>
      </c>
      <c r="F36" s="33">
        <f t="shared" si="8"/>
        <v>1281650</v>
      </c>
      <c r="G36" s="33">
        <v>1331650</v>
      </c>
      <c r="H36" s="33"/>
      <c r="I36" s="33">
        <f t="shared" si="4"/>
        <v>0</v>
      </c>
      <c r="J36" s="33"/>
      <c r="K36" s="33"/>
      <c r="L36" s="33"/>
      <c r="M36" s="33"/>
    </row>
    <row r="37" spans="1:13" x14ac:dyDescent="0.3">
      <c r="A37" s="151" t="s">
        <v>165</v>
      </c>
      <c r="B37" s="152" t="s">
        <v>166</v>
      </c>
      <c r="C37" s="33"/>
      <c r="D37" s="33">
        <f t="shared" si="3"/>
        <v>0</v>
      </c>
      <c r="E37" s="33"/>
      <c r="F37" s="33">
        <f t="shared" si="8"/>
        <v>29400</v>
      </c>
      <c r="G37" s="33">
        <v>29400</v>
      </c>
      <c r="H37" s="33"/>
      <c r="I37" s="33">
        <f t="shared" si="4"/>
        <v>0</v>
      </c>
      <c r="J37" s="33"/>
      <c r="K37" s="33"/>
      <c r="L37" s="33"/>
      <c r="M37" s="33"/>
    </row>
    <row r="38" spans="1:13" x14ac:dyDescent="0.3">
      <c r="A38" s="151" t="s">
        <v>167</v>
      </c>
      <c r="B38" s="152" t="s">
        <v>168</v>
      </c>
      <c r="C38" s="33">
        <v>220000</v>
      </c>
      <c r="D38" s="33">
        <f t="shared" si="3"/>
        <v>0</v>
      </c>
      <c r="E38" s="33">
        <v>220000</v>
      </c>
      <c r="F38" s="33">
        <f t="shared" si="8"/>
        <v>0</v>
      </c>
      <c r="G38" s="33">
        <v>220000</v>
      </c>
      <c r="H38" s="33"/>
      <c r="I38" s="33">
        <f t="shared" si="4"/>
        <v>0</v>
      </c>
      <c r="J38" s="33"/>
      <c r="K38" s="33"/>
      <c r="L38" s="33"/>
      <c r="M38" s="33"/>
    </row>
    <row r="39" spans="1:13" x14ac:dyDescent="0.3">
      <c r="A39" s="151" t="s">
        <v>169</v>
      </c>
      <c r="B39" s="152" t="s">
        <v>170</v>
      </c>
      <c r="C39" s="33"/>
      <c r="D39" s="33">
        <f t="shared" si="3"/>
        <v>0</v>
      </c>
      <c r="E39" s="33"/>
      <c r="F39" s="33">
        <f t="shared" si="8"/>
        <v>0</v>
      </c>
      <c r="G39" s="33"/>
      <c r="H39" s="33"/>
      <c r="I39" s="33">
        <f t="shared" si="4"/>
        <v>0</v>
      </c>
      <c r="J39" s="33"/>
      <c r="K39" s="33"/>
      <c r="L39" s="33"/>
      <c r="M39" s="33"/>
    </row>
    <row r="40" spans="1:13" x14ac:dyDescent="0.3">
      <c r="A40" s="151" t="s">
        <v>171</v>
      </c>
      <c r="B40" s="152" t="s">
        <v>172</v>
      </c>
      <c r="C40" s="33"/>
      <c r="D40" s="33">
        <f t="shared" si="3"/>
        <v>0</v>
      </c>
      <c r="E40" s="33"/>
      <c r="F40" s="33">
        <f t="shared" si="8"/>
        <v>0</v>
      </c>
      <c r="G40" s="33"/>
      <c r="H40" s="33"/>
      <c r="I40" s="33">
        <f t="shared" si="4"/>
        <v>0</v>
      </c>
      <c r="J40" s="33"/>
      <c r="K40" s="33"/>
      <c r="L40" s="33"/>
      <c r="M40" s="33"/>
    </row>
    <row r="41" spans="1:13" x14ac:dyDescent="0.3">
      <c r="A41" s="151" t="s">
        <v>173</v>
      </c>
      <c r="B41" s="152" t="s">
        <v>174</v>
      </c>
      <c r="C41" s="33"/>
      <c r="D41" s="33">
        <f t="shared" si="3"/>
        <v>0</v>
      </c>
      <c r="E41" s="33"/>
      <c r="F41" s="33">
        <f t="shared" si="8"/>
        <v>0</v>
      </c>
      <c r="G41" s="33"/>
      <c r="H41" s="33"/>
      <c r="I41" s="33">
        <f t="shared" si="4"/>
        <v>0</v>
      </c>
      <c r="J41" s="33"/>
      <c r="K41" s="33"/>
      <c r="L41" s="33"/>
      <c r="M41" s="33"/>
    </row>
    <row r="42" spans="1:13" x14ac:dyDescent="0.3">
      <c r="A42" s="151" t="s">
        <v>175</v>
      </c>
      <c r="B42" s="152" t="s">
        <v>176</v>
      </c>
      <c r="C42" s="33"/>
      <c r="D42" s="33">
        <f t="shared" si="3"/>
        <v>0</v>
      </c>
      <c r="E42" s="33"/>
      <c r="F42" s="33">
        <f t="shared" si="8"/>
        <v>11</v>
      </c>
      <c r="G42" s="33">
        <v>11</v>
      </c>
      <c r="H42" s="33"/>
      <c r="I42" s="33">
        <f t="shared" si="4"/>
        <v>0</v>
      </c>
      <c r="J42" s="33"/>
      <c r="K42" s="33"/>
      <c r="L42" s="33"/>
      <c r="M42" s="33"/>
    </row>
    <row r="43" spans="1:13" x14ac:dyDescent="0.3">
      <c r="A43" s="151" t="s">
        <v>177</v>
      </c>
      <c r="B43" s="152" t="s">
        <v>178</v>
      </c>
      <c r="C43" s="33"/>
      <c r="D43" s="33">
        <f t="shared" si="3"/>
        <v>0</v>
      </c>
      <c r="E43" s="33"/>
      <c r="F43" s="33">
        <f t="shared" si="8"/>
        <v>11314</v>
      </c>
      <c r="G43" s="33">
        <v>11314</v>
      </c>
      <c r="H43" s="33"/>
      <c r="I43" s="33">
        <f t="shared" si="4"/>
        <v>0</v>
      </c>
      <c r="J43" s="33"/>
      <c r="K43" s="33"/>
      <c r="L43" s="33"/>
      <c r="M43" s="33"/>
    </row>
    <row r="44" spans="1:13" ht="15" thickBot="1" x14ac:dyDescent="0.35">
      <c r="A44" s="153" t="s">
        <v>179</v>
      </c>
      <c r="B44" s="154" t="s">
        <v>26</v>
      </c>
      <c r="C44" s="34"/>
      <c r="D44" s="34">
        <f t="shared" si="3"/>
        <v>0</v>
      </c>
      <c r="E44" s="34"/>
      <c r="F44" s="33">
        <f t="shared" si="8"/>
        <v>0</v>
      </c>
      <c r="G44" s="34"/>
      <c r="H44" s="34"/>
      <c r="I44" s="34">
        <f t="shared" si="4"/>
        <v>0</v>
      </c>
      <c r="J44" s="34"/>
      <c r="K44" s="34"/>
      <c r="L44" s="34"/>
      <c r="M44" s="34"/>
    </row>
    <row r="45" spans="1:13" ht="15" thickBot="1" x14ac:dyDescent="0.35">
      <c r="A45" s="146" t="s">
        <v>22</v>
      </c>
      <c r="B45" s="148" t="s">
        <v>180</v>
      </c>
      <c r="C45" s="31">
        <f>SUM(C46:C50)</f>
        <v>0</v>
      </c>
      <c r="D45" s="194">
        <f t="shared" si="3"/>
        <v>0</v>
      </c>
      <c r="E45" s="31">
        <f>SUM(E46:E50)</f>
        <v>0</v>
      </c>
      <c r="F45" s="194">
        <f t="shared" si="3"/>
        <v>0</v>
      </c>
      <c r="G45" s="31">
        <f>SUM(G46:G50)</f>
        <v>0</v>
      </c>
      <c r="H45" s="31">
        <f>SUM(H46:H50)</f>
        <v>0</v>
      </c>
      <c r="I45" s="194">
        <f t="shared" si="4"/>
        <v>0</v>
      </c>
      <c r="J45" s="31">
        <f>SUM(J46:J50)</f>
        <v>0</v>
      </c>
      <c r="K45" s="31"/>
      <c r="L45" s="31"/>
      <c r="M45" s="31">
        <f>SUM(M46:M50)</f>
        <v>0</v>
      </c>
    </row>
    <row r="46" spans="1:13" x14ac:dyDescent="0.3">
      <c r="A46" s="149" t="s">
        <v>181</v>
      </c>
      <c r="B46" s="150" t="s">
        <v>182</v>
      </c>
      <c r="C46" s="32"/>
      <c r="D46" s="32">
        <f t="shared" si="3"/>
        <v>0</v>
      </c>
      <c r="E46" s="32"/>
      <c r="F46" s="33">
        <f t="shared" ref="F46:F50" si="9">SUM(G46-E46)</f>
        <v>0</v>
      </c>
      <c r="G46" s="32"/>
      <c r="H46" s="32"/>
      <c r="I46" s="32">
        <f t="shared" si="4"/>
        <v>0</v>
      </c>
      <c r="J46" s="32"/>
      <c r="K46" s="32"/>
      <c r="L46" s="32"/>
      <c r="M46" s="32"/>
    </row>
    <row r="47" spans="1:13" x14ac:dyDescent="0.3">
      <c r="A47" s="151" t="s">
        <v>183</v>
      </c>
      <c r="B47" s="152" t="s">
        <v>184</v>
      </c>
      <c r="C47" s="33"/>
      <c r="D47" s="33">
        <f t="shared" si="3"/>
        <v>0</v>
      </c>
      <c r="E47" s="33"/>
      <c r="F47" s="33">
        <f t="shared" si="9"/>
        <v>0</v>
      </c>
      <c r="G47" s="33"/>
      <c r="H47" s="33"/>
      <c r="I47" s="33">
        <f t="shared" si="4"/>
        <v>0</v>
      </c>
      <c r="J47" s="33"/>
      <c r="K47" s="33"/>
      <c r="L47" s="33"/>
      <c r="M47" s="33"/>
    </row>
    <row r="48" spans="1:13" x14ac:dyDescent="0.3">
      <c r="A48" s="151" t="s">
        <v>185</v>
      </c>
      <c r="B48" s="152" t="s">
        <v>186</v>
      </c>
      <c r="C48" s="33"/>
      <c r="D48" s="33">
        <f t="shared" si="3"/>
        <v>0</v>
      </c>
      <c r="E48" s="33"/>
      <c r="F48" s="33">
        <f t="shared" si="9"/>
        <v>0</v>
      </c>
      <c r="G48" s="33"/>
      <c r="H48" s="33"/>
      <c r="I48" s="33">
        <f t="shared" si="4"/>
        <v>0</v>
      </c>
      <c r="J48" s="33"/>
      <c r="K48" s="33"/>
      <c r="L48" s="33"/>
      <c r="M48" s="33"/>
    </row>
    <row r="49" spans="1:13" x14ac:dyDescent="0.3">
      <c r="A49" s="151" t="s">
        <v>187</v>
      </c>
      <c r="B49" s="152" t="s">
        <v>188</v>
      </c>
      <c r="C49" s="33"/>
      <c r="D49" s="33">
        <f t="shared" si="3"/>
        <v>0</v>
      </c>
      <c r="E49" s="33"/>
      <c r="F49" s="33">
        <f t="shared" si="9"/>
        <v>0</v>
      </c>
      <c r="G49" s="33"/>
      <c r="H49" s="33"/>
      <c r="I49" s="33">
        <f t="shared" si="4"/>
        <v>0</v>
      </c>
      <c r="J49" s="33"/>
      <c r="K49" s="33"/>
      <c r="L49" s="33"/>
      <c r="M49" s="33"/>
    </row>
    <row r="50" spans="1:13" ht="15" thickBot="1" x14ac:dyDescent="0.35">
      <c r="A50" s="156" t="s">
        <v>189</v>
      </c>
      <c r="B50" s="157" t="s">
        <v>190</v>
      </c>
      <c r="C50" s="36"/>
      <c r="D50" s="34">
        <f t="shared" si="3"/>
        <v>0</v>
      </c>
      <c r="E50" s="36"/>
      <c r="F50" s="33">
        <f t="shared" si="9"/>
        <v>0</v>
      </c>
      <c r="G50" s="36"/>
      <c r="H50" s="36"/>
      <c r="I50" s="34">
        <f t="shared" si="4"/>
        <v>0</v>
      </c>
      <c r="J50" s="36"/>
      <c r="K50" s="36"/>
      <c r="L50" s="36"/>
      <c r="M50" s="36"/>
    </row>
    <row r="51" spans="1:13" ht="15" thickBot="1" x14ac:dyDescent="0.35">
      <c r="A51" s="146" t="s">
        <v>191</v>
      </c>
      <c r="B51" s="148" t="s">
        <v>192</v>
      </c>
      <c r="C51" s="31">
        <f>SUM(C52:C54)</f>
        <v>0</v>
      </c>
      <c r="D51" s="194">
        <f t="shared" si="3"/>
        <v>0</v>
      </c>
      <c r="E51" s="31">
        <f>SUM(E52:E54)</f>
        <v>0</v>
      </c>
      <c r="F51" s="194">
        <f t="shared" si="3"/>
        <v>136000</v>
      </c>
      <c r="G51" s="31">
        <f>SUM(G52:G54)</f>
        <v>136000</v>
      </c>
      <c r="H51" s="31">
        <f>SUM(H52:H54)</f>
        <v>0</v>
      </c>
      <c r="I51" s="194">
        <f t="shared" si="4"/>
        <v>0</v>
      </c>
      <c r="J51" s="31">
        <f>SUM(J52:J54)</f>
        <v>0</v>
      </c>
      <c r="K51" s="31"/>
      <c r="L51" s="31"/>
      <c r="M51" s="31">
        <f>SUM(M52:M54)</f>
        <v>0</v>
      </c>
    </row>
    <row r="52" spans="1:13" x14ac:dyDescent="0.3">
      <c r="A52" s="149" t="s">
        <v>193</v>
      </c>
      <c r="B52" s="150" t="s">
        <v>194</v>
      </c>
      <c r="C52" s="32"/>
      <c r="D52" s="32">
        <f t="shared" si="3"/>
        <v>0</v>
      </c>
      <c r="E52" s="32"/>
      <c r="F52" s="32"/>
      <c r="G52" s="32"/>
      <c r="H52" s="32"/>
      <c r="I52" s="32">
        <f t="shared" si="4"/>
        <v>0</v>
      </c>
      <c r="J52" s="32"/>
      <c r="K52" s="32"/>
      <c r="L52" s="32"/>
      <c r="M52" s="32"/>
    </row>
    <row r="53" spans="1:13" x14ac:dyDescent="0.3">
      <c r="A53" s="151" t="s">
        <v>195</v>
      </c>
      <c r="B53" s="152" t="s">
        <v>196</v>
      </c>
      <c r="C53" s="33"/>
      <c r="D53" s="33">
        <f t="shared" si="3"/>
        <v>0</v>
      </c>
      <c r="E53" s="33"/>
      <c r="F53" s="33"/>
      <c r="G53" s="33"/>
      <c r="H53" s="33"/>
      <c r="I53" s="33">
        <f t="shared" si="4"/>
        <v>0</v>
      </c>
      <c r="J53" s="33"/>
      <c r="K53" s="33"/>
      <c r="L53" s="33"/>
      <c r="M53" s="33"/>
    </row>
    <row r="54" spans="1:13" x14ac:dyDescent="0.3">
      <c r="A54" s="151" t="s">
        <v>197</v>
      </c>
      <c r="B54" s="152" t="s">
        <v>198</v>
      </c>
      <c r="C54" s="33"/>
      <c r="D54" s="33">
        <f t="shared" si="3"/>
        <v>0</v>
      </c>
      <c r="E54" s="33"/>
      <c r="F54" s="33"/>
      <c r="G54" s="33">
        <v>136000</v>
      </c>
      <c r="H54" s="33"/>
      <c r="I54" s="33">
        <f t="shared" si="4"/>
        <v>0</v>
      </c>
      <c r="J54" s="33"/>
      <c r="K54" s="33"/>
      <c r="L54" s="33"/>
      <c r="M54" s="33"/>
    </row>
    <row r="55" spans="1:13" ht="15" thickBot="1" x14ac:dyDescent="0.35">
      <c r="A55" s="169" t="s">
        <v>199</v>
      </c>
      <c r="B55" s="206" t="s">
        <v>200</v>
      </c>
      <c r="C55" s="44"/>
      <c r="D55" s="44">
        <f t="shared" si="3"/>
        <v>0</v>
      </c>
      <c r="E55" s="44"/>
      <c r="F55" s="44"/>
      <c r="G55" s="44"/>
      <c r="H55" s="44"/>
      <c r="I55" s="44">
        <f t="shared" si="4"/>
        <v>0</v>
      </c>
      <c r="J55" s="44"/>
      <c r="K55" s="44"/>
      <c r="L55" s="44"/>
      <c r="M55" s="44"/>
    </row>
    <row r="56" spans="1:13" ht="15" thickBot="1" x14ac:dyDescent="0.35">
      <c r="A56" s="146" t="s">
        <v>27</v>
      </c>
      <c r="B56" s="155" t="s">
        <v>201</v>
      </c>
      <c r="C56" s="31">
        <f>SUM(C57:C59)</f>
        <v>0</v>
      </c>
      <c r="D56" s="194">
        <f t="shared" si="3"/>
        <v>0</v>
      </c>
      <c r="E56" s="31">
        <f>SUM(E57:E59)</f>
        <v>0</v>
      </c>
      <c r="F56" s="194">
        <f t="shared" si="3"/>
        <v>0</v>
      </c>
      <c r="G56" s="31">
        <f>SUM(G57:G59)</f>
        <v>0</v>
      </c>
      <c r="H56" s="31">
        <f>SUM(H57:H59)</f>
        <v>0</v>
      </c>
      <c r="I56" s="194">
        <f t="shared" si="4"/>
        <v>0</v>
      </c>
      <c r="J56" s="31">
        <f>SUM(J57:J59)</f>
        <v>0</v>
      </c>
      <c r="K56" s="31"/>
      <c r="L56" s="31"/>
      <c r="M56" s="31">
        <f>SUM(M57:M59)</f>
        <v>0</v>
      </c>
    </row>
    <row r="57" spans="1:13" x14ac:dyDescent="0.3">
      <c r="A57" s="149" t="s">
        <v>202</v>
      </c>
      <c r="B57" s="150" t="s">
        <v>203</v>
      </c>
      <c r="C57" s="33"/>
      <c r="D57" s="32">
        <f t="shared" si="3"/>
        <v>0</v>
      </c>
      <c r="E57" s="33"/>
      <c r="F57" s="33">
        <f t="shared" ref="F57:F60" si="10">SUM(G57-E57)</f>
        <v>0</v>
      </c>
      <c r="G57" s="33"/>
      <c r="H57" s="33"/>
      <c r="I57" s="32">
        <f t="shared" si="4"/>
        <v>0</v>
      </c>
      <c r="J57" s="33"/>
      <c r="K57" s="33"/>
      <c r="L57" s="33"/>
      <c r="M57" s="33"/>
    </row>
    <row r="58" spans="1:13" x14ac:dyDescent="0.3">
      <c r="A58" s="151" t="s">
        <v>204</v>
      </c>
      <c r="B58" s="152" t="s">
        <v>205</v>
      </c>
      <c r="C58" s="33"/>
      <c r="D58" s="33">
        <f t="shared" si="3"/>
        <v>0</v>
      </c>
      <c r="E58" s="33"/>
      <c r="F58" s="33">
        <f t="shared" si="10"/>
        <v>0</v>
      </c>
      <c r="G58" s="33"/>
      <c r="H58" s="33"/>
      <c r="I58" s="33">
        <f t="shared" si="4"/>
        <v>0</v>
      </c>
      <c r="J58" s="33"/>
      <c r="K58" s="33"/>
      <c r="L58" s="33"/>
      <c r="M58" s="33"/>
    </row>
    <row r="59" spans="1:13" x14ac:dyDescent="0.3">
      <c r="A59" s="151" t="s">
        <v>206</v>
      </c>
      <c r="B59" s="152" t="s">
        <v>207</v>
      </c>
      <c r="C59" s="33"/>
      <c r="D59" s="33">
        <f t="shared" si="3"/>
        <v>0</v>
      </c>
      <c r="E59" s="33"/>
      <c r="F59" s="33">
        <f t="shared" si="10"/>
        <v>0</v>
      </c>
      <c r="G59" s="33"/>
      <c r="H59" s="33"/>
      <c r="I59" s="33">
        <f t="shared" si="4"/>
        <v>0</v>
      </c>
      <c r="J59" s="33"/>
      <c r="K59" s="33"/>
      <c r="L59" s="33"/>
      <c r="M59" s="33"/>
    </row>
    <row r="60" spans="1:13" ht="15" thickBot="1" x14ac:dyDescent="0.35">
      <c r="A60" s="153" t="s">
        <v>208</v>
      </c>
      <c r="B60" s="154" t="s">
        <v>209</v>
      </c>
      <c r="C60" s="33"/>
      <c r="D60" s="34">
        <f t="shared" si="3"/>
        <v>0</v>
      </c>
      <c r="E60" s="33"/>
      <c r="F60" s="33">
        <f t="shared" si="10"/>
        <v>0</v>
      </c>
      <c r="G60" s="33"/>
      <c r="H60" s="33"/>
      <c r="I60" s="34">
        <f t="shared" si="4"/>
        <v>0</v>
      </c>
      <c r="J60" s="33"/>
      <c r="K60" s="33"/>
      <c r="L60" s="33"/>
      <c r="M60" s="33"/>
    </row>
    <row r="61" spans="1:13" ht="15" thickBot="1" x14ac:dyDescent="0.35">
      <c r="A61" s="146" t="s">
        <v>30</v>
      </c>
      <c r="B61" s="148" t="s">
        <v>210</v>
      </c>
      <c r="C61" s="31">
        <f>SUM(C6,C13,C20,C27,C34,C45,C51,C56)</f>
        <v>25391948</v>
      </c>
      <c r="D61" s="37">
        <f t="shared" si="3"/>
        <v>13136522</v>
      </c>
      <c r="E61" s="31">
        <f>SUM(E6,E13,E20,E27,E34,E45,E51,E56)</f>
        <v>38528470</v>
      </c>
      <c r="F61" s="37">
        <f t="shared" si="3"/>
        <v>20123410</v>
      </c>
      <c r="G61" s="31">
        <f>SUM(G6,G13,G20,G27,G34,G45,G51,G56)</f>
        <v>58651880</v>
      </c>
      <c r="H61" s="31">
        <f>SUM(H6,H13,H20,H27,H34,H45,H51,H56)</f>
        <v>4382480</v>
      </c>
      <c r="I61" s="37">
        <f t="shared" si="4"/>
        <v>189570</v>
      </c>
      <c r="J61" s="31">
        <f>SUM(J6,J13,J20,J27,J34,J45,J51,J56)</f>
        <v>4572050</v>
      </c>
      <c r="K61" s="37">
        <f t="shared" si="4"/>
        <v>450120</v>
      </c>
      <c r="L61" s="31">
        <f>SUM(L6,L13,L20,L27,L34,L45,L51,L56)</f>
        <v>5022170</v>
      </c>
      <c r="M61" s="31">
        <f>SUM(M6,M13,M27,M34)</f>
        <v>0</v>
      </c>
    </row>
    <row r="62" spans="1:13" ht="15" thickBot="1" x14ac:dyDescent="0.35">
      <c r="A62" s="158" t="s">
        <v>33</v>
      </c>
      <c r="B62" s="155" t="s">
        <v>211</v>
      </c>
      <c r="C62" s="31">
        <f>SUM(C63:C65)</f>
        <v>0</v>
      </c>
      <c r="D62" s="32">
        <f t="shared" si="3"/>
        <v>0</v>
      </c>
      <c r="E62" s="31">
        <f>SUM(E63:E65)</f>
        <v>0</v>
      </c>
      <c r="F62" s="31"/>
      <c r="G62" s="31"/>
      <c r="H62" s="31">
        <f>SUM(H63:H65)</f>
        <v>0</v>
      </c>
      <c r="I62" s="32">
        <f t="shared" si="4"/>
        <v>0</v>
      </c>
      <c r="J62" s="31"/>
      <c r="K62" s="31"/>
      <c r="L62" s="31"/>
      <c r="M62" s="31">
        <f>SUM(M63:M65)</f>
        <v>0</v>
      </c>
    </row>
    <row r="63" spans="1:13" x14ac:dyDescent="0.3">
      <c r="A63" s="149" t="s">
        <v>212</v>
      </c>
      <c r="B63" s="150" t="s">
        <v>213</v>
      </c>
      <c r="C63" s="33"/>
      <c r="D63" s="33">
        <f t="shared" si="3"/>
        <v>0</v>
      </c>
      <c r="E63" s="33"/>
      <c r="F63" s="33">
        <f t="shared" ref="F63:F65" si="11">SUM(G63-E63)</f>
        <v>0</v>
      </c>
      <c r="G63" s="33"/>
      <c r="H63" s="33"/>
      <c r="I63" s="33">
        <f t="shared" si="4"/>
        <v>0</v>
      </c>
      <c r="J63" s="33"/>
      <c r="K63" s="33"/>
      <c r="L63" s="33"/>
      <c r="M63" s="33"/>
    </row>
    <row r="64" spans="1:13" x14ac:dyDescent="0.3">
      <c r="A64" s="151" t="s">
        <v>214</v>
      </c>
      <c r="B64" s="152" t="s">
        <v>215</v>
      </c>
      <c r="C64" s="33"/>
      <c r="D64" s="33">
        <f t="shared" si="3"/>
        <v>0</v>
      </c>
      <c r="E64" s="33"/>
      <c r="F64" s="33">
        <f t="shared" si="11"/>
        <v>0</v>
      </c>
      <c r="G64" s="33"/>
      <c r="H64" s="33"/>
      <c r="I64" s="33">
        <f t="shared" si="4"/>
        <v>0</v>
      </c>
      <c r="J64" s="33"/>
      <c r="K64" s="33"/>
      <c r="L64" s="33"/>
      <c r="M64" s="33"/>
    </row>
    <row r="65" spans="1:13" ht="15" thickBot="1" x14ac:dyDescent="0.35">
      <c r="A65" s="153" t="s">
        <v>216</v>
      </c>
      <c r="B65" s="154" t="s">
        <v>327</v>
      </c>
      <c r="C65" s="33"/>
      <c r="D65" s="34">
        <f t="shared" si="3"/>
        <v>0</v>
      </c>
      <c r="E65" s="33"/>
      <c r="F65" s="33">
        <f t="shared" si="11"/>
        <v>0</v>
      </c>
      <c r="G65" s="33"/>
      <c r="H65" s="33"/>
      <c r="I65" s="34">
        <f t="shared" si="4"/>
        <v>0</v>
      </c>
      <c r="J65" s="33"/>
      <c r="K65" s="33"/>
      <c r="L65" s="33"/>
      <c r="M65" s="33"/>
    </row>
    <row r="66" spans="1:13" ht="15" thickBot="1" x14ac:dyDescent="0.35">
      <c r="A66" s="158" t="s">
        <v>36</v>
      </c>
      <c r="B66" s="155" t="s">
        <v>218</v>
      </c>
      <c r="C66" s="31">
        <f>SUM(C67:C70)</f>
        <v>0</v>
      </c>
      <c r="D66" s="194">
        <f t="shared" si="3"/>
        <v>0</v>
      </c>
      <c r="E66" s="31">
        <f>SUM(E67:E70)</f>
        <v>0</v>
      </c>
      <c r="F66" s="194">
        <f t="shared" si="3"/>
        <v>0</v>
      </c>
      <c r="G66" s="31">
        <f>SUM(G67:G70)</f>
        <v>0</v>
      </c>
      <c r="H66" s="31">
        <f>SUM(H67:H70)</f>
        <v>0</v>
      </c>
      <c r="I66" s="194">
        <f t="shared" si="4"/>
        <v>0</v>
      </c>
      <c r="J66" s="31">
        <f>SUM(J67:J70)</f>
        <v>0</v>
      </c>
      <c r="K66" s="31"/>
      <c r="L66" s="31"/>
      <c r="M66" s="31">
        <f>SUM(M67:M70)</f>
        <v>0</v>
      </c>
    </row>
    <row r="67" spans="1:13" x14ac:dyDescent="0.3">
      <c r="A67" s="149" t="s">
        <v>219</v>
      </c>
      <c r="B67" s="150" t="s">
        <v>220</v>
      </c>
      <c r="C67" s="33"/>
      <c r="D67" s="32">
        <f t="shared" si="3"/>
        <v>0</v>
      </c>
      <c r="E67" s="33"/>
      <c r="F67" s="33">
        <f t="shared" ref="F67:F70" si="12">SUM(G67-E67)</f>
        <v>0</v>
      </c>
      <c r="G67" s="33"/>
      <c r="H67" s="33"/>
      <c r="I67" s="32">
        <f t="shared" si="4"/>
        <v>0</v>
      </c>
      <c r="J67" s="33"/>
      <c r="K67" s="33"/>
      <c r="L67" s="33"/>
      <c r="M67" s="33"/>
    </row>
    <row r="68" spans="1:13" x14ac:dyDescent="0.3">
      <c r="A68" s="151" t="s">
        <v>221</v>
      </c>
      <c r="B68" s="152" t="s">
        <v>222</v>
      </c>
      <c r="C68" s="33"/>
      <c r="D68" s="33">
        <f t="shared" si="3"/>
        <v>0</v>
      </c>
      <c r="E68" s="33"/>
      <c r="F68" s="33">
        <f t="shared" si="12"/>
        <v>0</v>
      </c>
      <c r="G68" s="33"/>
      <c r="H68" s="33"/>
      <c r="I68" s="33">
        <f t="shared" si="4"/>
        <v>0</v>
      </c>
      <c r="J68" s="33"/>
      <c r="K68" s="33"/>
      <c r="L68" s="33"/>
      <c r="M68" s="33"/>
    </row>
    <row r="69" spans="1:13" x14ac:dyDescent="0.3">
      <c r="A69" s="151" t="s">
        <v>223</v>
      </c>
      <c r="B69" s="152" t="s">
        <v>224</v>
      </c>
      <c r="C69" s="33"/>
      <c r="D69" s="33">
        <f t="shared" si="3"/>
        <v>0</v>
      </c>
      <c r="E69" s="33"/>
      <c r="F69" s="33">
        <f t="shared" si="12"/>
        <v>0</v>
      </c>
      <c r="G69" s="33"/>
      <c r="H69" s="33"/>
      <c r="I69" s="33">
        <f t="shared" si="4"/>
        <v>0</v>
      </c>
      <c r="J69" s="33"/>
      <c r="K69" s="33"/>
      <c r="L69" s="33"/>
      <c r="M69" s="33"/>
    </row>
    <row r="70" spans="1:13" ht="15" thickBot="1" x14ac:dyDescent="0.35">
      <c r="A70" s="153" t="s">
        <v>225</v>
      </c>
      <c r="B70" s="154" t="s">
        <v>226</v>
      </c>
      <c r="C70" s="33"/>
      <c r="D70" s="34">
        <f t="shared" si="3"/>
        <v>0</v>
      </c>
      <c r="E70" s="33"/>
      <c r="F70" s="33">
        <f t="shared" si="12"/>
        <v>0</v>
      </c>
      <c r="G70" s="33"/>
      <c r="H70" s="33"/>
      <c r="I70" s="34">
        <f t="shared" si="4"/>
        <v>0</v>
      </c>
      <c r="J70" s="33"/>
      <c r="K70" s="33"/>
      <c r="L70" s="33"/>
      <c r="M70" s="33"/>
    </row>
    <row r="71" spans="1:13" ht="15" thickBot="1" x14ac:dyDescent="0.35">
      <c r="A71" s="158" t="s">
        <v>39</v>
      </c>
      <c r="B71" s="155" t="s">
        <v>227</v>
      </c>
      <c r="C71" s="31">
        <f>SUM(C72:C73)</f>
        <v>16953005</v>
      </c>
      <c r="D71" s="37">
        <f t="shared" si="3"/>
        <v>2350893</v>
      </c>
      <c r="E71" s="31">
        <f>SUM(E72:E73)</f>
        <v>19303898</v>
      </c>
      <c r="F71" s="37">
        <f t="shared" si="3"/>
        <v>0</v>
      </c>
      <c r="G71" s="31">
        <f>SUM(G72:G73)</f>
        <v>19303898</v>
      </c>
      <c r="H71" s="31">
        <f>SUM(H72:H73)</f>
        <v>0</v>
      </c>
      <c r="I71" s="37">
        <f t="shared" si="4"/>
        <v>0</v>
      </c>
      <c r="J71" s="31">
        <f>SUM(J72:J73)</f>
        <v>0</v>
      </c>
      <c r="K71" s="31"/>
      <c r="L71" s="31"/>
      <c r="M71" s="31">
        <f>SUM(M72:M73)</f>
        <v>0</v>
      </c>
    </row>
    <row r="72" spans="1:13" x14ac:dyDescent="0.3">
      <c r="A72" s="149" t="s">
        <v>228</v>
      </c>
      <c r="B72" s="150" t="s">
        <v>229</v>
      </c>
      <c r="C72" s="33">
        <v>16953005</v>
      </c>
      <c r="D72" s="32">
        <f t="shared" si="3"/>
        <v>2350893</v>
      </c>
      <c r="E72" s="33">
        <v>19303898</v>
      </c>
      <c r="F72" s="33">
        <f t="shared" ref="F72:F73" si="13">SUM(G72-E72)</f>
        <v>0</v>
      </c>
      <c r="G72" s="33">
        <v>19303898</v>
      </c>
      <c r="H72" s="33"/>
      <c r="I72" s="32">
        <f t="shared" si="4"/>
        <v>0</v>
      </c>
      <c r="J72" s="33"/>
      <c r="K72" s="33"/>
      <c r="L72" s="33"/>
      <c r="M72" s="33"/>
    </row>
    <row r="73" spans="1:13" ht="15" thickBot="1" x14ac:dyDescent="0.35">
      <c r="A73" s="153" t="s">
        <v>230</v>
      </c>
      <c r="B73" s="154" t="s">
        <v>231</v>
      </c>
      <c r="C73" s="33"/>
      <c r="D73" s="34">
        <f t="shared" ref="D73:F85" si="14">SUM(E73-C73)</f>
        <v>0</v>
      </c>
      <c r="E73" s="33"/>
      <c r="F73" s="33">
        <f t="shared" si="13"/>
        <v>0</v>
      </c>
      <c r="G73" s="33"/>
      <c r="H73" s="33"/>
      <c r="I73" s="34">
        <f t="shared" ref="I73:K85" si="15">SUM(J73-H73)</f>
        <v>0</v>
      </c>
      <c r="J73" s="33"/>
      <c r="K73" s="33"/>
      <c r="L73" s="33"/>
      <c r="M73" s="33"/>
    </row>
    <row r="74" spans="1:13" ht="15" thickBot="1" x14ac:dyDescent="0.35">
      <c r="A74" s="158" t="s">
        <v>42</v>
      </c>
      <c r="B74" s="155" t="s">
        <v>232</v>
      </c>
      <c r="C74" s="31">
        <f>SUM(C75:C77)</f>
        <v>0</v>
      </c>
      <c r="D74" s="194">
        <f t="shared" si="14"/>
        <v>0</v>
      </c>
      <c r="E74" s="31">
        <f>SUM(E75:E77)</f>
        <v>0</v>
      </c>
      <c r="F74" s="194">
        <f t="shared" si="14"/>
        <v>1115666</v>
      </c>
      <c r="G74" s="31">
        <f>SUM(G75:G77)</f>
        <v>1115666</v>
      </c>
      <c r="H74" s="31">
        <f>SUM(H75:H77)</f>
        <v>0</v>
      </c>
      <c r="I74" s="194">
        <f t="shared" si="15"/>
        <v>0</v>
      </c>
      <c r="J74" s="31">
        <f>SUM(J75:J77)</f>
        <v>0</v>
      </c>
      <c r="K74" s="31"/>
      <c r="L74" s="31"/>
      <c r="M74" s="31">
        <f>SUM(M75:M77)</f>
        <v>0</v>
      </c>
    </row>
    <row r="75" spans="1:13" x14ac:dyDescent="0.3">
      <c r="A75" s="149" t="s">
        <v>233</v>
      </c>
      <c r="B75" s="150" t="s">
        <v>234</v>
      </c>
      <c r="C75" s="33"/>
      <c r="D75" s="32">
        <f t="shared" si="14"/>
        <v>0</v>
      </c>
      <c r="E75" s="33"/>
      <c r="F75" s="33">
        <f t="shared" ref="F75:F77" si="16">SUM(G75-E75)</f>
        <v>1115666</v>
      </c>
      <c r="G75" s="33">
        <v>1115666</v>
      </c>
      <c r="H75" s="33"/>
      <c r="I75" s="32">
        <f t="shared" si="15"/>
        <v>0</v>
      </c>
      <c r="J75" s="33"/>
      <c r="K75" s="33"/>
      <c r="L75" s="33"/>
      <c r="M75" s="33"/>
    </row>
    <row r="76" spans="1:13" x14ac:dyDescent="0.3">
      <c r="A76" s="151" t="s">
        <v>235</v>
      </c>
      <c r="B76" s="152" t="s">
        <v>236</v>
      </c>
      <c r="C76" s="33"/>
      <c r="D76" s="33">
        <f t="shared" si="14"/>
        <v>0</v>
      </c>
      <c r="E76" s="33"/>
      <c r="F76" s="33">
        <f t="shared" si="16"/>
        <v>0</v>
      </c>
      <c r="G76" s="33"/>
      <c r="H76" s="33"/>
      <c r="I76" s="33">
        <f t="shared" si="15"/>
        <v>0</v>
      </c>
      <c r="J76" s="33"/>
      <c r="K76" s="33"/>
      <c r="L76" s="33"/>
      <c r="M76" s="33"/>
    </row>
    <row r="77" spans="1:13" ht="15" thickBot="1" x14ac:dyDescent="0.35">
      <c r="A77" s="153" t="s">
        <v>237</v>
      </c>
      <c r="B77" s="154" t="s">
        <v>238</v>
      </c>
      <c r="C77" s="33"/>
      <c r="D77" s="34">
        <f t="shared" si="14"/>
        <v>0</v>
      </c>
      <c r="E77" s="33"/>
      <c r="F77" s="33">
        <f t="shared" si="16"/>
        <v>0</v>
      </c>
      <c r="G77" s="33"/>
      <c r="H77" s="33"/>
      <c r="I77" s="34">
        <f t="shared" si="15"/>
        <v>0</v>
      </c>
      <c r="J77" s="33"/>
      <c r="K77" s="33"/>
      <c r="L77" s="33"/>
      <c r="M77" s="33"/>
    </row>
    <row r="78" spans="1:13" ht="15" thickBot="1" x14ac:dyDescent="0.35">
      <c r="A78" s="158" t="s">
        <v>45</v>
      </c>
      <c r="B78" s="155" t="s">
        <v>239</v>
      </c>
      <c r="C78" s="31">
        <f>SUM(C79:C82)</f>
        <v>0</v>
      </c>
      <c r="D78" s="194">
        <f t="shared" si="14"/>
        <v>0</v>
      </c>
      <c r="E78" s="31">
        <f>SUM(E79:E82)</f>
        <v>0</v>
      </c>
      <c r="F78" s="194">
        <f t="shared" si="14"/>
        <v>0</v>
      </c>
      <c r="G78" s="31">
        <f>SUM(G79:G82)</f>
        <v>0</v>
      </c>
      <c r="H78" s="31">
        <f>SUM(H79:H82)</f>
        <v>0</v>
      </c>
      <c r="I78" s="194">
        <f t="shared" si="15"/>
        <v>0</v>
      </c>
      <c r="J78" s="31">
        <f>SUM(J79:J82)</f>
        <v>0</v>
      </c>
      <c r="K78" s="31"/>
      <c r="L78" s="31"/>
      <c r="M78" s="31">
        <f>SUM(M79:M82)</f>
        <v>0</v>
      </c>
    </row>
    <row r="79" spans="1:13" x14ac:dyDescent="0.3">
      <c r="A79" s="159" t="s">
        <v>240</v>
      </c>
      <c r="B79" s="150" t="s">
        <v>241</v>
      </c>
      <c r="C79" s="33"/>
      <c r="D79" s="32">
        <f t="shared" si="14"/>
        <v>0</v>
      </c>
      <c r="E79" s="33"/>
      <c r="F79" s="33">
        <f t="shared" ref="F79:F82" si="17">SUM(G79-E79)</f>
        <v>0</v>
      </c>
      <c r="G79" s="33"/>
      <c r="H79" s="33"/>
      <c r="I79" s="32">
        <f t="shared" si="15"/>
        <v>0</v>
      </c>
      <c r="J79" s="33"/>
      <c r="K79" s="33"/>
      <c r="L79" s="33"/>
      <c r="M79" s="33"/>
    </row>
    <row r="80" spans="1:13" x14ac:dyDescent="0.3">
      <c r="A80" s="159" t="s">
        <v>242</v>
      </c>
      <c r="B80" s="152" t="s">
        <v>243</v>
      </c>
      <c r="C80" s="33"/>
      <c r="D80" s="33">
        <f t="shared" si="14"/>
        <v>0</v>
      </c>
      <c r="E80" s="33"/>
      <c r="F80" s="33">
        <f t="shared" si="17"/>
        <v>0</v>
      </c>
      <c r="G80" s="33"/>
      <c r="H80" s="33"/>
      <c r="I80" s="33">
        <f t="shared" si="15"/>
        <v>0</v>
      </c>
      <c r="J80" s="33"/>
      <c r="K80" s="33"/>
      <c r="L80" s="33"/>
      <c r="M80" s="33"/>
    </row>
    <row r="81" spans="1:13" x14ac:dyDescent="0.3">
      <c r="A81" s="159" t="s">
        <v>244</v>
      </c>
      <c r="B81" s="152" t="s">
        <v>245</v>
      </c>
      <c r="C81" s="33"/>
      <c r="D81" s="33">
        <f t="shared" si="14"/>
        <v>0</v>
      </c>
      <c r="E81" s="33"/>
      <c r="F81" s="33">
        <f t="shared" si="17"/>
        <v>0</v>
      </c>
      <c r="G81" s="33"/>
      <c r="H81" s="33"/>
      <c r="I81" s="33">
        <f t="shared" si="15"/>
        <v>0</v>
      </c>
      <c r="J81" s="33"/>
      <c r="K81" s="33"/>
      <c r="L81" s="33"/>
      <c r="M81" s="33"/>
    </row>
    <row r="82" spans="1:13" ht="15" thickBot="1" x14ac:dyDescent="0.35">
      <c r="A82" s="159" t="s">
        <v>246</v>
      </c>
      <c r="B82" s="154" t="s">
        <v>247</v>
      </c>
      <c r="C82" s="33"/>
      <c r="D82" s="33">
        <f t="shared" si="14"/>
        <v>0</v>
      </c>
      <c r="E82" s="33"/>
      <c r="F82" s="33">
        <f t="shared" si="17"/>
        <v>0</v>
      </c>
      <c r="G82" s="33"/>
      <c r="H82" s="33"/>
      <c r="I82" s="33">
        <f t="shared" si="15"/>
        <v>0</v>
      </c>
      <c r="J82" s="33"/>
      <c r="K82" s="33"/>
      <c r="L82" s="33"/>
      <c r="M82" s="33"/>
    </row>
    <row r="83" spans="1:13" ht="15" thickBot="1" x14ac:dyDescent="0.35">
      <c r="A83" s="158" t="s">
        <v>48</v>
      </c>
      <c r="B83" s="155" t="s">
        <v>248</v>
      </c>
      <c r="C83" s="37"/>
      <c r="D83" s="34">
        <f t="shared" si="14"/>
        <v>0</v>
      </c>
      <c r="E83" s="37"/>
      <c r="F83" s="37"/>
      <c r="G83" s="37"/>
      <c r="H83" s="37"/>
      <c r="I83" s="34">
        <f t="shared" si="15"/>
        <v>0</v>
      </c>
      <c r="J83" s="37"/>
      <c r="K83" s="37"/>
      <c r="L83" s="37"/>
      <c r="M83" s="37"/>
    </row>
    <row r="84" spans="1:13" ht="15" thickBot="1" x14ac:dyDescent="0.35">
      <c r="A84" s="158" t="s">
        <v>50</v>
      </c>
      <c r="B84" s="155" t="s">
        <v>249</v>
      </c>
      <c r="C84" s="31">
        <f>SUM(C62,C66,C71,C74,C78,C83)</f>
        <v>16953005</v>
      </c>
      <c r="D84" s="37">
        <f t="shared" si="14"/>
        <v>2350893</v>
      </c>
      <c r="E84" s="31">
        <f>SUM(E62,E66,E71,E74,E78,E83)</f>
        <v>19303898</v>
      </c>
      <c r="F84" s="37">
        <f t="shared" si="14"/>
        <v>1115666</v>
      </c>
      <c r="G84" s="31">
        <f>SUM(G62,G66,G71,G74,G78,G83)</f>
        <v>20419564</v>
      </c>
      <c r="H84" s="31">
        <f>SUM(H62,H66,H71,H74,H78,H83)</f>
        <v>0</v>
      </c>
      <c r="I84" s="37">
        <f t="shared" si="15"/>
        <v>0</v>
      </c>
      <c r="J84" s="31">
        <f>SUM(J62,J66,J71,J74,J78,J83)</f>
        <v>0</v>
      </c>
      <c r="K84" s="31"/>
      <c r="L84" s="31"/>
      <c r="M84" s="31">
        <f>SUM(M62,M66,M71,M74,M78,M83)</f>
        <v>0</v>
      </c>
    </row>
    <row r="85" spans="1:13" ht="28.2" thickBot="1" x14ac:dyDescent="0.35">
      <c r="A85" s="158" t="s">
        <v>53</v>
      </c>
      <c r="B85" s="155" t="s">
        <v>250</v>
      </c>
      <c r="C85" s="31">
        <f>SUM(C61,C84)</f>
        <v>42344953</v>
      </c>
      <c r="D85" s="37">
        <f t="shared" si="14"/>
        <v>15487415</v>
      </c>
      <c r="E85" s="31">
        <f>SUM(E61,E84)</f>
        <v>57832368</v>
      </c>
      <c r="F85" s="37">
        <f t="shared" si="14"/>
        <v>21239076</v>
      </c>
      <c r="G85" s="31">
        <f>SUM(G61,G84)</f>
        <v>79071444</v>
      </c>
      <c r="H85" s="31">
        <f>SUM(H61,H84)</f>
        <v>4382480</v>
      </c>
      <c r="I85" s="37">
        <f t="shared" si="15"/>
        <v>189570</v>
      </c>
      <c r="J85" s="31">
        <f>SUM(J61,J84)</f>
        <v>4572050</v>
      </c>
      <c r="K85" s="37">
        <f t="shared" si="15"/>
        <v>450120</v>
      </c>
      <c r="L85" s="31">
        <f>SUM(L61,L84)</f>
        <v>5022170</v>
      </c>
      <c r="M85" s="31">
        <f>SUM(M61,M84)</f>
        <v>0</v>
      </c>
    </row>
    <row r="86" spans="1:13" x14ac:dyDescent="0.3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x14ac:dyDescent="0.3">
      <c r="A87" s="229" t="s">
        <v>251</v>
      </c>
      <c r="B87" s="229"/>
      <c r="C87" s="229"/>
      <c r="D87" s="178"/>
      <c r="E87" s="178"/>
      <c r="F87" s="207"/>
      <c r="G87" s="207"/>
      <c r="H87" s="25"/>
      <c r="I87" s="25"/>
      <c r="J87" s="25"/>
      <c r="K87" s="25"/>
      <c r="L87" s="25"/>
      <c r="M87" s="25"/>
    </row>
    <row r="88" spans="1:13" ht="15" thickBot="1" x14ac:dyDescent="0.35">
      <c r="A88" s="230"/>
      <c r="B88" s="230"/>
      <c r="D88" s="41"/>
      <c r="E88" s="41"/>
      <c r="F88" s="41"/>
      <c r="G88" s="41"/>
      <c r="I88" s="41"/>
      <c r="J88" s="41"/>
      <c r="K88" s="41"/>
      <c r="L88" s="41"/>
      <c r="M88" s="41" t="s">
        <v>66</v>
      </c>
    </row>
    <row r="89" spans="1:13" ht="28.2" thickBot="1" x14ac:dyDescent="0.35">
      <c r="A89" s="146" t="s">
        <v>325</v>
      </c>
      <c r="B89" s="29" t="s">
        <v>252</v>
      </c>
      <c r="C89" s="29" t="s">
        <v>332</v>
      </c>
      <c r="D89" s="29" t="s">
        <v>333</v>
      </c>
      <c r="E89" s="29" t="s">
        <v>335</v>
      </c>
      <c r="F89" s="29" t="s">
        <v>337</v>
      </c>
      <c r="G89" s="29" t="s">
        <v>338</v>
      </c>
      <c r="H89" s="29" t="s">
        <v>332</v>
      </c>
      <c r="I89" s="29" t="s">
        <v>333</v>
      </c>
      <c r="J89" s="29" t="s">
        <v>335</v>
      </c>
      <c r="K89" s="29" t="s">
        <v>337</v>
      </c>
      <c r="L89" s="29" t="s">
        <v>338</v>
      </c>
      <c r="M89" s="29" t="s">
        <v>332</v>
      </c>
    </row>
    <row r="90" spans="1:13" ht="15" thickBot="1" x14ac:dyDescent="0.35">
      <c r="A90" s="146">
        <v>1</v>
      </c>
      <c r="B90" s="29">
        <v>2</v>
      </c>
      <c r="C90" s="29">
        <v>3</v>
      </c>
      <c r="D90" s="29">
        <v>4</v>
      </c>
      <c r="E90" s="29">
        <v>5</v>
      </c>
      <c r="F90" s="29">
        <v>6</v>
      </c>
      <c r="G90" s="29">
        <v>7</v>
      </c>
      <c r="H90" s="29">
        <v>8</v>
      </c>
      <c r="I90" s="29">
        <v>9</v>
      </c>
      <c r="J90" s="29">
        <v>10</v>
      </c>
      <c r="K90" s="29">
        <v>11</v>
      </c>
      <c r="L90" s="29">
        <v>12</v>
      </c>
      <c r="M90" s="29">
        <v>13</v>
      </c>
    </row>
    <row r="91" spans="1:13" ht="15" thickBot="1" x14ac:dyDescent="0.35">
      <c r="A91" s="147" t="s">
        <v>10</v>
      </c>
      <c r="B91" s="160" t="s">
        <v>328</v>
      </c>
      <c r="C91" s="42">
        <f>SUM(C92:C96)</f>
        <v>25232961</v>
      </c>
      <c r="D91" s="196">
        <f>SUM(E91-C91)</f>
        <v>14727678</v>
      </c>
      <c r="E91" s="42">
        <f>SUM(E92:E96)</f>
        <v>39960639</v>
      </c>
      <c r="F91" s="37">
        <f>SUM(G91-E91)</f>
        <v>7860857</v>
      </c>
      <c r="G91" s="42">
        <f>SUM(G92:G96)</f>
        <v>47821496</v>
      </c>
      <c r="H91" s="42">
        <f>SUM(H92:H96)</f>
        <v>4382480</v>
      </c>
      <c r="I91" s="37">
        <f t="shared" ref="I91:K106" si="18">SUM(J91-H91)</f>
        <v>189570</v>
      </c>
      <c r="J91" s="42">
        <f>SUM(J92:J96)</f>
        <v>4572050</v>
      </c>
      <c r="K91" s="37">
        <f t="shared" si="18"/>
        <v>241800</v>
      </c>
      <c r="L91" s="42">
        <f>SUM(L92:L96)</f>
        <v>4813850</v>
      </c>
      <c r="M91" s="42">
        <f>SUM(M92:M96)</f>
        <v>0</v>
      </c>
    </row>
    <row r="92" spans="1:13" x14ac:dyDescent="0.3">
      <c r="A92" s="161" t="s">
        <v>108</v>
      </c>
      <c r="B92" s="162" t="s">
        <v>254</v>
      </c>
      <c r="C92" s="43">
        <v>8945096</v>
      </c>
      <c r="D92" s="195">
        <f>SUM(E92-C92)</f>
        <v>9308170</v>
      </c>
      <c r="E92" s="43">
        <v>18253266</v>
      </c>
      <c r="F92" s="32">
        <f t="shared" ref="D92:F145" si="19">SUM(G92-E92)</f>
        <v>3113351</v>
      </c>
      <c r="G92" s="43">
        <v>21366617</v>
      </c>
      <c r="H92" s="43">
        <v>2351843</v>
      </c>
      <c r="I92" s="32">
        <f t="shared" ref="I92:K145" si="20">SUM(J92-H92)</f>
        <v>178737</v>
      </c>
      <c r="J92" s="43">
        <v>2530580</v>
      </c>
      <c r="K92" s="33">
        <f t="shared" si="18"/>
        <v>178757</v>
      </c>
      <c r="L92" s="43">
        <v>2709337</v>
      </c>
      <c r="M92" s="43"/>
    </row>
    <row r="93" spans="1:13" x14ac:dyDescent="0.3">
      <c r="A93" s="151" t="s">
        <v>110</v>
      </c>
      <c r="B93" s="163" t="s">
        <v>15</v>
      </c>
      <c r="C93" s="33">
        <v>1266211</v>
      </c>
      <c r="D93" s="33">
        <f t="shared" si="19"/>
        <v>1016845</v>
      </c>
      <c r="E93" s="33">
        <v>2283056</v>
      </c>
      <c r="F93" s="33">
        <f t="shared" si="19"/>
        <v>176525</v>
      </c>
      <c r="G93" s="33">
        <v>2459581</v>
      </c>
      <c r="H93" s="33">
        <v>454373</v>
      </c>
      <c r="I93" s="33">
        <f>SUM(J93-H93)</f>
        <v>10833</v>
      </c>
      <c r="J93" s="33">
        <v>465206</v>
      </c>
      <c r="K93" s="33">
        <f t="shared" si="18"/>
        <v>10833</v>
      </c>
      <c r="L93" s="33">
        <v>476039</v>
      </c>
      <c r="M93" s="33"/>
    </row>
    <row r="94" spans="1:13" x14ac:dyDescent="0.3">
      <c r="A94" s="151" t="s">
        <v>112</v>
      </c>
      <c r="B94" s="163" t="s">
        <v>255</v>
      </c>
      <c r="C94" s="34">
        <v>10833385</v>
      </c>
      <c r="D94" s="33">
        <f t="shared" si="19"/>
        <v>4392403</v>
      </c>
      <c r="E94" s="34">
        <v>15225788</v>
      </c>
      <c r="F94" s="33">
        <f t="shared" si="19"/>
        <v>3880640</v>
      </c>
      <c r="G94" s="34">
        <v>19106428</v>
      </c>
      <c r="H94" s="34">
        <v>1576264</v>
      </c>
      <c r="I94" s="33">
        <f t="shared" si="20"/>
        <v>0</v>
      </c>
      <c r="J94" s="34">
        <v>1576264</v>
      </c>
      <c r="K94" s="33">
        <f t="shared" si="18"/>
        <v>52210</v>
      </c>
      <c r="L94" s="34">
        <v>1628474</v>
      </c>
      <c r="M94" s="34"/>
    </row>
    <row r="95" spans="1:13" x14ac:dyDescent="0.3">
      <c r="A95" s="151" t="s">
        <v>114</v>
      </c>
      <c r="B95" s="163" t="s">
        <v>19</v>
      </c>
      <c r="C95" s="34">
        <v>2742000</v>
      </c>
      <c r="D95" s="33">
        <f t="shared" si="19"/>
        <v>0</v>
      </c>
      <c r="E95" s="34">
        <v>2742000</v>
      </c>
      <c r="F95" s="33">
        <f t="shared" si="19"/>
        <v>690341</v>
      </c>
      <c r="G95" s="34">
        <v>3432341</v>
      </c>
      <c r="H95" s="34"/>
      <c r="I95" s="33">
        <f t="shared" si="20"/>
        <v>0</v>
      </c>
      <c r="J95" s="34"/>
      <c r="K95" s="33">
        <f t="shared" si="18"/>
        <v>0</v>
      </c>
      <c r="L95" s="34"/>
      <c r="M95" s="34"/>
    </row>
    <row r="96" spans="1:13" x14ac:dyDescent="0.3">
      <c r="A96" s="151" t="s">
        <v>256</v>
      </c>
      <c r="B96" s="164" t="s">
        <v>21</v>
      </c>
      <c r="C96" s="34">
        <v>1446269</v>
      </c>
      <c r="D96" s="33">
        <f t="shared" si="19"/>
        <v>10260</v>
      </c>
      <c r="E96" s="34">
        <v>1456529</v>
      </c>
      <c r="F96" s="33">
        <f t="shared" si="19"/>
        <v>0</v>
      </c>
      <c r="G96" s="34">
        <v>1456529</v>
      </c>
      <c r="H96" s="34"/>
      <c r="I96" s="33">
        <f t="shared" si="20"/>
        <v>0</v>
      </c>
      <c r="J96" s="34"/>
      <c r="K96" s="33">
        <f t="shared" si="18"/>
        <v>0</v>
      </c>
      <c r="L96" s="34"/>
      <c r="M96" s="34"/>
    </row>
    <row r="97" spans="1:13" x14ac:dyDescent="0.3">
      <c r="A97" s="151" t="s">
        <v>118</v>
      </c>
      <c r="B97" s="163" t="s">
        <v>257</v>
      </c>
      <c r="C97" s="34"/>
      <c r="D97" s="33">
        <f t="shared" si="19"/>
        <v>10260</v>
      </c>
      <c r="E97" s="34">
        <v>10260</v>
      </c>
      <c r="F97" s="33">
        <f t="shared" si="19"/>
        <v>0</v>
      </c>
      <c r="G97" s="34">
        <v>10260</v>
      </c>
      <c r="H97" s="34"/>
      <c r="I97" s="33">
        <f t="shared" si="20"/>
        <v>0</v>
      </c>
      <c r="J97" s="34"/>
      <c r="K97" s="33">
        <f t="shared" si="18"/>
        <v>0</v>
      </c>
      <c r="L97" s="34"/>
      <c r="M97" s="34"/>
    </row>
    <row r="98" spans="1:13" x14ac:dyDescent="0.3">
      <c r="A98" s="151" t="s">
        <v>258</v>
      </c>
      <c r="B98" s="165" t="s">
        <v>259</v>
      </c>
      <c r="C98" s="34"/>
      <c r="D98" s="33">
        <f t="shared" si="19"/>
        <v>0</v>
      </c>
      <c r="E98" s="34"/>
      <c r="F98" s="33">
        <f t="shared" si="19"/>
        <v>0</v>
      </c>
      <c r="G98" s="34"/>
      <c r="H98" s="34"/>
      <c r="I98" s="33">
        <f t="shared" si="20"/>
        <v>0</v>
      </c>
      <c r="J98" s="34"/>
      <c r="K98" s="33">
        <f t="shared" si="18"/>
        <v>0</v>
      </c>
      <c r="L98" s="34"/>
      <c r="M98" s="34"/>
    </row>
    <row r="99" spans="1:13" x14ac:dyDescent="0.3">
      <c r="A99" s="151" t="s">
        <v>260</v>
      </c>
      <c r="B99" s="166" t="s">
        <v>261</v>
      </c>
      <c r="C99" s="34"/>
      <c r="D99" s="33">
        <f t="shared" si="19"/>
        <v>0</v>
      </c>
      <c r="E99" s="34"/>
      <c r="F99" s="33">
        <f t="shared" si="19"/>
        <v>0</v>
      </c>
      <c r="G99" s="34"/>
      <c r="H99" s="34"/>
      <c r="I99" s="33">
        <f t="shared" si="20"/>
        <v>0</v>
      </c>
      <c r="J99" s="34"/>
      <c r="K99" s="33">
        <f t="shared" si="18"/>
        <v>0</v>
      </c>
      <c r="L99" s="34"/>
      <c r="M99" s="34"/>
    </row>
    <row r="100" spans="1:13" x14ac:dyDescent="0.3">
      <c r="A100" s="151" t="s">
        <v>262</v>
      </c>
      <c r="B100" s="166" t="s">
        <v>263</v>
      </c>
      <c r="C100" s="34"/>
      <c r="D100" s="33">
        <f t="shared" si="19"/>
        <v>0</v>
      </c>
      <c r="E100" s="34"/>
      <c r="F100" s="33">
        <f t="shared" si="19"/>
        <v>0</v>
      </c>
      <c r="G100" s="34"/>
      <c r="H100" s="34"/>
      <c r="I100" s="33">
        <f t="shared" si="20"/>
        <v>0</v>
      </c>
      <c r="J100" s="34"/>
      <c r="K100" s="33">
        <f t="shared" si="18"/>
        <v>0</v>
      </c>
      <c r="L100" s="34"/>
      <c r="M100" s="34"/>
    </row>
    <row r="101" spans="1:13" x14ac:dyDescent="0.3">
      <c r="A101" s="151" t="s">
        <v>264</v>
      </c>
      <c r="B101" s="165" t="s">
        <v>265</v>
      </c>
      <c r="C101" s="34">
        <v>1136269</v>
      </c>
      <c r="D101" s="33">
        <f t="shared" si="19"/>
        <v>0</v>
      </c>
      <c r="E101" s="34">
        <v>1136269</v>
      </c>
      <c r="F101" s="33">
        <f t="shared" si="19"/>
        <v>0</v>
      </c>
      <c r="G101" s="34">
        <v>1136269</v>
      </c>
      <c r="H101" s="34"/>
      <c r="I101" s="33">
        <f t="shared" si="20"/>
        <v>0</v>
      </c>
      <c r="J101" s="34"/>
      <c r="K101" s="33">
        <f t="shared" si="18"/>
        <v>0</v>
      </c>
      <c r="L101" s="34"/>
      <c r="M101" s="34"/>
    </row>
    <row r="102" spans="1:13" x14ac:dyDescent="0.3">
      <c r="A102" s="151" t="s">
        <v>266</v>
      </c>
      <c r="B102" s="165" t="s">
        <v>267</v>
      </c>
      <c r="C102" s="34"/>
      <c r="D102" s="33">
        <f t="shared" si="19"/>
        <v>0</v>
      </c>
      <c r="E102" s="34"/>
      <c r="F102" s="33">
        <f t="shared" si="19"/>
        <v>0</v>
      </c>
      <c r="G102" s="34"/>
      <c r="H102" s="34"/>
      <c r="I102" s="33">
        <f t="shared" si="20"/>
        <v>0</v>
      </c>
      <c r="J102" s="34"/>
      <c r="K102" s="33">
        <f t="shared" si="18"/>
        <v>0</v>
      </c>
      <c r="L102" s="34"/>
      <c r="M102" s="34"/>
    </row>
    <row r="103" spans="1:13" x14ac:dyDescent="0.3">
      <c r="A103" s="151" t="s">
        <v>268</v>
      </c>
      <c r="B103" s="166" t="s">
        <v>269</v>
      </c>
      <c r="C103" s="34"/>
      <c r="D103" s="33">
        <f t="shared" si="19"/>
        <v>0</v>
      </c>
      <c r="E103" s="34"/>
      <c r="F103" s="33">
        <f t="shared" si="19"/>
        <v>0</v>
      </c>
      <c r="G103" s="34"/>
      <c r="H103" s="34"/>
      <c r="I103" s="33">
        <f t="shared" si="20"/>
        <v>0</v>
      </c>
      <c r="J103" s="34"/>
      <c r="K103" s="33">
        <f t="shared" si="18"/>
        <v>0</v>
      </c>
      <c r="L103" s="34"/>
      <c r="M103" s="34"/>
    </row>
    <row r="104" spans="1:13" x14ac:dyDescent="0.3">
      <c r="A104" s="167" t="s">
        <v>270</v>
      </c>
      <c r="B104" s="168" t="s">
        <v>271</v>
      </c>
      <c r="C104" s="34"/>
      <c r="D104" s="33">
        <f t="shared" si="19"/>
        <v>0</v>
      </c>
      <c r="E104" s="34"/>
      <c r="F104" s="33">
        <f t="shared" si="19"/>
        <v>0</v>
      </c>
      <c r="G104" s="34"/>
      <c r="H104" s="34"/>
      <c r="I104" s="33">
        <f t="shared" si="20"/>
        <v>0</v>
      </c>
      <c r="J104" s="34"/>
      <c r="K104" s="33">
        <f t="shared" si="18"/>
        <v>0</v>
      </c>
      <c r="L104" s="34"/>
      <c r="M104" s="34"/>
    </row>
    <row r="105" spans="1:13" x14ac:dyDescent="0.3">
      <c r="A105" s="151" t="s">
        <v>272</v>
      </c>
      <c r="B105" s="168" t="s">
        <v>273</v>
      </c>
      <c r="C105" s="34"/>
      <c r="D105" s="32">
        <f t="shared" si="19"/>
        <v>0</v>
      </c>
      <c r="E105" s="34"/>
      <c r="F105" s="33">
        <f t="shared" si="19"/>
        <v>0</v>
      </c>
      <c r="G105" s="34"/>
      <c r="H105" s="34"/>
      <c r="I105" s="33">
        <f t="shared" si="20"/>
        <v>0</v>
      </c>
      <c r="J105" s="34"/>
      <c r="K105" s="33">
        <f t="shared" si="18"/>
        <v>0</v>
      </c>
      <c r="L105" s="34"/>
      <c r="M105" s="34"/>
    </row>
    <row r="106" spans="1:13" ht="15" thickBot="1" x14ac:dyDescent="0.35">
      <c r="A106" s="169" t="s">
        <v>274</v>
      </c>
      <c r="B106" s="170" t="s">
        <v>275</v>
      </c>
      <c r="C106" s="44">
        <v>310000</v>
      </c>
      <c r="D106" s="32">
        <f t="shared" si="19"/>
        <v>0</v>
      </c>
      <c r="E106" s="44">
        <v>310000</v>
      </c>
      <c r="F106" s="33">
        <f t="shared" si="19"/>
        <v>0</v>
      </c>
      <c r="G106" s="44">
        <v>310000</v>
      </c>
      <c r="H106" s="44"/>
      <c r="I106" s="34">
        <f t="shared" si="20"/>
        <v>0</v>
      </c>
      <c r="J106" s="44"/>
      <c r="K106" s="33">
        <f t="shared" si="18"/>
        <v>0</v>
      </c>
      <c r="L106" s="44"/>
      <c r="M106" s="44"/>
    </row>
    <row r="107" spans="1:13" ht="15" thickBot="1" x14ac:dyDescent="0.35">
      <c r="A107" s="146" t="s">
        <v>13</v>
      </c>
      <c r="B107" s="171" t="s">
        <v>329</v>
      </c>
      <c r="C107" s="31">
        <f>SUM(C108,C110,C112)</f>
        <v>4946962</v>
      </c>
      <c r="D107" s="196">
        <f t="shared" si="19"/>
        <v>3685680</v>
      </c>
      <c r="E107" s="31">
        <f>SUM(E108,E110,E112)</f>
        <v>8632642</v>
      </c>
      <c r="F107" s="196">
        <f t="shared" si="19"/>
        <v>12308998</v>
      </c>
      <c r="G107" s="31">
        <f>SUM(G108,G110,G112)</f>
        <v>20941640</v>
      </c>
      <c r="H107" s="31">
        <f>SUM(H108,H110,H112)</f>
        <v>0</v>
      </c>
      <c r="I107" s="37">
        <f t="shared" si="20"/>
        <v>208320</v>
      </c>
      <c r="J107" s="31">
        <f>SUM(J108,J110,J112)</f>
        <v>208320</v>
      </c>
      <c r="K107" s="37">
        <f t="shared" si="20"/>
        <v>0</v>
      </c>
      <c r="L107" s="31">
        <f>SUM(L108,L110,L112)</f>
        <v>208320</v>
      </c>
      <c r="M107" s="31">
        <f>SUM(M108,M110,M112)</f>
        <v>0</v>
      </c>
    </row>
    <row r="108" spans="1:13" x14ac:dyDescent="0.3">
      <c r="A108" s="149" t="s">
        <v>121</v>
      </c>
      <c r="B108" s="163" t="s">
        <v>68</v>
      </c>
      <c r="C108" s="32">
        <v>444500</v>
      </c>
      <c r="D108" s="195">
        <f t="shared" si="19"/>
        <v>1476680</v>
      </c>
      <c r="E108" s="32">
        <v>1921180</v>
      </c>
      <c r="F108" s="33">
        <f t="shared" si="19"/>
        <v>11219998</v>
      </c>
      <c r="G108" s="32">
        <v>13141178</v>
      </c>
      <c r="H108" s="32"/>
      <c r="I108" s="32">
        <f t="shared" si="20"/>
        <v>147320</v>
      </c>
      <c r="J108" s="32">
        <v>147320</v>
      </c>
      <c r="K108" s="33">
        <f t="shared" si="20"/>
        <v>0</v>
      </c>
      <c r="L108" s="32">
        <v>147320</v>
      </c>
      <c r="M108" s="32"/>
    </row>
    <row r="109" spans="1:13" x14ac:dyDescent="0.3">
      <c r="A109" s="149" t="s">
        <v>123</v>
      </c>
      <c r="B109" s="172" t="s">
        <v>277</v>
      </c>
      <c r="C109" s="32"/>
      <c r="D109" s="33">
        <f t="shared" si="19"/>
        <v>0</v>
      </c>
      <c r="E109" s="32"/>
      <c r="F109" s="33">
        <f t="shared" si="19"/>
        <v>0</v>
      </c>
      <c r="G109" s="32"/>
      <c r="H109" s="32"/>
      <c r="I109" s="33">
        <f t="shared" si="20"/>
        <v>0</v>
      </c>
      <c r="J109" s="32"/>
      <c r="K109" s="33">
        <f t="shared" si="20"/>
        <v>0</v>
      </c>
      <c r="L109" s="32"/>
      <c r="M109" s="32"/>
    </row>
    <row r="110" spans="1:13" x14ac:dyDescent="0.3">
      <c r="A110" s="149" t="s">
        <v>125</v>
      </c>
      <c r="B110" s="172" t="s">
        <v>72</v>
      </c>
      <c r="C110" s="32">
        <v>4502462</v>
      </c>
      <c r="D110" s="33">
        <f t="shared" si="19"/>
        <v>2209000</v>
      </c>
      <c r="E110" s="32">
        <v>6711462</v>
      </c>
      <c r="F110" s="33">
        <f t="shared" si="19"/>
        <v>1089000</v>
      </c>
      <c r="G110" s="32">
        <v>7800462</v>
      </c>
      <c r="H110" s="33"/>
      <c r="I110" s="33">
        <f t="shared" si="20"/>
        <v>61000</v>
      </c>
      <c r="J110" s="33">
        <v>61000</v>
      </c>
      <c r="K110" s="33">
        <f t="shared" si="20"/>
        <v>0</v>
      </c>
      <c r="L110" s="33">
        <v>61000</v>
      </c>
      <c r="M110" s="33"/>
    </row>
    <row r="111" spans="1:13" x14ac:dyDescent="0.3">
      <c r="A111" s="149" t="s">
        <v>127</v>
      </c>
      <c r="B111" s="172" t="s">
        <v>278</v>
      </c>
      <c r="C111" s="33">
        <v>4502462</v>
      </c>
      <c r="D111" s="33">
        <f t="shared" si="19"/>
        <v>3</v>
      </c>
      <c r="E111" s="33">
        <v>4502465</v>
      </c>
      <c r="F111" s="33">
        <f t="shared" si="19"/>
        <v>0</v>
      </c>
      <c r="G111" s="33">
        <v>4502465</v>
      </c>
      <c r="H111" s="33"/>
      <c r="I111" s="33">
        <f t="shared" si="20"/>
        <v>0</v>
      </c>
      <c r="J111" s="33"/>
      <c r="K111" s="33">
        <f t="shared" si="20"/>
        <v>0</v>
      </c>
      <c r="L111" s="33"/>
      <c r="M111" s="33"/>
    </row>
    <row r="112" spans="1:13" x14ac:dyDescent="0.3">
      <c r="A112" s="149" t="s">
        <v>129</v>
      </c>
      <c r="B112" s="154" t="s">
        <v>76</v>
      </c>
      <c r="C112" s="33"/>
      <c r="D112" s="33">
        <f t="shared" si="19"/>
        <v>0</v>
      </c>
      <c r="E112" s="33"/>
      <c r="F112" s="33">
        <f t="shared" si="19"/>
        <v>0</v>
      </c>
      <c r="G112" s="33"/>
      <c r="H112" s="33"/>
      <c r="I112" s="33">
        <f t="shared" si="20"/>
        <v>0</v>
      </c>
      <c r="J112" s="33"/>
      <c r="K112" s="33">
        <f t="shared" si="20"/>
        <v>0</v>
      </c>
      <c r="L112" s="33"/>
      <c r="M112" s="33"/>
    </row>
    <row r="113" spans="1:13" x14ac:dyDescent="0.3">
      <c r="A113" s="149" t="s">
        <v>131</v>
      </c>
      <c r="B113" s="152" t="s">
        <v>330</v>
      </c>
      <c r="C113" s="33"/>
      <c r="D113" s="33">
        <f t="shared" si="19"/>
        <v>0</v>
      </c>
      <c r="E113" s="33"/>
      <c r="F113" s="33">
        <f t="shared" si="19"/>
        <v>0</v>
      </c>
      <c r="G113" s="33"/>
      <c r="H113" s="33"/>
      <c r="I113" s="33">
        <f t="shared" si="20"/>
        <v>0</v>
      </c>
      <c r="J113" s="33"/>
      <c r="K113" s="33">
        <f t="shared" si="20"/>
        <v>0</v>
      </c>
      <c r="L113" s="33"/>
      <c r="M113" s="33"/>
    </row>
    <row r="114" spans="1:13" x14ac:dyDescent="0.3">
      <c r="A114" s="149" t="s">
        <v>280</v>
      </c>
      <c r="B114" s="173" t="s">
        <v>281</v>
      </c>
      <c r="C114" s="33"/>
      <c r="D114" s="33">
        <f t="shared" si="19"/>
        <v>0</v>
      </c>
      <c r="E114" s="33"/>
      <c r="F114" s="33">
        <f t="shared" si="19"/>
        <v>0</v>
      </c>
      <c r="G114" s="33"/>
      <c r="H114" s="33"/>
      <c r="I114" s="33">
        <f t="shared" si="20"/>
        <v>0</v>
      </c>
      <c r="J114" s="33"/>
      <c r="K114" s="33">
        <f t="shared" si="20"/>
        <v>0</v>
      </c>
      <c r="L114" s="33"/>
      <c r="M114" s="33"/>
    </row>
    <row r="115" spans="1:13" x14ac:dyDescent="0.3">
      <c r="A115" s="149" t="s">
        <v>282</v>
      </c>
      <c r="B115" s="166" t="s">
        <v>263</v>
      </c>
      <c r="C115" s="33"/>
      <c r="D115" s="33">
        <f t="shared" si="19"/>
        <v>0</v>
      </c>
      <c r="E115" s="33"/>
      <c r="F115" s="33">
        <f t="shared" si="19"/>
        <v>0</v>
      </c>
      <c r="G115" s="33"/>
      <c r="H115" s="33"/>
      <c r="I115" s="33">
        <f t="shared" si="20"/>
        <v>0</v>
      </c>
      <c r="J115" s="33"/>
      <c r="K115" s="33">
        <f t="shared" si="20"/>
        <v>0</v>
      </c>
      <c r="L115" s="33"/>
      <c r="M115" s="33"/>
    </row>
    <row r="116" spans="1:13" x14ac:dyDescent="0.3">
      <c r="A116" s="149" t="s">
        <v>283</v>
      </c>
      <c r="B116" s="166" t="s">
        <v>284</v>
      </c>
      <c r="C116" s="33"/>
      <c r="D116" s="33">
        <f t="shared" si="19"/>
        <v>0</v>
      </c>
      <c r="E116" s="33"/>
      <c r="F116" s="33">
        <f t="shared" si="19"/>
        <v>0</v>
      </c>
      <c r="G116" s="33"/>
      <c r="H116" s="33"/>
      <c r="I116" s="33">
        <f t="shared" si="20"/>
        <v>0</v>
      </c>
      <c r="J116" s="33"/>
      <c r="K116" s="33">
        <f t="shared" si="20"/>
        <v>0</v>
      </c>
      <c r="L116" s="33"/>
      <c r="M116" s="33"/>
    </row>
    <row r="117" spans="1:13" x14ac:dyDescent="0.3">
      <c r="A117" s="149" t="s">
        <v>285</v>
      </c>
      <c r="B117" s="166" t="s">
        <v>286</v>
      </c>
      <c r="C117" s="33"/>
      <c r="D117" s="33">
        <f t="shared" si="19"/>
        <v>0</v>
      </c>
      <c r="E117" s="33"/>
      <c r="F117" s="33">
        <f t="shared" si="19"/>
        <v>0</v>
      </c>
      <c r="G117" s="33"/>
      <c r="H117" s="33"/>
      <c r="I117" s="33">
        <f t="shared" si="20"/>
        <v>0</v>
      </c>
      <c r="J117" s="33"/>
      <c r="K117" s="33">
        <f t="shared" si="20"/>
        <v>0</v>
      </c>
      <c r="L117" s="33"/>
      <c r="M117" s="33"/>
    </row>
    <row r="118" spans="1:13" x14ac:dyDescent="0.3">
      <c r="A118" s="149" t="s">
        <v>287</v>
      </c>
      <c r="B118" s="166" t="s">
        <v>269</v>
      </c>
      <c r="C118" s="33"/>
      <c r="D118" s="33">
        <f t="shared" si="19"/>
        <v>0</v>
      </c>
      <c r="E118" s="33"/>
      <c r="F118" s="33">
        <f t="shared" si="19"/>
        <v>0</v>
      </c>
      <c r="G118" s="33"/>
      <c r="H118" s="33"/>
      <c r="I118" s="33">
        <f t="shared" si="20"/>
        <v>0</v>
      </c>
      <c r="J118" s="33"/>
      <c r="K118" s="33">
        <f t="shared" si="20"/>
        <v>0</v>
      </c>
      <c r="L118" s="33"/>
      <c r="M118" s="33"/>
    </row>
    <row r="119" spans="1:13" x14ac:dyDescent="0.3">
      <c r="A119" s="149" t="s">
        <v>288</v>
      </c>
      <c r="B119" s="166" t="s">
        <v>289</v>
      </c>
      <c r="C119" s="33"/>
      <c r="D119" s="33">
        <f t="shared" si="19"/>
        <v>0</v>
      </c>
      <c r="E119" s="33"/>
      <c r="F119" s="33">
        <f t="shared" si="19"/>
        <v>0</v>
      </c>
      <c r="G119" s="33"/>
      <c r="H119" s="33"/>
      <c r="I119" s="33">
        <f t="shared" si="20"/>
        <v>0</v>
      </c>
      <c r="J119" s="33"/>
      <c r="K119" s="33">
        <f t="shared" si="20"/>
        <v>0</v>
      </c>
      <c r="L119" s="33"/>
      <c r="M119" s="33"/>
    </row>
    <row r="120" spans="1:13" ht="15" thickBot="1" x14ac:dyDescent="0.35">
      <c r="A120" s="167" t="s">
        <v>290</v>
      </c>
      <c r="B120" s="166" t="s">
        <v>291</v>
      </c>
      <c r="C120" s="34"/>
      <c r="D120" s="32">
        <f t="shared" si="19"/>
        <v>0</v>
      </c>
      <c r="E120" s="34"/>
      <c r="F120" s="34"/>
      <c r="G120" s="34"/>
      <c r="H120" s="34"/>
      <c r="I120" s="34">
        <f t="shared" si="20"/>
        <v>0</v>
      </c>
      <c r="J120" s="34"/>
      <c r="K120" s="34"/>
      <c r="L120" s="34"/>
      <c r="M120" s="34"/>
    </row>
    <row r="121" spans="1:13" ht="15" thickBot="1" x14ac:dyDescent="0.35">
      <c r="A121" s="146" t="s">
        <v>7</v>
      </c>
      <c r="B121" s="148" t="s">
        <v>292</v>
      </c>
      <c r="C121" s="31">
        <f>SUM(C122:C123)</f>
        <v>11362658</v>
      </c>
      <c r="D121" s="196">
        <f t="shared" si="19"/>
        <v>-3430080</v>
      </c>
      <c r="E121" s="31">
        <f>SUM(E122:E123)</f>
        <v>7932578</v>
      </c>
      <c r="F121" s="196">
        <f t="shared" si="19"/>
        <v>1277541</v>
      </c>
      <c r="G121" s="31">
        <f>SUM(G122:G123)</f>
        <v>9210119</v>
      </c>
      <c r="H121" s="31">
        <f>SUM(H122:H123)</f>
        <v>0</v>
      </c>
      <c r="I121" s="194">
        <f t="shared" si="20"/>
        <v>0</v>
      </c>
      <c r="J121" s="31">
        <f>SUM(J122:J123)</f>
        <v>0</v>
      </c>
      <c r="K121" s="194">
        <f t="shared" si="20"/>
        <v>0</v>
      </c>
      <c r="L121" s="31">
        <f>SUM(L122:L123)</f>
        <v>0</v>
      </c>
      <c r="M121" s="31">
        <f>SUM(M122:M123)</f>
        <v>0</v>
      </c>
    </row>
    <row r="122" spans="1:13" x14ac:dyDescent="0.3">
      <c r="A122" s="149" t="s">
        <v>134</v>
      </c>
      <c r="B122" s="174" t="s">
        <v>293</v>
      </c>
      <c r="C122" s="32">
        <v>11362658</v>
      </c>
      <c r="D122" s="195">
        <f t="shared" si="19"/>
        <v>-3430080</v>
      </c>
      <c r="E122" s="32">
        <v>7932578</v>
      </c>
      <c r="F122" s="33">
        <f t="shared" si="19"/>
        <v>1277541</v>
      </c>
      <c r="G122" s="32">
        <v>9210119</v>
      </c>
      <c r="H122" s="32"/>
      <c r="I122" s="32">
        <f t="shared" si="20"/>
        <v>0</v>
      </c>
      <c r="J122" s="32"/>
      <c r="K122" s="33">
        <f t="shared" si="20"/>
        <v>0</v>
      </c>
      <c r="L122" s="32"/>
      <c r="M122" s="32"/>
    </row>
    <row r="123" spans="1:13" ht="15" thickBot="1" x14ac:dyDescent="0.35">
      <c r="A123" s="153" t="s">
        <v>136</v>
      </c>
      <c r="B123" s="172" t="s">
        <v>294</v>
      </c>
      <c r="C123" s="34"/>
      <c r="D123" s="44">
        <f t="shared" si="19"/>
        <v>0</v>
      </c>
      <c r="E123" s="34"/>
      <c r="F123" s="33">
        <f t="shared" si="19"/>
        <v>0</v>
      </c>
      <c r="G123" s="34"/>
      <c r="H123" s="34"/>
      <c r="I123" s="34">
        <f t="shared" si="20"/>
        <v>0</v>
      </c>
      <c r="J123" s="34"/>
      <c r="K123" s="33">
        <f t="shared" si="20"/>
        <v>0</v>
      </c>
      <c r="L123" s="34"/>
      <c r="M123" s="34"/>
    </row>
    <row r="124" spans="1:13" ht="15" thickBot="1" x14ac:dyDescent="0.35">
      <c r="A124" s="146" t="s">
        <v>8</v>
      </c>
      <c r="B124" s="148" t="s">
        <v>295</v>
      </c>
      <c r="C124" s="31">
        <f>SUM(C91,C107,C121)</f>
        <v>41542581</v>
      </c>
      <c r="D124" s="196">
        <f t="shared" si="19"/>
        <v>14983278</v>
      </c>
      <c r="E124" s="31">
        <f>SUM(E91,E107,E121)</f>
        <v>56525859</v>
      </c>
      <c r="F124" s="196">
        <f t="shared" si="19"/>
        <v>21447396</v>
      </c>
      <c r="G124" s="31">
        <f>SUM(G91,G107,G121)</f>
        <v>77973255</v>
      </c>
      <c r="H124" s="31">
        <f>SUM(H91,H107,H121)</f>
        <v>4382480</v>
      </c>
      <c r="I124" s="37">
        <f t="shared" si="20"/>
        <v>397890</v>
      </c>
      <c r="J124" s="31">
        <f>SUM(J91,J107,J121)</f>
        <v>4780370</v>
      </c>
      <c r="K124" s="37">
        <f t="shared" si="20"/>
        <v>241800</v>
      </c>
      <c r="L124" s="31">
        <f>SUM(L91,L107,L121)</f>
        <v>5022170</v>
      </c>
      <c r="M124" s="31">
        <f>SUM(M91,M107,M121)</f>
        <v>0</v>
      </c>
    </row>
    <row r="125" spans="1:13" ht="15" thickBot="1" x14ac:dyDescent="0.35">
      <c r="A125" s="146" t="s">
        <v>9</v>
      </c>
      <c r="B125" s="148" t="s">
        <v>296</v>
      </c>
      <c r="C125" s="31">
        <f>SUM(C126:C128)</f>
        <v>0</v>
      </c>
      <c r="D125" s="43">
        <f t="shared" si="19"/>
        <v>0</v>
      </c>
      <c r="E125" s="31"/>
      <c r="F125" s="31"/>
      <c r="G125" s="31"/>
      <c r="H125" s="31">
        <f>SUM(H126:H128)</f>
        <v>0</v>
      </c>
      <c r="I125" s="32">
        <f t="shared" si="20"/>
        <v>0</v>
      </c>
      <c r="J125" s="31">
        <f>SUM(J126:J128)</f>
        <v>0</v>
      </c>
      <c r="K125" s="31"/>
      <c r="L125" s="31"/>
      <c r="M125" s="31">
        <f>SUM(M126:M128)</f>
        <v>0</v>
      </c>
    </row>
    <row r="126" spans="1:13" x14ac:dyDescent="0.3">
      <c r="A126" s="149" t="s">
        <v>161</v>
      </c>
      <c r="B126" s="174" t="s">
        <v>297</v>
      </c>
      <c r="C126" s="33"/>
      <c r="D126" s="195">
        <f t="shared" si="19"/>
        <v>0</v>
      </c>
      <c r="E126" s="33"/>
      <c r="F126" s="33">
        <f t="shared" si="19"/>
        <v>0</v>
      </c>
      <c r="G126" s="33"/>
      <c r="H126" s="33"/>
      <c r="I126" s="33">
        <f t="shared" si="20"/>
        <v>0</v>
      </c>
      <c r="J126" s="33"/>
      <c r="K126" s="33">
        <f t="shared" ref="K126:K128" si="21">SUM(L126-J126)</f>
        <v>0</v>
      </c>
      <c r="L126" s="33"/>
      <c r="M126" s="33"/>
    </row>
    <row r="127" spans="1:13" x14ac:dyDescent="0.3">
      <c r="A127" s="149" t="s">
        <v>163</v>
      </c>
      <c r="B127" s="174" t="s">
        <v>298</v>
      </c>
      <c r="C127" s="33"/>
      <c r="D127" s="33">
        <f t="shared" si="19"/>
        <v>0</v>
      </c>
      <c r="E127" s="33"/>
      <c r="F127" s="33">
        <f t="shared" si="19"/>
        <v>0</v>
      </c>
      <c r="G127" s="33"/>
      <c r="H127" s="33"/>
      <c r="I127" s="33">
        <f t="shared" si="20"/>
        <v>0</v>
      </c>
      <c r="J127" s="33"/>
      <c r="K127" s="33">
        <f t="shared" si="21"/>
        <v>0</v>
      </c>
      <c r="L127" s="33"/>
      <c r="M127" s="33"/>
    </row>
    <row r="128" spans="1:13" ht="15" thickBot="1" x14ac:dyDescent="0.35">
      <c r="A128" s="167" t="s">
        <v>165</v>
      </c>
      <c r="B128" s="164" t="s">
        <v>299</v>
      </c>
      <c r="C128" s="33"/>
      <c r="D128" s="32">
        <f t="shared" si="19"/>
        <v>0</v>
      </c>
      <c r="E128" s="33"/>
      <c r="F128" s="33">
        <f t="shared" si="19"/>
        <v>0</v>
      </c>
      <c r="G128" s="33"/>
      <c r="H128" s="33"/>
      <c r="I128" s="34">
        <f t="shared" si="20"/>
        <v>0</v>
      </c>
      <c r="J128" s="33"/>
      <c r="K128" s="33">
        <f t="shared" si="21"/>
        <v>0</v>
      </c>
      <c r="L128" s="33"/>
      <c r="M128" s="33"/>
    </row>
    <row r="129" spans="1:13" ht="15" thickBot="1" x14ac:dyDescent="0.35">
      <c r="A129" s="146" t="s">
        <v>22</v>
      </c>
      <c r="B129" s="148" t="s">
        <v>300</v>
      </c>
      <c r="C129" s="31">
        <f>SUM(C130:C133)</f>
        <v>0</v>
      </c>
      <c r="D129" s="43">
        <f t="shared" si="19"/>
        <v>0</v>
      </c>
      <c r="E129" s="31"/>
      <c r="F129" s="31"/>
      <c r="G129" s="31"/>
      <c r="H129" s="31">
        <f>SUM(H130:H133)</f>
        <v>0</v>
      </c>
      <c r="I129" s="194">
        <f t="shared" si="20"/>
        <v>0</v>
      </c>
      <c r="J129" s="31">
        <f>SUM(J130:J133)</f>
        <v>0</v>
      </c>
      <c r="K129" s="194">
        <f t="shared" si="20"/>
        <v>0</v>
      </c>
      <c r="L129" s="31">
        <f>SUM(L130:L133)</f>
        <v>0</v>
      </c>
      <c r="M129" s="31">
        <f>SUM(M130:M133)</f>
        <v>0</v>
      </c>
    </row>
    <row r="130" spans="1:13" x14ac:dyDescent="0.3">
      <c r="A130" s="149" t="s">
        <v>181</v>
      </c>
      <c r="B130" s="174" t="s">
        <v>301</v>
      </c>
      <c r="C130" s="33"/>
      <c r="D130" s="195">
        <f t="shared" si="19"/>
        <v>0</v>
      </c>
      <c r="E130" s="33"/>
      <c r="F130" s="33">
        <f t="shared" si="19"/>
        <v>0</v>
      </c>
      <c r="G130" s="33"/>
      <c r="H130" s="33"/>
      <c r="I130" s="32">
        <f t="shared" si="20"/>
        <v>0</v>
      </c>
      <c r="J130" s="33"/>
      <c r="K130" s="33">
        <f t="shared" si="20"/>
        <v>0</v>
      </c>
      <c r="L130" s="33"/>
      <c r="M130" s="33"/>
    </row>
    <row r="131" spans="1:13" x14ac:dyDescent="0.3">
      <c r="A131" s="151" t="s">
        <v>183</v>
      </c>
      <c r="B131" s="163" t="s">
        <v>302</v>
      </c>
      <c r="C131" s="33"/>
      <c r="D131" s="34">
        <f t="shared" si="19"/>
        <v>0</v>
      </c>
      <c r="E131" s="33"/>
      <c r="F131" s="33">
        <f t="shared" si="19"/>
        <v>0</v>
      </c>
      <c r="G131" s="33"/>
      <c r="H131" s="33"/>
      <c r="I131" s="33">
        <f t="shared" si="20"/>
        <v>0</v>
      </c>
      <c r="J131" s="33"/>
      <c r="K131" s="33">
        <f t="shared" si="20"/>
        <v>0</v>
      </c>
      <c r="L131" s="33"/>
      <c r="M131" s="33"/>
    </row>
    <row r="132" spans="1:13" x14ac:dyDescent="0.3">
      <c r="A132" s="151" t="s">
        <v>185</v>
      </c>
      <c r="B132" s="163" t="s">
        <v>303</v>
      </c>
      <c r="C132" s="33"/>
      <c r="D132" s="33">
        <f t="shared" si="19"/>
        <v>0</v>
      </c>
      <c r="E132" s="33"/>
      <c r="F132" s="33">
        <f t="shared" si="19"/>
        <v>0</v>
      </c>
      <c r="G132" s="33"/>
      <c r="H132" s="33"/>
      <c r="I132" s="33">
        <f t="shared" si="20"/>
        <v>0</v>
      </c>
      <c r="J132" s="33"/>
      <c r="K132" s="33">
        <f t="shared" si="20"/>
        <v>0</v>
      </c>
      <c r="L132" s="33"/>
      <c r="M132" s="33"/>
    </row>
    <row r="133" spans="1:13" ht="15" thickBot="1" x14ac:dyDescent="0.35">
      <c r="A133" s="167" t="s">
        <v>187</v>
      </c>
      <c r="B133" s="164" t="s">
        <v>304</v>
      </c>
      <c r="C133" s="33"/>
      <c r="D133" s="32">
        <f t="shared" si="19"/>
        <v>0</v>
      </c>
      <c r="E133" s="33"/>
      <c r="F133" s="33">
        <f t="shared" si="19"/>
        <v>0</v>
      </c>
      <c r="G133" s="33"/>
      <c r="H133" s="33"/>
      <c r="I133" s="34">
        <f t="shared" si="20"/>
        <v>0</v>
      </c>
      <c r="J133" s="33"/>
      <c r="K133" s="33">
        <f t="shared" si="20"/>
        <v>0</v>
      </c>
      <c r="L133" s="33"/>
      <c r="M133" s="33"/>
    </row>
    <row r="134" spans="1:13" ht="15" thickBot="1" x14ac:dyDescent="0.35">
      <c r="A134" s="146" t="s">
        <v>25</v>
      </c>
      <c r="B134" s="148" t="s">
        <v>305</v>
      </c>
      <c r="C134" s="31">
        <f>SUM(C135:C138)</f>
        <v>802372</v>
      </c>
      <c r="D134" s="196">
        <f t="shared" si="19"/>
        <v>295817</v>
      </c>
      <c r="E134" s="31">
        <f>SUM(E135:E138)</f>
        <v>1098189</v>
      </c>
      <c r="F134" s="196">
        <f t="shared" si="19"/>
        <v>0</v>
      </c>
      <c r="G134" s="31">
        <f>SUM(G135:G138)</f>
        <v>1098189</v>
      </c>
      <c r="H134" s="31">
        <f>SUM(H135:H138)</f>
        <v>0</v>
      </c>
      <c r="I134" s="194">
        <f t="shared" si="20"/>
        <v>0</v>
      </c>
      <c r="J134" s="31">
        <f>SUM(J135:J138)</f>
        <v>0</v>
      </c>
      <c r="K134" s="194">
        <f t="shared" si="20"/>
        <v>0</v>
      </c>
      <c r="L134" s="31">
        <f>SUM(L135:L138)</f>
        <v>0</v>
      </c>
      <c r="M134" s="31">
        <f>SUM(M135:M138)</f>
        <v>0</v>
      </c>
    </row>
    <row r="135" spans="1:13" x14ac:dyDescent="0.3">
      <c r="A135" s="149" t="s">
        <v>193</v>
      </c>
      <c r="B135" s="174" t="s">
        <v>306</v>
      </c>
      <c r="C135" s="33"/>
      <c r="D135" s="195">
        <f t="shared" si="19"/>
        <v>0</v>
      </c>
      <c r="E135" s="33"/>
      <c r="F135" s="33">
        <f t="shared" si="19"/>
        <v>0</v>
      </c>
      <c r="G135" s="33"/>
      <c r="H135" s="33"/>
      <c r="I135" s="32">
        <f t="shared" si="20"/>
        <v>0</v>
      </c>
      <c r="J135" s="33"/>
      <c r="K135" s="33">
        <f t="shared" si="20"/>
        <v>0</v>
      </c>
      <c r="L135" s="33"/>
      <c r="M135" s="33"/>
    </row>
    <row r="136" spans="1:13" x14ac:dyDescent="0.3">
      <c r="A136" s="149" t="s">
        <v>195</v>
      </c>
      <c r="B136" s="174" t="s">
        <v>307</v>
      </c>
      <c r="C136" s="33">
        <v>802372</v>
      </c>
      <c r="D136" s="33">
        <f t="shared" si="19"/>
        <v>295817</v>
      </c>
      <c r="E136" s="33">
        <v>1098189</v>
      </c>
      <c r="F136" s="33">
        <f t="shared" si="19"/>
        <v>0</v>
      </c>
      <c r="G136" s="33">
        <v>1098189</v>
      </c>
      <c r="H136" s="33"/>
      <c r="I136" s="33">
        <f t="shared" si="20"/>
        <v>0</v>
      </c>
      <c r="J136" s="33"/>
      <c r="K136" s="33">
        <f t="shared" si="20"/>
        <v>0</v>
      </c>
      <c r="L136" s="33"/>
      <c r="M136" s="33"/>
    </row>
    <row r="137" spans="1:13" x14ac:dyDescent="0.3">
      <c r="A137" s="149" t="s">
        <v>197</v>
      </c>
      <c r="B137" s="174" t="s">
        <v>331</v>
      </c>
      <c r="C137" s="33"/>
      <c r="D137" s="32">
        <f t="shared" si="19"/>
        <v>0</v>
      </c>
      <c r="E137" s="33"/>
      <c r="F137" s="33">
        <f t="shared" si="19"/>
        <v>0</v>
      </c>
      <c r="G137" s="33"/>
      <c r="H137" s="33"/>
      <c r="I137" s="33">
        <f t="shared" si="20"/>
        <v>0</v>
      </c>
      <c r="J137" s="33"/>
      <c r="K137" s="33">
        <f t="shared" si="20"/>
        <v>0</v>
      </c>
      <c r="L137" s="33"/>
      <c r="M137" s="33"/>
    </row>
    <row r="138" spans="1:13" ht="15" thickBot="1" x14ac:dyDescent="0.35">
      <c r="A138" s="167" t="s">
        <v>199</v>
      </c>
      <c r="B138" s="164" t="s">
        <v>309</v>
      </c>
      <c r="C138" s="33"/>
      <c r="D138" s="32">
        <f t="shared" si="19"/>
        <v>0</v>
      </c>
      <c r="E138" s="33"/>
      <c r="F138" s="33">
        <f t="shared" si="19"/>
        <v>0</v>
      </c>
      <c r="G138" s="33"/>
      <c r="H138" s="33"/>
      <c r="I138" s="34">
        <f t="shared" si="20"/>
        <v>0</v>
      </c>
      <c r="J138" s="33"/>
      <c r="K138" s="33">
        <f t="shared" si="20"/>
        <v>0</v>
      </c>
      <c r="L138" s="33"/>
      <c r="M138" s="33"/>
    </row>
    <row r="139" spans="1:13" ht="15" thickBot="1" x14ac:dyDescent="0.35">
      <c r="A139" s="146" t="s">
        <v>27</v>
      </c>
      <c r="B139" s="148" t="s">
        <v>310</v>
      </c>
      <c r="C139" s="45">
        <f>SUM(C140:C143)</f>
        <v>0</v>
      </c>
      <c r="D139" s="43">
        <f t="shared" si="19"/>
        <v>0</v>
      </c>
      <c r="E139" s="45">
        <f>SUM(E140:E143)</f>
        <v>0</v>
      </c>
      <c r="F139" s="43">
        <f t="shared" si="19"/>
        <v>0</v>
      </c>
      <c r="G139" s="45">
        <f>SUM(G140:G143)</f>
        <v>0</v>
      </c>
      <c r="H139" s="45">
        <f>SUM(H140:H143)</f>
        <v>0</v>
      </c>
      <c r="I139" s="194">
        <f t="shared" si="20"/>
        <v>0</v>
      </c>
      <c r="J139" s="45">
        <f>SUM(J140:J143)</f>
        <v>0</v>
      </c>
      <c r="K139" s="194">
        <f t="shared" si="20"/>
        <v>0</v>
      </c>
      <c r="L139" s="45">
        <f>SUM(L140:L143)</f>
        <v>0</v>
      </c>
      <c r="M139" s="45">
        <f>SUM(M140:M143)</f>
        <v>0</v>
      </c>
    </row>
    <row r="140" spans="1:13" x14ac:dyDescent="0.3">
      <c r="A140" s="149" t="s">
        <v>202</v>
      </c>
      <c r="B140" s="174" t="s">
        <v>311</v>
      </c>
      <c r="C140" s="33"/>
      <c r="D140" s="195">
        <f t="shared" si="19"/>
        <v>0</v>
      </c>
      <c r="E140" s="33"/>
      <c r="F140" s="33">
        <f t="shared" si="19"/>
        <v>0</v>
      </c>
      <c r="G140" s="33"/>
      <c r="H140" s="33"/>
      <c r="I140" s="32">
        <f t="shared" si="20"/>
        <v>0</v>
      </c>
      <c r="J140" s="33"/>
      <c r="K140" s="33">
        <f t="shared" si="20"/>
        <v>0</v>
      </c>
      <c r="L140" s="33"/>
      <c r="M140" s="33"/>
    </row>
    <row r="141" spans="1:13" x14ac:dyDescent="0.3">
      <c r="A141" s="149" t="s">
        <v>204</v>
      </c>
      <c r="B141" s="174" t="s">
        <v>312</v>
      </c>
      <c r="C141" s="33"/>
      <c r="D141" s="34">
        <f t="shared" si="19"/>
        <v>0</v>
      </c>
      <c r="E141" s="33"/>
      <c r="F141" s="33">
        <f t="shared" si="19"/>
        <v>0</v>
      </c>
      <c r="G141" s="33"/>
      <c r="H141" s="33"/>
      <c r="I141" s="33">
        <f t="shared" si="20"/>
        <v>0</v>
      </c>
      <c r="J141" s="33"/>
      <c r="K141" s="33">
        <f t="shared" si="20"/>
        <v>0</v>
      </c>
      <c r="L141" s="33"/>
      <c r="M141" s="33"/>
    </row>
    <row r="142" spans="1:13" x14ac:dyDescent="0.3">
      <c r="A142" s="149" t="s">
        <v>206</v>
      </c>
      <c r="B142" s="174" t="s">
        <v>313</v>
      </c>
      <c r="C142" s="33"/>
      <c r="D142" s="33">
        <f t="shared" si="19"/>
        <v>0</v>
      </c>
      <c r="E142" s="33"/>
      <c r="F142" s="33">
        <f t="shared" si="19"/>
        <v>0</v>
      </c>
      <c r="G142" s="33"/>
      <c r="H142" s="33"/>
      <c r="I142" s="33">
        <f t="shared" si="20"/>
        <v>0</v>
      </c>
      <c r="J142" s="33"/>
      <c r="K142" s="33">
        <f t="shared" si="20"/>
        <v>0</v>
      </c>
      <c r="L142" s="33"/>
      <c r="M142" s="33"/>
    </row>
    <row r="143" spans="1:13" ht="15" thickBot="1" x14ac:dyDescent="0.35">
      <c r="A143" s="149" t="s">
        <v>208</v>
      </c>
      <c r="B143" s="174" t="s">
        <v>314</v>
      </c>
      <c r="C143" s="33"/>
      <c r="D143" s="32">
        <f t="shared" si="19"/>
        <v>0</v>
      </c>
      <c r="E143" s="33"/>
      <c r="F143" s="33">
        <f t="shared" si="19"/>
        <v>0</v>
      </c>
      <c r="G143" s="33"/>
      <c r="H143" s="33"/>
      <c r="I143" s="34">
        <f t="shared" si="20"/>
        <v>0</v>
      </c>
      <c r="J143" s="33"/>
      <c r="K143" s="33">
        <f t="shared" si="20"/>
        <v>0</v>
      </c>
      <c r="L143" s="33"/>
      <c r="M143" s="33"/>
    </row>
    <row r="144" spans="1:13" ht="15" thickBot="1" x14ac:dyDescent="0.35">
      <c r="A144" s="146" t="s">
        <v>30</v>
      </c>
      <c r="B144" s="148" t="s">
        <v>315</v>
      </c>
      <c r="C144" s="46">
        <f>SUM(C125,C129,C134,C139)</f>
        <v>802372</v>
      </c>
      <c r="D144" s="196">
        <f t="shared" si="19"/>
        <v>295817</v>
      </c>
      <c r="E144" s="46">
        <f>SUM(E125,E129,E134,E139)</f>
        <v>1098189</v>
      </c>
      <c r="F144" s="196">
        <f t="shared" si="19"/>
        <v>0</v>
      </c>
      <c r="G144" s="46">
        <f>SUM(G125,G129,G134,G139)</f>
        <v>1098189</v>
      </c>
      <c r="H144" s="46">
        <f>SUM(H125,H129,H134,H139)</f>
        <v>0</v>
      </c>
      <c r="I144" s="194">
        <f t="shared" si="20"/>
        <v>0</v>
      </c>
      <c r="J144" s="46">
        <f>SUM(J125,J129,J134,J139)</f>
        <v>0</v>
      </c>
      <c r="K144" s="46"/>
      <c r="L144" s="46">
        <f>SUM(L125,L129,L134,L139)</f>
        <v>0</v>
      </c>
      <c r="M144" s="46">
        <f>SUM(M125,M129,M134,M139)</f>
        <v>0</v>
      </c>
    </row>
    <row r="145" spans="1:13" ht="15" thickBot="1" x14ac:dyDescent="0.35">
      <c r="A145" s="175" t="s">
        <v>33</v>
      </c>
      <c r="B145" s="176" t="s">
        <v>316</v>
      </c>
      <c r="C145" s="46">
        <f>SUM(C124,C144)</f>
        <v>42344953</v>
      </c>
      <c r="D145" s="196">
        <f t="shared" si="19"/>
        <v>15279095</v>
      </c>
      <c r="E145" s="46">
        <f>SUM(E124,E144)</f>
        <v>57624048</v>
      </c>
      <c r="F145" s="196">
        <f t="shared" si="19"/>
        <v>21447396</v>
      </c>
      <c r="G145" s="46">
        <f>SUM(G124,G144)</f>
        <v>79071444</v>
      </c>
      <c r="H145" s="46">
        <f>SUM(H124,H144)</f>
        <v>4382480</v>
      </c>
      <c r="I145" s="37">
        <f t="shared" si="20"/>
        <v>397890</v>
      </c>
      <c r="J145" s="46">
        <f>SUM(J124,J144)</f>
        <v>4780370</v>
      </c>
      <c r="K145" s="37">
        <f t="shared" si="20"/>
        <v>241800</v>
      </c>
      <c r="L145" s="46">
        <f>SUM(L124,L144)</f>
        <v>5022170</v>
      </c>
      <c r="M145" s="46">
        <f>SUM(M124,M144)</f>
        <v>0</v>
      </c>
    </row>
    <row r="146" spans="1:13" ht="15" thickBot="1" x14ac:dyDescent="0.35">
      <c r="A146" s="38"/>
      <c r="B146" s="3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5" thickBot="1" x14ac:dyDescent="0.35">
      <c r="A147" s="231" t="s">
        <v>317</v>
      </c>
      <c r="B147" s="231"/>
      <c r="C147" s="48">
        <v>1</v>
      </c>
      <c r="D147" s="48"/>
      <c r="E147" s="48"/>
      <c r="F147" s="48"/>
      <c r="G147" s="48"/>
      <c r="H147" s="48">
        <v>1</v>
      </c>
      <c r="I147" s="48"/>
      <c r="J147" s="48"/>
      <c r="K147" s="48"/>
      <c r="L147" s="48"/>
      <c r="M147" s="48"/>
    </row>
    <row r="148" spans="1:13" ht="15" thickBot="1" x14ac:dyDescent="0.35">
      <c r="A148" s="231" t="s">
        <v>318</v>
      </c>
      <c r="B148" s="231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</row>
    <row r="149" spans="1:13" x14ac:dyDescent="0.3">
      <c r="A149" s="49"/>
      <c r="B149" s="50"/>
      <c r="C149" s="51"/>
      <c r="D149" s="51"/>
      <c r="E149" s="51"/>
      <c r="F149" s="51"/>
      <c r="G149" s="51"/>
      <c r="H149" s="25"/>
      <c r="I149" s="25"/>
      <c r="J149" s="25"/>
      <c r="K149" s="25"/>
      <c r="L149" s="25"/>
      <c r="M149" s="25"/>
    </row>
    <row r="150" spans="1:13" x14ac:dyDescent="0.3">
      <c r="A150" s="232" t="s">
        <v>319</v>
      </c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</row>
    <row r="151" spans="1:13" ht="15" thickBot="1" x14ac:dyDescent="0.35">
      <c r="A151" s="228"/>
      <c r="B151" s="228"/>
      <c r="D151" s="28"/>
      <c r="E151" s="28"/>
      <c r="F151" s="209"/>
      <c r="G151" s="209"/>
      <c r="I151" s="28"/>
      <c r="J151" s="28"/>
      <c r="K151" s="28"/>
      <c r="L151" s="28"/>
      <c r="M151" s="28" t="s">
        <v>66</v>
      </c>
    </row>
    <row r="152" spans="1:13" ht="28.2" thickBot="1" x14ac:dyDescent="0.35">
      <c r="A152" s="29">
        <v>1</v>
      </c>
      <c r="B152" s="171" t="s">
        <v>320</v>
      </c>
      <c r="C152" s="177">
        <f>+C61-C124</f>
        <v>-16150633</v>
      </c>
      <c r="D152" s="177"/>
      <c r="E152" s="177">
        <f>+E61-E124</f>
        <v>-17997389</v>
      </c>
      <c r="F152" s="177"/>
      <c r="G152" s="177"/>
      <c r="H152" s="177">
        <f>+H61-H124</f>
        <v>0</v>
      </c>
      <c r="I152" s="177"/>
      <c r="J152" s="177">
        <f>+J61-J124</f>
        <v>-208320</v>
      </c>
      <c r="K152" s="177"/>
      <c r="L152" s="177">
        <f>+L61-L124</f>
        <v>0</v>
      </c>
      <c r="M152" s="177">
        <f>+M61-M124</f>
        <v>0</v>
      </c>
    </row>
    <row r="153" spans="1:13" ht="28.2" thickBot="1" x14ac:dyDescent="0.35">
      <c r="A153" s="29" t="s">
        <v>13</v>
      </c>
      <c r="B153" s="171" t="s">
        <v>321</v>
      </c>
      <c r="C153" s="177">
        <f>+C84-C144</f>
        <v>16150633</v>
      </c>
      <c r="D153" s="177"/>
      <c r="E153" s="177">
        <f>+E84-E144</f>
        <v>18205709</v>
      </c>
      <c r="F153" s="177"/>
      <c r="G153" s="177"/>
      <c r="H153" s="177">
        <f>+H84-H144</f>
        <v>0</v>
      </c>
      <c r="I153" s="177"/>
      <c r="J153" s="177">
        <f>+J84-J144</f>
        <v>0</v>
      </c>
      <c r="K153" s="177"/>
      <c r="L153" s="177">
        <f>+L84-L144</f>
        <v>0</v>
      </c>
      <c r="M153" s="177">
        <f>+M84-M144</f>
        <v>0</v>
      </c>
    </row>
  </sheetData>
  <mergeCells count="8">
    <mergeCell ref="A1:B1"/>
    <mergeCell ref="A151:B151"/>
    <mergeCell ref="A3:B3"/>
    <mergeCell ref="A87:C87"/>
    <mergeCell ref="A88:B88"/>
    <mergeCell ref="A147:B147"/>
    <mergeCell ref="A148:B148"/>
    <mergeCell ref="A150:M150"/>
  </mergeCells>
  <printOptions horizontalCentered="1"/>
  <pageMargins left="0.19685039370078741" right="0.19685039370078741" top="0.74803149606299213" bottom="0.19685039370078741" header="0.55118110236220474" footer="0.31496062992125984"/>
  <pageSetup paperSize="9" scale="60" orientation="landscape" r:id="rId1"/>
  <headerFooter>
    <oddHeader>&amp;L&amp;"Times New Roman,Félkövér"2020.&amp;C&amp;"Times New Roman,Félkövér"Keszőhidegkút Község Önkormányzata&amp;R&amp;"Times New Roman,Félkövér dőlt"4. sz. melléklet</oddHeader>
  </headerFooter>
  <rowBreaks count="2" manualBreakCount="2">
    <brk id="55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1.sz.mell. Működési mérleg</vt:lpstr>
      <vt:lpstr>2.sz.mell. Felhalm. mérleg</vt:lpstr>
      <vt:lpstr>3.sz.mell. Kiem. előirányz.</vt:lpstr>
      <vt:lpstr>4.sz.mell. Köt. és önk. váll. </vt:lpstr>
      <vt:lpstr>'1.sz.mell. Működési 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Kis-Fehér Katalin</cp:lastModifiedBy>
  <cp:lastPrinted>2021-05-17T12:03:27Z</cp:lastPrinted>
  <dcterms:created xsi:type="dcterms:W3CDTF">2019-02-11T09:31:03Z</dcterms:created>
  <dcterms:modified xsi:type="dcterms:W3CDTF">2021-05-17T12:10:43Z</dcterms:modified>
</cp:coreProperties>
</file>