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-Fehér Katalin\Documents\PÁRI\KÉPVISELŐ-TESTÜLET\2021\10. 2021. 05. 25. PM\"/>
    </mc:Choice>
  </mc:AlternateContent>
  <bookViews>
    <workbookView xWindow="32760" yWindow="32760" windowWidth="28800" windowHeight="12228" activeTab="3"/>
  </bookViews>
  <sheets>
    <sheet name="1. sz.mell  " sheetId="1" r:id="rId1"/>
    <sheet name="2. sz. mell  " sheetId="2" r:id="rId2"/>
    <sheet name="3. sz. mell." sheetId="8" r:id="rId3"/>
    <sheet name="4. sz. mell." sheetId="7" r:id="rId4"/>
  </sheets>
  <definedNames>
    <definedName name="_xlnm.Print_Area" localSheetId="1">'2. sz. mell  '!$A$1:$E$55</definedName>
    <definedName name="_xlnm.Print_Area" localSheetId="2">'3. sz. mell.'!$A$1:$E$154</definedName>
    <definedName name="_xlnm.Print_Area" localSheetId="3">'4. sz. mell.'!$A$1:$K$152</definedName>
  </definedNames>
  <calcPr calcId="181029"/>
</workbook>
</file>

<file path=xl/calcChain.xml><?xml version="1.0" encoding="utf-8"?>
<calcChain xmlns="http://schemas.openxmlformats.org/spreadsheetml/2006/main">
  <c r="E89" i="7" l="1"/>
  <c r="J137" i="7"/>
  <c r="J132" i="7"/>
  <c r="J127" i="7"/>
  <c r="J123" i="7"/>
  <c r="J119" i="7"/>
  <c r="J105" i="7"/>
  <c r="J89" i="7"/>
  <c r="J77" i="7"/>
  <c r="J73" i="7"/>
  <c r="J70" i="7"/>
  <c r="J65" i="7"/>
  <c r="J61" i="7"/>
  <c r="J55" i="7"/>
  <c r="J50" i="7"/>
  <c r="J44" i="7"/>
  <c r="J33" i="7"/>
  <c r="J26" i="7"/>
  <c r="J19" i="7"/>
  <c r="J12" i="7"/>
  <c r="J5" i="7"/>
  <c r="E137" i="7"/>
  <c r="E132" i="7"/>
  <c r="E127" i="7"/>
  <c r="E123" i="7"/>
  <c r="E119" i="7"/>
  <c r="E105" i="7"/>
  <c r="E77" i="7"/>
  <c r="E73" i="7"/>
  <c r="E70" i="7"/>
  <c r="E65" i="7"/>
  <c r="E61" i="7"/>
  <c r="E55" i="7"/>
  <c r="E50" i="7"/>
  <c r="E44" i="7"/>
  <c r="E33" i="7"/>
  <c r="E26" i="7"/>
  <c r="E19" i="7"/>
  <c r="E12" i="7"/>
  <c r="E5" i="7"/>
  <c r="E33" i="8"/>
  <c r="E8" i="8"/>
  <c r="E5" i="8"/>
  <c r="E133" i="8"/>
  <c r="E143" i="8"/>
  <c r="E120" i="8"/>
  <c r="E106" i="8"/>
  <c r="E90" i="8"/>
  <c r="E123" i="8"/>
  <c r="E144" i="8"/>
  <c r="E77" i="8"/>
  <c r="E70" i="8"/>
  <c r="E83" i="8"/>
  <c r="E50" i="8"/>
  <c r="E44" i="8"/>
  <c r="E26" i="8"/>
  <c r="E19" i="8"/>
  <c r="E12" i="8"/>
  <c r="D26" i="2"/>
  <c r="D28" i="2"/>
  <c r="E26" i="2"/>
  <c r="E39" i="2"/>
  <c r="E53" i="2"/>
  <c r="E7" i="1"/>
  <c r="E46" i="1"/>
  <c r="E37" i="1"/>
  <c r="E14" i="1"/>
  <c r="E22" i="1"/>
  <c r="E13" i="1"/>
  <c r="I137" i="7"/>
  <c r="I132" i="7"/>
  <c r="I127" i="7"/>
  <c r="I123" i="7"/>
  <c r="I119" i="7"/>
  <c r="I105" i="7"/>
  <c r="I89" i="7"/>
  <c r="I77" i="7"/>
  <c r="I73" i="7"/>
  <c r="I70" i="7"/>
  <c r="I65" i="7"/>
  <c r="I61" i="7"/>
  <c r="I55" i="7"/>
  <c r="I50" i="7"/>
  <c r="I44" i="7"/>
  <c r="I33" i="7"/>
  <c r="I26" i="7"/>
  <c r="I19" i="7"/>
  <c r="I12" i="7"/>
  <c r="I5" i="7"/>
  <c r="D137" i="7"/>
  <c r="D132" i="7"/>
  <c r="D127" i="7"/>
  <c r="D123" i="7"/>
  <c r="D119" i="7"/>
  <c r="D105" i="7"/>
  <c r="D89" i="7"/>
  <c r="D77" i="7"/>
  <c r="D73" i="7"/>
  <c r="D70" i="7"/>
  <c r="D65" i="7"/>
  <c r="D61" i="7"/>
  <c r="D55" i="7"/>
  <c r="D50" i="7"/>
  <c r="D44" i="7"/>
  <c r="D33" i="7"/>
  <c r="D26" i="7"/>
  <c r="D19" i="7"/>
  <c r="D12" i="7"/>
  <c r="D5" i="7"/>
  <c r="D133" i="8"/>
  <c r="D143" i="8"/>
  <c r="D120" i="8"/>
  <c r="D106" i="8"/>
  <c r="D90" i="8"/>
  <c r="D77" i="8"/>
  <c r="D83" i="8"/>
  <c r="D154" i="8"/>
  <c r="D70" i="8"/>
  <c r="D50" i="8"/>
  <c r="D44" i="8"/>
  <c r="D33" i="8"/>
  <c r="D26" i="8"/>
  <c r="D19" i="8"/>
  <c r="D12" i="8"/>
  <c r="D5" i="8"/>
  <c r="D60" i="8"/>
  <c r="D39" i="2"/>
  <c r="D53" i="2"/>
  <c r="D7" i="1"/>
  <c r="D46" i="1"/>
  <c r="D37" i="1"/>
  <c r="D47" i="1"/>
  <c r="D25" i="1"/>
  <c r="D14" i="1"/>
  <c r="D22" i="1"/>
  <c r="D13" i="1"/>
  <c r="C90" i="8"/>
  <c r="C12" i="8"/>
  <c r="C12" i="1"/>
  <c r="C7" i="1"/>
  <c r="C13" i="1"/>
  <c r="C37" i="1"/>
  <c r="C47" i="1"/>
  <c r="C25" i="1"/>
  <c r="C46" i="1"/>
  <c r="C24" i="1"/>
  <c r="C50" i="8"/>
  <c r="C133" i="8"/>
  <c r="C143" i="8"/>
  <c r="C33" i="8"/>
  <c r="C5" i="8"/>
  <c r="C12" i="2"/>
  <c r="C26" i="2"/>
  <c r="C14" i="1"/>
  <c r="C22" i="1"/>
  <c r="C19" i="8"/>
  <c r="C26" i="8"/>
  <c r="C60" i="8"/>
  <c r="C44" i="8"/>
  <c r="C70" i="8"/>
  <c r="C83" i="8"/>
  <c r="C154" i="8"/>
  <c r="C77" i="8"/>
  <c r="C106" i="8"/>
  <c r="C120" i="8"/>
  <c r="C123" i="8"/>
  <c r="C144" i="8"/>
  <c r="C5" i="7"/>
  <c r="H5" i="7"/>
  <c r="K5" i="7"/>
  <c r="C12" i="7"/>
  <c r="H12" i="7"/>
  <c r="H19" i="7"/>
  <c r="H33" i="7"/>
  <c r="H55" i="7"/>
  <c r="K12" i="7"/>
  <c r="C19" i="7"/>
  <c r="K19" i="7"/>
  <c r="C26" i="7"/>
  <c r="H26" i="7"/>
  <c r="K26" i="7"/>
  <c r="C33" i="7"/>
  <c r="K33" i="7"/>
  <c r="C44" i="7"/>
  <c r="H44" i="7"/>
  <c r="K44" i="7"/>
  <c r="C50" i="7"/>
  <c r="H50" i="7"/>
  <c r="K50" i="7"/>
  <c r="C55" i="7"/>
  <c r="K55" i="7"/>
  <c r="C61" i="7"/>
  <c r="C70" i="7"/>
  <c r="H61" i="7"/>
  <c r="K61" i="7"/>
  <c r="C65" i="7"/>
  <c r="H65" i="7"/>
  <c r="H77" i="7"/>
  <c r="K65" i="7"/>
  <c r="H70" i="7"/>
  <c r="K70" i="7"/>
  <c r="C73" i="7"/>
  <c r="H73" i="7"/>
  <c r="K73" i="7"/>
  <c r="C77" i="7"/>
  <c r="K77" i="7"/>
  <c r="C89" i="7"/>
  <c r="H89" i="7"/>
  <c r="K89" i="7"/>
  <c r="C105" i="7"/>
  <c r="H105" i="7"/>
  <c r="K105" i="7"/>
  <c r="C119" i="7"/>
  <c r="H119" i="7"/>
  <c r="K119" i="7"/>
  <c r="C123" i="7"/>
  <c r="C132" i="7"/>
  <c r="H123" i="7"/>
  <c r="K123" i="7"/>
  <c r="C127" i="7"/>
  <c r="H127" i="7"/>
  <c r="K127" i="7"/>
  <c r="H132" i="7"/>
  <c r="K132" i="7"/>
  <c r="C137" i="7"/>
  <c r="H137" i="7"/>
  <c r="K137" i="7"/>
  <c r="C39" i="2"/>
  <c r="C53" i="2"/>
  <c r="C28" i="2"/>
  <c r="D123" i="8"/>
  <c r="D144" i="8"/>
  <c r="C84" i="8"/>
  <c r="C153" i="8"/>
  <c r="D84" i="8"/>
  <c r="D153" i="8"/>
  <c r="C23" i="1"/>
  <c r="D24" i="1"/>
  <c r="D23" i="1"/>
  <c r="H122" i="7"/>
  <c r="H143" i="7"/>
  <c r="D60" i="7"/>
  <c r="J60" i="7"/>
  <c r="I122" i="7"/>
  <c r="H142" i="7"/>
  <c r="K60" i="7"/>
  <c r="D83" i="7"/>
  <c r="D122" i="7"/>
  <c r="D142" i="7"/>
  <c r="I60" i="7"/>
  <c r="I83" i="7"/>
  <c r="I142" i="7"/>
  <c r="E60" i="7"/>
  <c r="E142" i="7"/>
  <c r="J142" i="7"/>
  <c r="I143" i="7"/>
  <c r="C122" i="7"/>
  <c r="K122" i="7"/>
  <c r="H83" i="7"/>
  <c r="H60" i="7"/>
  <c r="H84" i="7"/>
  <c r="J122" i="7"/>
  <c r="K83" i="7"/>
  <c r="C142" i="7"/>
  <c r="C152" i="7"/>
  <c r="C60" i="7"/>
  <c r="C151" i="7"/>
  <c r="K142" i="7"/>
  <c r="C83" i="7"/>
  <c r="K84" i="7"/>
  <c r="E83" i="7"/>
  <c r="E84" i="7"/>
  <c r="J83" i="7"/>
  <c r="E122" i="7"/>
  <c r="E60" i="8"/>
  <c r="E153" i="8"/>
  <c r="E154" i="8"/>
  <c r="E28" i="2"/>
  <c r="E47" i="1"/>
  <c r="E25" i="1"/>
  <c r="E23" i="1"/>
  <c r="E24" i="1"/>
  <c r="I151" i="7"/>
  <c r="K151" i="7"/>
  <c r="D151" i="7"/>
  <c r="D143" i="7"/>
  <c r="E143" i="7"/>
  <c r="C84" i="7"/>
  <c r="K152" i="7"/>
  <c r="H152" i="7"/>
  <c r="I84" i="7"/>
  <c r="D152" i="7"/>
  <c r="E152" i="7"/>
  <c r="D84" i="7"/>
  <c r="I152" i="7"/>
  <c r="J152" i="7"/>
  <c r="J143" i="7"/>
  <c r="J151" i="7"/>
  <c r="K143" i="7"/>
  <c r="H151" i="7"/>
  <c r="C143" i="7"/>
  <c r="E151" i="7"/>
  <c r="J84" i="7"/>
  <c r="E84" i="8"/>
</calcChain>
</file>

<file path=xl/sharedStrings.xml><?xml version="1.0" encoding="utf-8"?>
<sst xmlns="http://schemas.openxmlformats.org/spreadsheetml/2006/main" count="1108" uniqueCount="339">
  <si>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</si>
  <si>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</si>
  <si>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</si>
  <si>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</si>
  <si>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</si>
  <si>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</si>
  <si>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</si>
  <si>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</si>
  <si>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</si>
  <si>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</si>
  <si>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</si>
  <si>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</si>
  <si>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</si>
  <si>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</si>
  <si>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</si>
  <si>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</si>
  <si>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</si>
  <si>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</si>
  <si>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</si>
  <si>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</si>
  <si>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</si>
  <si>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</si>
  <si>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</si>
  <si>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</si>
  <si>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</si>
  <si>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</si>
  <si>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</si>
  <si>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</si>
  <si>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</si>
  <si>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</si>
  <si>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</si>
  <si>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</si>
  <si>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</si>
  <si>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</si>
  <si>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</si>
  <si>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</si>
  <si>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</si>
  <si>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</si>
  <si>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</si>
  <si>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</si>
  <si>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</si>
  <si>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</si>
  <si>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</si>
  <si>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</si>
  <si>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</si>
  <si>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</si>
  <si>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</si>
  <si>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</si>
  <si>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</si>
  <si>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</si>
  <si>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Államháztartáson belüli megelőlegezése</t>
  </si>
  <si>
    <t>Pári Község Önkormányzata</t>
  </si>
  <si>
    <t xml:space="preserve"> Forintban!</t>
  </si>
  <si>
    <t>Költségvetési bevételek összesen (1.+2.+4.+5.+7.)</t>
  </si>
  <si>
    <t>Költségvetési kiadások összesen (1.+...+7.)</t>
  </si>
  <si>
    <t>8.</t>
  </si>
  <si>
    <t>9.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</si>
  <si>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</si>
  <si>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</si>
  <si>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</si>
  <si>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</si>
  <si>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</si>
  <si>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</si>
  <si>
    <t>23.</t>
  </si>
  <si>
    <t>22.</t>
  </si>
  <si>
    <t>KIADÁSOK ÖSSZESEN (7.+20.)</t>
  </si>
  <si>
    <t>BEVÉTEL ÖSSZESEN (7.+20.)</t>
  </si>
  <si>
    <t>21.</t>
  </si>
  <si>
    <t>Felhalmozási célú finanszírozási kiadások összesen (8.+…19.)</t>
  </si>
  <si>
    <t>Felhalmozási célú finanszírozási bevételek összesen (8.+14.)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</si>
  <si>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</si>
  <si>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</si>
  <si>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</si>
  <si>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</si>
  <si>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Pénzügyi lízing kiadásai</t>
  </si>
  <si>
    <t>Hosszú lejáratú hitelek, kölcsönök felvétele</t>
  </si>
  <si>
    <t>Hiány külső finanszírozásának bevételei (15+…+19 )</t>
  </si>
  <si>
    <t>Befektetési célú belföldi, külföldi értékpapírok vásárlása</t>
  </si>
  <si>
    <t>Egyéb belső finanszírozási bevételek</t>
  </si>
  <si>
    <t>Értékpapír értékesítése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</si>
  <si>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</si>
  <si>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</si>
  <si>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</si>
  <si>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</si>
  <si>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Értékpapír vásárlása, visszavásárlása</t>
  </si>
  <si>
    <t>Hiány belső finanszírozás bevételei ( 9.+…+13.)</t>
  </si>
  <si>
    <t>Költségvetési kiadások összesen: (1.+3.+5.+6.)</t>
  </si>
  <si>
    <t>Költségvetési bevételek összesen: (1.+3.+4.+6.)</t>
  </si>
  <si>
    <t>Egyéb felhalmozási célú bevételek</t>
  </si>
  <si>
    <t>Egyéb felhalmozási kiadások</t>
  </si>
  <si>
    <t>4.-ből EU-s támogatás (közvetlen)</t>
  </si>
  <si>
    <t>3.-ból EU-s forrásból megvalósuló felújítás</t>
  </si>
  <si>
    <t>Felhalmozási célú átvett pénzeszközök átvétele</t>
  </si>
  <si>
    <t>Felújítások</t>
  </si>
  <si>
    <t>Felhalmozási bevételek</t>
  </si>
  <si>
    <t>1.-ből EU-s forrásból megvalósuló beruházás</t>
  </si>
  <si>
    <t>1.-ből EU-s támogatás</t>
  </si>
  <si>
    <t>Beruházások</t>
  </si>
  <si>
    <t>Felhalmozási célú támogatások államháztartáson belülről</t>
  </si>
  <si>
    <t xml:space="preserve"> </t>
  </si>
  <si>
    <t>Bevételi jogcím</t>
  </si>
  <si>
    <t>Sor-szám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</si>
  <si>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</si>
  <si>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</si>
  <si>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Forintban!</t>
  </si>
  <si>
    <t>KÖLTSÉGVETÉSI, FINANSZÍROZÁSI BEVÉTELEK ÉS KIADÁSOK EGYENLEGE</t>
  </si>
  <si>
    <t>Éves engedélyezett létszám előirányzat ( fő )</t>
  </si>
  <si>
    <t>KIADÁSOK ÖSSZESEN: (4.+9.)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</si>
  <si>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</si>
  <si>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</si>
  <si>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</si>
  <si>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</si>
  <si>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</si>
  <si>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</si>
  <si>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</si>
  <si>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</si>
  <si>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</si>
  <si>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</si>
  <si>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>Központi, irányítószervi támogatások folyósítása</t>
  </si>
  <si>
    <t>7.4.</t>
  </si>
  <si>
    <t xml:space="preserve"> Pénzeszközök betétként elhelyezése 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</si>
  <si>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</si>
  <si>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</si>
  <si>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</si>
  <si>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</si>
  <si>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</si>
  <si>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+ 7.4.)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</si>
  <si>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</si>
  <si>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</si>
  <si>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</si>
  <si>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</si>
  <si>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</si>
  <si>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</si>
  <si>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</si>
  <si>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</si>
  <si>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</si>
  <si>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</si>
  <si>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</si>
  <si>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</si>
  <si>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</si>
  <si>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</si>
  <si>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</si>
  <si>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</si>
  <si>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KÖLTSÉGVETÉSI KIADÁSOK ÖSSZESEN (1.+2.+3.)</t>
  </si>
  <si>
    <t>Céltartalék</t>
  </si>
  <si>
    <t>3.2.</t>
  </si>
  <si>
    <t>Általános tartalék</t>
  </si>
  <si>
    <t>3.1.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</si>
  <si>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</si>
  <si>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</si>
  <si>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</si>
  <si>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</si>
  <si>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</si>
  <si>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</si>
  <si>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</si>
  <si>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</si>
  <si>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</si>
  <si>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</si>
  <si>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</si>
  <si>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</si>
  <si>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</si>
  <si>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</si>
  <si>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</si>
  <si>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- Garancia- és kezességvállalásból kifizetés ÁH-n belülre</t>
  </si>
  <si>
    <t>2.6.</t>
  </si>
  <si>
    <t>2.5.</t>
  </si>
  <si>
    <t>2.3.-ból EU-s forrásból megvalósuló felújítás</t>
  </si>
  <si>
    <t>2.4.</t>
  </si>
  <si>
    <t>2.3.</t>
  </si>
  <si>
    <t>2.1.-ből EU-s forrásból megvalósuló beruházás</t>
  </si>
  <si>
    <t>2.2.</t>
  </si>
  <si>
    <t>2.1.</t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</si>
  <si>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</si>
  <si>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</si>
  <si>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</si>
  <si>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</si>
  <si>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</si>
  <si>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</si>
  <si>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</si>
  <si>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</si>
  <si>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</si>
  <si>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</si>
  <si>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</si>
  <si>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</si>
  <si>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</si>
  <si>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</si>
  <si>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</si>
  <si>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</si>
  <si>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</si>
  <si>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</si>
  <si>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</si>
  <si>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1.5</t>
  </si>
  <si>
    <t>1.4.</t>
  </si>
  <si>
    <t>Dologi  kiadások</t>
  </si>
  <si>
    <t>1.3.</t>
  </si>
  <si>
    <t>1.2.</t>
  </si>
  <si>
    <t>Személyi  juttatások</t>
  </si>
  <si>
    <t>1.1.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</si>
  <si>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</si>
  <si>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t>Kiadási jogcímek</t>
  </si>
  <si>
    <t>K I A D Á S O K</t>
  </si>
  <si>
    <t>KÖLTSÉGVETÉSI ÉS FINANSZÍROZÁSI BEVÉTELEK ÖSSZESEN: (9.+16.)</t>
  </si>
  <si>
    <t>FINANSZÍROZÁSI BEVÉTELEK ÖSSZESEN: (10. + … +15.)</t>
  </si>
  <si>
    <t>Adóssághoz nem kapcsolódó származékos ügyletek bevételei</t>
  </si>
  <si>
    <t>Külföldi hitelek, kölcsönök felvétele</t>
  </si>
  <si>
    <t>14.4.</t>
  </si>
  <si>
    <t>Külföldi értékpapírok kibocsátása</t>
  </si>
  <si>
    <t>14.3.</t>
  </si>
  <si>
    <t>Befektetési célú külföldi értékpapírok beváltása,  értékesítése</t>
  </si>
  <si>
    <t>14.2.</t>
  </si>
  <si>
    <t>Forgatási célú külföldi értékpapírok beváltása,  értékesítése</t>
  </si>
  <si>
    <t>14.1.</t>
  </si>
  <si>
    <t>Külföldi finanszírozás bevételei (14.1.+…14.4.)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</si>
  <si>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</si>
  <si>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</si>
  <si>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</si>
  <si>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</si>
  <si>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</si>
  <si>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</si>
  <si>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</si>
  <si>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</si>
  <si>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</si>
  <si>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</si>
  <si>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</si>
  <si>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</si>
  <si>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</si>
  <si>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</si>
  <si>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</si>
  <si>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</si>
  <si>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</si>
  <si>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</si>
  <si>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</si>
  <si>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</si>
  <si>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</si>
  <si>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>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</si>
  <si>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</si>
  <si>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</si>
  <si>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</si>
  <si>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</si>
  <si>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</si>
  <si>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</si>
  <si>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(1.+…+8.)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</si>
  <si>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</si>
  <si>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</si>
  <si>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</si>
  <si>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</si>
  <si>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</si>
  <si>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</si>
  <si>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</si>
  <si>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</si>
  <si>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</si>
  <si>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</si>
  <si>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</si>
  <si>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</si>
  <si>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</si>
  <si>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</si>
  <si>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</si>
  <si>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</si>
  <si>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</si>
  <si>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</si>
  <si>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</si>
  <si>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</si>
  <si>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</si>
  <si>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</si>
  <si>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</si>
  <si>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</si>
  <si>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</si>
  <si>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</si>
  <si>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</si>
  <si>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</si>
  <si>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</si>
  <si>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</si>
  <si>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</si>
  <si>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</si>
  <si>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</si>
  <si>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</si>
  <si>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</si>
  <si>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</si>
  <si>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</si>
  <si>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</si>
  <si>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</si>
  <si>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</si>
  <si>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</si>
  <si>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</si>
  <si>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</si>
  <si>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</si>
  <si>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</si>
  <si>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</si>
  <si>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</si>
  <si>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</si>
  <si>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</si>
  <si>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</si>
  <si>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</si>
  <si>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</si>
  <si>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</si>
  <si>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</si>
  <si>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</si>
  <si>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</si>
  <si>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</si>
  <si>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</si>
  <si>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</si>
  <si>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</si>
  <si>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</si>
  <si>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</si>
  <si>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</si>
  <si>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</si>
  <si>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</si>
  <si>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</si>
  <si>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</si>
  <si>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</si>
  <si>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</si>
  <si>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</si>
  <si>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</si>
  <si>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</si>
  <si>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</si>
  <si>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</si>
  <si>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</si>
  <si>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Előirányzat-csoport, kiemelt előirányzat megnevezése</t>
  </si>
  <si>
    <t>B E V É T E L E K</t>
  </si>
  <si>
    <t>Államigazgatási feladatok bevétele, kiadása</t>
  </si>
  <si>
    <t>Önként vállalt feladatok bevétele, kiadása</t>
  </si>
  <si>
    <t>Kötelező feladatok bevétele, kiadása</t>
  </si>
  <si>
    <t>Feladat megnevezése</t>
  </si>
  <si>
    <t xml:space="preserve"> Pénzügyi lízing kiadásai</t>
  </si>
  <si>
    <t>2.5.-ből        - Garancia- és kezességvállalásból kifizetés ÁH-n belülre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</si>
  <si>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</si>
  <si>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</si>
  <si>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 xml:space="preserve">    Rövid lejáratú  hitelek, kölcsönök felvétele</t>
  </si>
  <si>
    <t>6.2</t>
  </si>
  <si>
    <t xml:space="preserve">  -ebből Uniós forrásból finanszírozott létszám</t>
  </si>
  <si>
    <t xml:space="preserve">  -ebből a Közfoglalkoztatottak létszáma</t>
  </si>
  <si>
    <t xml:space="preserve">  -ebből önkormányzati irányító létszám ( 4 fő testület + polgármester)</t>
  </si>
  <si>
    <t>Eredeti
előirányzat</t>
  </si>
  <si>
    <t xml:space="preserve">   - Egyéb működési célú támogatások ÁH-n kívülre</t>
  </si>
  <si>
    <t>I. módosított előirányzat</t>
  </si>
  <si>
    <t>I. Működési célú bevételek és kiadások mérlege</t>
  </si>
  <si>
    <t>II. módosított előirányzat</t>
  </si>
  <si>
    <t>Működési célú finanszírozási bevételek összesen (9.+14.)</t>
  </si>
  <si>
    <t>II. Felhalmozási célú bevételek és kiadások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</si>
</sst>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#"/>
  </numFmts>
  <fonts count="4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i/>
      <sz val="9"/>
      <name val="Times New Roman CE"/>
      <charset val="238"/>
    </font>
    <font>
      <b/>
      <sz val="12"/>
      <color indexed="10"/>
      <name val="Times New Roman CE"/>
      <charset val="238"/>
    </font>
    <font>
      <sz val="8"/>
      <name val="Times New Roman CE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33" fillId="0" borderId="0"/>
    <xf numFmtId="0" fontId="27" fillId="0" borderId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1" applyNumberFormat="0" applyAlignment="0" applyProtection="0"/>
  </cellStyleXfs>
  <cellXfs count="148">
    <xf numFmtId="0" fontId="0" fillId="0" borderId="0" xfId="0"/>
    <xf numFmtId="174" fontId="0" fillId="0" borderId="0" xfId="0" applyNumberFormat="1" applyFill="1" applyAlignment="1" applyProtection="1">
      <alignment vertical="center" wrapText="1"/>
    </xf>
    <xf numFmtId="174" fontId="0" fillId="0" borderId="0" xfId="0" applyNumberFormat="1" applyFill="1" applyAlignment="1" applyProtection="1">
      <alignment horizontal="centerContinuous" vertical="center"/>
    </xf>
    <xf numFmtId="174" fontId="0" fillId="0" borderId="0" xfId="0" applyNumberFormat="1" applyFill="1" applyAlignment="1" applyProtection="1">
      <alignment horizontal="center" vertical="center" wrapText="1"/>
    </xf>
    <xf numFmtId="174" fontId="21" fillId="0" borderId="0" xfId="0" applyNumberFormat="1" applyFont="1" applyFill="1" applyAlignment="1" applyProtection="1">
      <alignment horizontal="center" vertical="center" wrapText="1"/>
    </xf>
    <xf numFmtId="174" fontId="22" fillId="0" borderId="0" xfId="0" applyNumberFormat="1" applyFont="1" applyFill="1" applyAlignment="1" applyProtection="1">
      <alignment horizontal="center" vertical="center" wrapText="1"/>
    </xf>
    <xf numFmtId="174" fontId="2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20" fillId="0" borderId="10" xfId="0" applyNumberFormat="1" applyFont="1" applyFill="1" applyBorder="1" applyAlignment="1" applyProtection="1">
      <alignment horizontal="right" vertical="center" wrapText="1" indent="1"/>
    </xf>
    <xf numFmtId="174" fontId="25" fillId="0" borderId="0" xfId="0" applyNumberFormat="1" applyFont="1" applyFill="1" applyAlignment="1" applyProtection="1">
      <alignment horizontal="left" vertical="center" wrapText="1"/>
    </xf>
    <xf numFmtId="174" fontId="20" fillId="0" borderId="0" xfId="0" applyNumberFormat="1" applyFont="1" applyFill="1" applyAlignment="1" applyProtection="1">
      <alignment horizontal="right" vertical="center"/>
    </xf>
    <xf numFmtId="174" fontId="24" fillId="0" borderId="10" xfId="0" applyNumberFormat="1" applyFont="1" applyFill="1" applyBorder="1" applyAlignment="1" applyProtection="1">
      <alignment horizontal="left" vertical="center" wrapText="1" indent="2"/>
    </xf>
    <xf numFmtId="174" fontId="20" fillId="0" borderId="10" xfId="0" applyNumberFormat="1" applyFont="1" applyFill="1" applyBorder="1" applyAlignment="1" applyProtection="1">
      <alignment horizontal="left" vertical="center" wrapText="1" indent="1"/>
    </xf>
    <xf numFmtId="0" fontId="35" fillId="0" borderId="0" xfId="33" applyFont="1" applyFill="1" applyProtection="1"/>
    <xf numFmtId="49" fontId="35" fillId="0" borderId="0" xfId="33" applyNumberFormat="1" applyFont="1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 wrapText="1" indent="1"/>
    </xf>
    <xf numFmtId="49" fontId="31" fillId="0" borderId="0" xfId="0" applyNumberFormat="1" applyFont="1" applyBorder="1" applyAlignment="1" applyProtection="1">
      <alignment horizontal="center" vertical="center" wrapText="1"/>
    </xf>
    <xf numFmtId="0" fontId="31" fillId="0" borderId="0" xfId="33" applyFont="1" applyFill="1" applyProtection="1"/>
    <xf numFmtId="0" fontId="36" fillId="0" borderId="0" xfId="33" applyFont="1" applyFill="1" applyProtection="1"/>
    <xf numFmtId="0" fontId="35" fillId="0" borderId="0" xfId="33" applyFont="1" applyFill="1" applyAlignment="1" applyProtection="1">
      <alignment horizontal="center"/>
    </xf>
    <xf numFmtId="0" fontId="35" fillId="0" borderId="0" xfId="33" applyFont="1" applyFill="1" applyAlignment="1" applyProtection="1"/>
    <xf numFmtId="0" fontId="35" fillId="0" borderId="0" xfId="33" applyFont="1" applyFill="1" applyAlignment="1" applyProtection="1">
      <alignment wrapText="1"/>
    </xf>
    <xf numFmtId="0" fontId="31" fillId="0" borderId="0" xfId="33" applyFont="1" applyFill="1" applyAlignment="1" applyProtection="1">
      <alignment horizontal="center" vertical="center" wrapText="1"/>
    </xf>
    <xf numFmtId="0" fontId="27" fillId="0" borderId="0" xfId="33" applyFill="1" applyProtection="1"/>
    <xf numFmtId="0" fontId="27" fillId="0" borderId="0" xfId="33" applyFont="1" applyFill="1" applyAlignment="1" applyProtection="1">
      <alignment horizontal="right" vertical="center" indent="1"/>
    </xf>
    <xf numFmtId="0" fontId="27" fillId="0" borderId="0" xfId="33" applyFont="1" applyFill="1" applyProtection="1"/>
    <xf numFmtId="49" fontId="27" fillId="0" borderId="0" xfId="33" applyNumberFormat="1" applyFont="1" applyFill="1" applyAlignment="1" applyProtection="1">
      <alignment horizontal="center" vertical="center"/>
    </xf>
    <xf numFmtId="0" fontId="25" fillId="0" borderId="0" xfId="33" applyFont="1" applyFill="1" applyAlignment="1" applyProtection="1">
      <alignment horizontal="center"/>
    </xf>
    <xf numFmtId="49" fontId="25" fillId="0" borderId="0" xfId="33" applyNumberFormat="1" applyFont="1" applyFill="1" applyAlignment="1" applyProtection="1">
      <alignment horizontal="center" vertical="center"/>
    </xf>
    <xf numFmtId="0" fontId="34" fillId="0" borderId="0" xfId="33" applyFont="1" applyFill="1" applyProtection="1"/>
    <xf numFmtId="174" fontId="29" fillId="0" borderId="0" xfId="0" quotePrefix="1" applyNumberFormat="1" applyFont="1" applyBorder="1" applyAlignment="1" applyProtection="1">
      <alignment horizontal="right" vertical="center" wrapText="1" indent="1"/>
    </xf>
    <xf numFmtId="49" fontId="29" fillId="0" borderId="0" xfId="0" applyNumberFormat="1" applyFont="1" applyBorder="1" applyAlignment="1" applyProtection="1">
      <alignment horizontal="center" vertical="center" wrapText="1"/>
    </xf>
    <xf numFmtId="0" fontId="25" fillId="0" borderId="0" xfId="33" applyFont="1" applyFill="1" applyProtection="1"/>
    <xf numFmtId="0" fontId="38" fillId="0" borderId="0" xfId="33" applyFont="1" applyFill="1" applyProtection="1"/>
    <xf numFmtId="0" fontId="39" fillId="0" borderId="0" xfId="33" applyFont="1" applyFill="1" applyProtection="1"/>
    <xf numFmtId="0" fontId="27" fillId="0" borderId="0" xfId="33" applyFill="1" applyAlignment="1" applyProtection="1"/>
    <xf numFmtId="0" fontId="20" fillId="0" borderId="0" xfId="0" applyFont="1" applyFill="1" applyBorder="1" applyAlignment="1" applyProtection="1">
      <alignment horizontal="right"/>
    </xf>
    <xf numFmtId="49" fontId="29" fillId="0" borderId="0" xfId="0" applyNumberFormat="1" applyFont="1" applyFill="1" applyBorder="1" applyAlignment="1" applyProtection="1">
      <alignment vertical="center" wrapText="1"/>
    </xf>
    <xf numFmtId="0" fontId="25" fillId="0" borderId="0" xfId="33" applyFont="1" applyFill="1" applyBorder="1" applyAlignment="1" applyProtection="1">
      <alignment horizontal="left"/>
    </xf>
    <xf numFmtId="0" fontId="35" fillId="14" borderId="0" xfId="33" applyFont="1" applyFill="1" applyAlignment="1" applyProtection="1">
      <alignment horizontal="right" vertical="center"/>
    </xf>
    <xf numFmtId="0" fontId="35" fillId="15" borderId="0" xfId="33" applyFont="1" applyFill="1" applyProtection="1"/>
    <xf numFmtId="0" fontId="31" fillId="16" borderId="0" xfId="33" applyFont="1" applyFill="1" applyAlignment="1" applyProtection="1">
      <alignment horizontal="center" vertical="center" wrapText="1"/>
    </xf>
    <xf numFmtId="0" fontId="35" fillId="16" borderId="0" xfId="33" applyFont="1" applyFill="1" applyProtection="1"/>
    <xf numFmtId="174" fontId="23" fillId="0" borderId="10" xfId="0" applyNumberFormat="1" applyFont="1" applyFill="1" applyBorder="1" applyAlignment="1" applyProtection="1">
      <alignment horizontal="center" vertical="center" wrapText="1"/>
    </xf>
    <xf numFmtId="174" fontId="23" fillId="0" borderId="10" xfId="0" applyNumberFormat="1" applyFont="1" applyFill="1" applyBorder="1" applyAlignment="1" applyProtection="1">
      <alignment horizontal="centerContinuous" vertical="center" wrapText="1"/>
    </xf>
    <xf numFmtId="11" fontId="23" fillId="0" borderId="10" xfId="0" applyNumberFormat="1" applyFont="1" applyFill="1" applyBorder="1" applyAlignment="1" applyProtection="1">
      <alignment horizontal="center" vertical="center" wrapText="1"/>
    </xf>
    <xf numFmtId="174" fontId="24" fillId="0" borderId="10" xfId="0" applyNumberFormat="1" applyFont="1" applyFill="1" applyBorder="1" applyAlignment="1" applyProtection="1">
      <alignment horizontal="center" vertical="center" wrapText="1"/>
    </xf>
    <xf numFmtId="174" fontId="24" fillId="0" borderId="10" xfId="0" applyNumberFormat="1" applyFont="1" applyFill="1" applyBorder="1" applyAlignment="1" applyProtection="1">
      <alignment horizontal="left" vertical="center" wrapText="1" indent="1"/>
    </xf>
    <xf numFmtId="174" fontId="2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4" fontId="23" fillId="0" borderId="10" xfId="0" applyNumberFormat="1" applyFont="1" applyFill="1" applyBorder="1" applyAlignment="1" applyProtection="1">
      <alignment horizontal="left" vertical="center" wrapText="1" indent="1"/>
    </xf>
    <xf numFmtId="174" fontId="23" fillId="0" borderId="10" xfId="0" applyNumberFormat="1" applyFont="1" applyFill="1" applyBorder="1" applyAlignment="1" applyProtection="1">
      <alignment horizontal="right" vertical="center" wrapText="1" indent="1"/>
    </xf>
    <xf numFmtId="174" fontId="0" fillId="0" borderId="10" xfId="0" applyNumberFormat="1" applyFont="1" applyFill="1" applyBorder="1" applyAlignment="1" applyProtection="1">
      <alignment horizontal="center" vertical="center" wrapText="1"/>
    </xf>
    <xf numFmtId="174" fontId="0" fillId="0" borderId="10" xfId="0" applyNumberFormat="1" applyFill="1" applyBorder="1" applyAlignment="1" applyProtection="1">
      <alignment horizontal="left" vertical="center" wrapText="1" indent="1"/>
    </xf>
    <xf numFmtId="0" fontId="20" fillId="0" borderId="0" xfId="0" applyFont="1" applyFill="1" applyBorder="1" applyAlignment="1" applyProtection="1">
      <alignment horizontal="right" vertical="center"/>
    </xf>
    <xf numFmtId="49" fontId="19" fillId="0" borderId="10" xfId="33" applyNumberFormat="1" applyFont="1" applyFill="1" applyBorder="1" applyAlignment="1" applyProtection="1">
      <alignment horizontal="center" vertical="center" wrapText="1"/>
    </xf>
    <xf numFmtId="0" fontId="19" fillId="0" borderId="10" xfId="33" applyFont="1" applyFill="1" applyBorder="1" applyAlignment="1" applyProtection="1">
      <alignment horizontal="center" vertical="center" wrapText="1"/>
    </xf>
    <xf numFmtId="174" fontId="19" fillId="0" borderId="10" xfId="33" applyNumberFormat="1" applyFont="1" applyFill="1" applyBorder="1" applyAlignment="1" applyProtection="1">
      <alignment horizontal="right" vertical="center" wrapText="1"/>
    </xf>
    <xf numFmtId="49" fontId="26" fillId="0" borderId="10" xfId="33" applyNumberFormat="1" applyFont="1" applyFill="1" applyBorder="1" applyAlignment="1" applyProtection="1">
      <alignment horizontal="center" vertical="center" wrapText="1"/>
    </xf>
    <xf numFmtId="174" fontId="26" fillId="0" borderId="10" xfId="33" applyNumberFormat="1" applyFont="1" applyFill="1" applyBorder="1" applyAlignment="1" applyProtection="1">
      <alignment horizontal="right" vertical="center" wrapText="1"/>
      <protection locked="0"/>
    </xf>
    <xf numFmtId="174" fontId="25" fillId="0" borderId="10" xfId="33" applyNumberFormat="1" applyFont="1" applyFill="1" applyBorder="1" applyAlignment="1" applyProtection="1">
      <alignment horizontal="right" vertical="center" wrapText="1"/>
    </xf>
    <xf numFmtId="174" fontId="26" fillId="0" borderId="10" xfId="33" applyNumberFormat="1" applyFont="1" applyFill="1" applyBorder="1" applyAlignment="1" applyProtection="1">
      <alignment horizontal="right" vertical="center" wrapText="1"/>
    </xf>
    <xf numFmtId="174" fontId="27" fillId="0" borderId="10" xfId="33" applyNumberFormat="1" applyFont="1" applyFill="1" applyBorder="1" applyAlignment="1" applyProtection="1">
      <alignment horizontal="right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</xf>
    <xf numFmtId="49" fontId="30" fillId="0" borderId="10" xfId="0" applyNumberFormat="1" applyFont="1" applyBorder="1" applyAlignment="1" applyProtection="1">
      <alignment horizontal="center" vertical="center" wrapText="1"/>
    </xf>
    <xf numFmtId="174" fontId="19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19" fillId="0" borderId="10" xfId="33" applyFont="1" applyFill="1" applyBorder="1" applyAlignment="1" applyProtection="1">
      <alignment vertical="center" wrapText="1"/>
    </xf>
    <xf numFmtId="174" fontId="19" fillId="0" borderId="10" xfId="33" applyNumberFormat="1" applyFont="1" applyFill="1" applyBorder="1" applyAlignment="1" applyProtection="1">
      <alignment horizontal="right" vertical="center" wrapText="1" indent="1"/>
    </xf>
    <xf numFmtId="174" fontId="26" fillId="0" borderId="10" xfId="33" applyNumberFormat="1" applyFont="1" applyFill="1" applyBorder="1" applyAlignment="1" applyProtection="1">
      <alignment horizontal="right" vertical="center" wrapText="1" indent="1"/>
      <protection locked="0"/>
    </xf>
    <xf numFmtId="174" fontId="25" fillId="0" borderId="10" xfId="33" applyNumberFormat="1" applyFont="1" applyFill="1" applyBorder="1" applyAlignment="1" applyProtection="1">
      <alignment horizontal="right" vertical="center" wrapText="1" indent="1"/>
    </xf>
    <xf numFmtId="174" fontId="29" fillId="0" borderId="10" xfId="0" applyNumberFormat="1" applyFont="1" applyBorder="1" applyAlignment="1" applyProtection="1">
      <alignment horizontal="right" vertical="center" wrapText="1" indent="1"/>
    </xf>
    <xf numFmtId="174" fontId="29" fillId="0" borderId="10" xfId="0" quotePrefix="1" applyNumberFormat="1" applyFont="1" applyBorder="1" applyAlignment="1" applyProtection="1">
      <alignment horizontal="right" vertical="center" wrapText="1" indent="1"/>
    </xf>
    <xf numFmtId="0" fontId="25" fillId="0" borderId="10" xfId="33" applyFont="1" applyFill="1" applyBorder="1" applyAlignment="1" applyProtection="1">
      <alignment horizontal="center"/>
    </xf>
    <xf numFmtId="49" fontId="21" fillId="0" borderId="10" xfId="33" applyNumberFormat="1" applyFont="1" applyFill="1" applyBorder="1" applyAlignment="1" applyProtection="1">
      <alignment horizontal="center" vertical="center" wrapText="1"/>
    </xf>
    <xf numFmtId="0" fontId="21" fillId="0" borderId="10" xfId="33" applyFont="1" applyFill="1" applyBorder="1" applyAlignment="1" applyProtection="1">
      <alignment vertical="center" wrapText="1"/>
    </xf>
    <xf numFmtId="174" fontId="21" fillId="0" borderId="10" xfId="33" applyNumberFormat="1" applyFont="1" applyFill="1" applyBorder="1" applyAlignment="1" applyProtection="1">
      <alignment horizontal="right" vertical="center" wrapText="1" indent="1"/>
    </xf>
    <xf numFmtId="0" fontId="19" fillId="0" borderId="10" xfId="33" applyFont="1" applyFill="1" applyBorder="1" applyAlignment="1" applyProtection="1">
      <alignment horizontal="left" vertical="center" wrapText="1"/>
    </xf>
    <xf numFmtId="0" fontId="30" fillId="0" borderId="10" xfId="0" applyFont="1" applyBorder="1" applyAlignment="1" applyProtection="1">
      <alignment horizontal="left" vertical="center" wrapText="1"/>
    </xf>
    <xf numFmtId="0" fontId="29" fillId="0" borderId="10" xfId="0" applyFont="1" applyBorder="1" applyAlignment="1" applyProtection="1">
      <alignment horizontal="left" vertical="center" wrapText="1"/>
    </xf>
    <xf numFmtId="0" fontId="26" fillId="0" borderId="10" xfId="33" applyFont="1" applyFill="1" applyBorder="1" applyAlignment="1" applyProtection="1">
      <alignment horizontal="left" vertical="center" wrapText="1"/>
    </xf>
    <xf numFmtId="0" fontId="26" fillId="0" borderId="10" xfId="33" applyFont="1" applyFill="1" applyBorder="1" applyAlignment="1" applyProtection="1">
      <alignment horizontal="left" wrapText="1"/>
    </xf>
    <xf numFmtId="0" fontId="25" fillId="0" borderId="10" xfId="33" applyFont="1" applyFill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25" fillId="0" borderId="0" xfId="33" applyFont="1" applyFill="1" applyAlignment="1" applyProtection="1">
      <alignment horizontal="center" wrapText="1"/>
    </xf>
    <xf numFmtId="0" fontId="27" fillId="0" borderId="0" xfId="33" applyFont="1" applyFill="1" applyAlignment="1" applyProtection="1">
      <alignment wrapText="1"/>
    </xf>
    <xf numFmtId="174" fontId="31" fillId="0" borderId="0" xfId="0" quotePrefix="1" applyNumberFormat="1" applyFont="1" applyFill="1" applyBorder="1" applyAlignment="1" applyProtection="1">
      <alignment horizontal="right" vertical="center" wrapText="1"/>
    </xf>
    <xf numFmtId="0" fontId="25" fillId="0" borderId="0" xfId="33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right" vertical="center"/>
    </xf>
    <xf numFmtId="0" fontId="31" fillId="0" borderId="10" xfId="33" applyFont="1" applyFill="1" applyBorder="1" applyAlignment="1" applyProtection="1">
      <alignment horizontal="center" vertical="center" wrapText="1"/>
    </xf>
    <xf numFmtId="0" fontId="31" fillId="0" borderId="10" xfId="33" applyFont="1" applyFill="1" applyBorder="1" applyAlignment="1" applyProtection="1">
      <alignment vertical="center" wrapText="1"/>
    </xf>
    <xf numFmtId="174" fontId="31" fillId="14" borderId="10" xfId="33" applyNumberFormat="1" applyFont="1" applyFill="1" applyBorder="1" applyAlignment="1" applyProtection="1">
      <alignment horizontal="right" vertical="center" wrapText="1" indent="1"/>
    </xf>
    <xf numFmtId="174" fontId="31" fillId="15" borderId="10" xfId="33" applyNumberFormat="1" applyFont="1" applyFill="1" applyBorder="1" applyAlignment="1" applyProtection="1">
      <alignment horizontal="right" vertical="center" wrapText="1" indent="1"/>
    </xf>
    <xf numFmtId="174" fontId="31" fillId="16" borderId="10" xfId="33" applyNumberFormat="1" applyFont="1" applyFill="1" applyBorder="1" applyAlignment="1" applyProtection="1">
      <alignment horizontal="right" vertical="center" wrapText="1" indent="1"/>
    </xf>
    <xf numFmtId="0" fontId="25" fillId="14" borderId="10" xfId="33" applyFont="1" applyFill="1" applyBorder="1" applyAlignment="1" applyProtection="1">
      <alignment horizontal="center"/>
    </xf>
    <xf numFmtId="0" fontId="25" fillId="15" borderId="10" xfId="33" applyFont="1" applyFill="1" applyBorder="1" applyAlignment="1" applyProtection="1">
      <alignment horizontal="center"/>
    </xf>
    <xf numFmtId="0" fontId="25" fillId="16" borderId="10" xfId="33" applyFont="1" applyFill="1" applyBorder="1" applyAlignment="1" applyProtection="1">
      <alignment horizontal="center"/>
    </xf>
    <xf numFmtId="0" fontId="28" fillId="14" borderId="10" xfId="33" applyFont="1" applyFill="1" applyBorder="1" applyAlignment="1" applyProtection="1">
      <alignment horizontal="center"/>
    </xf>
    <xf numFmtId="0" fontId="28" fillId="15" borderId="10" xfId="33" applyFont="1" applyFill="1" applyBorder="1" applyAlignment="1" applyProtection="1">
      <alignment horizontal="center"/>
    </xf>
    <xf numFmtId="0" fontId="28" fillId="16" borderId="10" xfId="33" applyFont="1" applyFill="1" applyBorder="1" applyAlignment="1" applyProtection="1">
      <alignment horizontal="center"/>
    </xf>
    <xf numFmtId="49" fontId="31" fillId="0" borderId="10" xfId="33" applyNumberFormat="1" applyFont="1" applyFill="1" applyBorder="1" applyAlignment="1" applyProtection="1">
      <alignment horizontal="center" vertical="center" wrapText="1"/>
    </xf>
    <xf numFmtId="11" fontId="23" fillId="14" borderId="10" xfId="0" applyNumberFormat="1" applyFont="1" applyFill="1" applyBorder="1" applyAlignment="1" applyProtection="1">
      <alignment horizontal="center" vertical="center" wrapText="1"/>
    </xf>
    <xf numFmtId="11" fontId="23" fillId="15" borderId="10" xfId="0" applyNumberFormat="1" applyFont="1" applyFill="1" applyBorder="1" applyAlignment="1" applyProtection="1">
      <alignment horizontal="center" vertical="center" wrapText="1"/>
    </xf>
    <xf numFmtId="11" fontId="23" fillId="16" borderId="10" xfId="0" applyNumberFormat="1" applyFont="1" applyFill="1" applyBorder="1" applyAlignment="1" applyProtection="1">
      <alignment horizontal="center" vertical="center" wrapText="1"/>
    </xf>
    <xf numFmtId="0" fontId="31" fillId="14" borderId="10" xfId="33" applyFont="1" applyFill="1" applyBorder="1" applyAlignment="1" applyProtection="1">
      <alignment horizontal="center" vertical="center" wrapText="1"/>
    </xf>
    <xf numFmtId="0" fontId="31" fillId="15" borderId="10" xfId="33" applyFont="1" applyFill="1" applyBorder="1" applyAlignment="1" applyProtection="1">
      <alignment horizontal="center" vertical="center" wrapText="1"/>
    </xf>
    <xf numFmtId="0" fontId="31" fillId="16" borderId="10" xfId="33" applyFont="1" applyFill="1" applyBorder="1" applyAlignment="1" applyProtection="1">
      <alignment horizontal="center" vertical="center" wrapText="1"/>
    </xf>
    <xf numFmtId="174" fontId="31" fillId="14" borderId="10" xfId="33" applyNumberFormat="1" applyFont="1" applyFill="1" applyBorder="1" applyAlignment="1" applyProtection="1">
      <alignment horizontal="right" vertical="center" wrapText="1"/>
    </xf>
    <xf numFmtId="174" fontId="31" fillId="15" borderId="10" xfId="33" applyNumberFormat="1" applyFont="1" applyFill="1" applyBorder="1" applyAlignment="1" applyProtection="1">
      <alignment horizontal="right" vertical="center" wrapText="1"/>
    </xf>
    <xf numFmtId="174" fontId="31" fillId="16" borderId="10" xfId="33" applyNumberFormat="1" applyFont="1" applyFill="1" applyBorder="1" applyAlignment="1" applyProtection="1">
      <alignment horizontal="right" vertical="center" wrapText="1"/>
    </xf>
    <xf numFmtId="49" fontId="35" fillId="0" borderId="10" xfId="33" applyNumberFormat="1" applyFont="1" applyFill="1" applyBorder="1" applyAlignment="1" applyProtection="1">
      <alignment horizontal="center" vertical="center" wrapText="1"/>
    </xf>
    <xf numFmtId="0" fontId="35" fillId="0" borderId="10" xfId="33" applyFont="1" applyFill="1" applyBorder="1" applyAlignment="1" applyProtection="1">
      <alignment horizontal="left" vertical="center" wrapText="1" indent="1"/>
    </xf>
    <xf numFmtId="174" fontId="35" fillId="14" borderId="10" xfId="33" applyNumberFormat="1" applyFont="1" applyFill="1" applyBorder="1" applyAlignment="1" applyProtection="1">
      <alignment horizontal="right" vertical="center" wrapText="1"/>
      <protection locked="0"/>
    </xf>
    <xf numFmtId="174" fontId="35" fillId="15" borderId="10" xfId="33" applyNumberFormat="1" applyFont="1" applyFill="1" applyBorder="1" applyAlignment="1" applyProtection="1">
      <alignment horizontal="right" vertical="center" wrapText="1"/>
      <protection locked="0"/>
    </xf>
    <xf numFmtId="174" fontId="35" fillId="16" borderId="10" xfId="33" applyNumberFormat="1" applyFont="1" applyFill="1" applyBorder="1" applyAlignment="1" applyProtection="1">
      <alignment horizontal="right" vertical="center" wrapText="1"/>
      <protection locked="0"/>
    </xf>
    <xf numFmtId="0" fontId="35" fillId="0" borderId="10" xfId="33" applyFont="1" applyFill="1" applyBorder="1" applyAlignment="1" applyProtection="1">
      <alignment horizontal="left" indent="6"/>
    </xf>
    <xf numFmtId="0" fontId="35" fillId="0" borderId="10" xfId="33" applyFont="1" applyFill="1" applyBorder="1" applyAlignment="1" applyProtection="1">
      <alignment horizontal="left" vertical="center" wrapText="1" indent="6"/>
    </xf>
    <xf numFmtId="0" fontId="35" fillId="0" borderId="10" xfId="0" applyFont="1" applyBorder="1" applyAlignment="1" applyProtection="1">
      <alignment horizontal="left" vertical="center" wrapText="1" indent="1"/>
    </xf>
    <xf numFmtId="0" fontId="31" fillId="0" borderId="10" xfId="33" applyFont="1" applyFill="1" applyBorder="1" applyAlignment="1" applyProtection="1">
      <alignment horizontal="left" vertical="center" wrapText="1" indent="1"/>
    </xf>
    <xf numFmtId="174" fontId="31" fillId="14" borderId="10" xfId="0" applyNumberFormat="1" applyFont="1" applyFill="1" applyBorder="1" applyAlignment="1" applyProtection="1">
      <alignment horizontal="right" vertical="center" wrapText="1"/>
    </xf>
    <xf numFmtId="174" fontId="31" fillId="15" borderId="10" xfId="0" applyNumberFormat="1" applyFont="1" applyFill="1" applyBorder="1" applyAlignment="1" applyProtection="1">
      <alignment horizontal="right" vertical="center" wrapText="1"/>
    </xf>
    <xf numFmtId="174" fontId="31" fillId="16" borderId="10" xfId="0" applyNumberFormat="1" applyFont="1" applyFill="1" applyBorder="1" applyAlignment="1" applyProtection="1">
      <alignment horizontal="right" vertical="center" wrapText="1"/>
    </xf>
    <xf numFmtId="174" fontId="31" fillId="14" borderId="10" xfId="0" quotePrefix="1" applyNumberFormat="1" applyFont="1" applyFill="1" applyBorder="1" applyAlignment="1" applyProtection="1">
      <alignment horizontal="right" vertical="center" wrapText="1"/>
    </xf>
    <xf numFmtId="174" fontId="31" fillId="15" borderId="10" xfId="0" quotePrefix="1" applyNumberFormat="1" applyFont="1" applyFill="1" applyBorder="1" applyAlignment="1" applyProtection="1">
      <alignment horizontal="right" vertical="center" wrapText="1"/>
    </xf>
    <xf numFmtId="174" fontId="31" fillId="16" borderId="10" xfId="0" quotePrefix="1" applyNumberFormat="1" applyFont="1" applyFill="1" applyBorder="1" applyAlignment="1" applyProtection="1">
      <alignment horizontal="right" vertical="center" wrapText="1"/>
    </xf>
    <xf numFmtId="49" fontId="31" fillId="0" borderId="10" xfId="0" applyNumberFormat="1" applyFont="1" applyBorder="1" applyAlignment="1" applyProtection="1">
      <alignment horizontal="center" vertical="center" wrapText="1"/>
    </xf>
    <xf numFmtId="0" fontId="31" fillId="0" borderId="10" xfId="0" applyFont="1" applyBorder="1" applyAlignment="1" applyProtection="1">
      <alignment horizontal="left" vertical="center" wrapText="1" indent="1"/>
    </xf>
    <xf numFmtId="174" fontId="35" fillId="14" borderId="10" xfId="33" applyNumberFormat="1" applyFont="1" applyFill="1" applyBorder="1" applyAlignment="1" applyProtection="1">
      <alignment horizontal="right" vertical="center" wrapText="1"/>
    </xf>
    <xf numFmtId="174" fontId="35" fillId="15" borderId="10" xfId="33" applyNumberFormat="1" applyFont="1" applyFill="1" applyBorder="1" applyAlignment="1" applyProtection="1">
      <alignment horizontal="right" vertical="center" wrapText="1"/>
    </xf>
    <xf numFmtId="174" fontId="35" fillId="16" borderId="10" xfId="33" applyNumberFormat="1" applyFont="1" applyFill="1" applyBorder="1" applyAlignment="1" applyProtection="1">
      <alignment horizontal="right" vertical="center" wrapText="1"/>
    </xf>
    <xf numFmtId="49" fontId="35" fillId="0" borderId="10" xfId="0" applyNumberFormat="1" applyFont="1" applyBorder="1" applyAlignment="1" applyProtection="1">
      <alignment horizontal="center" vertical="center" wrapText="1"/>
    </xf>
    <xf numFmtId="174" fontId="31" fillId="14" borderId="10" xfId="33" applyNumberFormat="1" applyFont="1" applyFill="1" applyBorder="1" applyAlignment="1" applyProtection="1">
      <alignment horizontal="right" vertical="center" wrapText="1"/>
      <protection locked="0"/>
    </xf>
    <xf numFmtId="174" fontId="31" fillId="15" borderId="10" xfId="33" applyNumberFormat="1" applyFont="1" applyFill="1" applyBorder="1" applyAlignment="1" applyProtection="1">
      <alignment horizontal="right" vertical="center" wrapText="1"/>
      <protection locked="0"/>
    </xf>
    <xf numFmtId="174" fontId="31" fillId="16" borderId="10" xfId="33" applyNumberFormat="1" applyFont="1" applyFill="1" applyBorder="1" applyAlignment="1" applyProtection="1">
      <alignment horizontal="right" vertical="center" wrapText="1"/>
      <protection locked="0"/>
    </xf>
    <xf numFmtId="174" fontId="19" fillId="0" borderId="0" xfId="0" applyNumberFormat="1" applyFont="1" applyFill="1" applyAlignment="1" applyProtection="1">
      <alignment vertical="center" wrapText="1"/>
    </xf>
    <xf numFmtId="174" fontId="32" fillId="0" borderId="0" xfId="33" applyNumberFormat="1" applyFont="1" applyFill="1" applyBorder="1" applyAlignment="1" applyProtection="1">
      <alignment vertical="center"/>
    </xf>
    <xf numFmtId="0" fontId="31" fillId="0" borderId="0" xfId="33" applyFont="1" applyFill="1" applyAlignment="1" applyProtection="1"/>
    <xf numFmtId="174" fontId="23" fillId="0" borderId="10" xfId="0" applyNumberFormat="1" applyFont="1" applyFill="1" applyBorder="1" applyAlignment="1" applyProtection="1">
      <alignment horizontal="center" vertical="center" wrapText="1"/>
    </xf>
    <xf numFmtId="174" fontId="19" fillId="0" borderId="0" xfId="0" applyNumberFormat="1" applyFont="1" applyFill="1" applyAlignment="1" applyProtection="1">
      <alignment horizontal="center" vertical="center" wrapText="1"/>
    </xf>
    <xf numFmtId="174" fontId="20" fillId="0" borderId="0" xfId="0" applyNumberFormat="1" applyFont="1" applyFill="1" applyAlignment="1" applyProtection="1">
      <alignment horizontal="center" textRotation="180" wrapText="1"/>
    </xf>
    <xf numFmtId="174" fontId="25" fillId="0" borderId="11" xfId="0" applyNumberFormat="1" applyFont="1" applyFill="1" applyBorder="1" applyAlignment="1" applyProtection="1">
      <alignment horizontal="center" vertical="center" wrapText="1"/>
    </xf>
    <xf numFmtId="174" fontId="37" fillId="0" borderId="0" xfId="33" applyNumberFormat="1" applyFont="1" applyFill="1" applyBorder="1" applyAlignment="1" applyProtection="1">
      <alignment horizontal="left" vertical="center"/>
    </xf>
    <xf numFmtId="174" fontId="19" fillId="0" borderId="0" xfId="33" applyNumberFormat="1" applyFont="1" applyFill="1" applyBorder="1" applyAlignment="1" applyProtection="1">
      <alignment horizontal="center" vertical="center"/>
    </xf>
    <xf numFmtId="174" fontId="37" fillId="0" borderId="0" xfId="33" applyNumberFormat="1" applyFont="1" applyFill="1" applyBorder="1" applyAlignment="1" applyProtection="1">
      <alignment horizontal="left"/>
    </xf>
    <xf numFmtId="0" fontId="25" fillId="0" borderId="0" xfId="33" applyFont="1" applyFill="1" applyAlignment="1" applyProtection="1">
      <alignment horizontal="center"/>
    </xf>
    <xf numFmtId="0" fontId="25" fillId="0" borderId="10" xfId="33" applyFont="1" applyFill="1" applyBorder="1" applyAlignment="1" applyProtection="1">
      <alignment horizontal="left"/>
    </xf>
    <xf numFmtId="174" fontId="31" fillId="0" borderId="0" xfId="33" applyNumberFormat="1" applyFont="1" applyFill="1" applyBorder="1" applyAlignment="1" applyProtection="1">
      <alignment horizontal="center" vertical="center"/>
    </xf>
    <xf numFmtId="49" fontId="31" fillId="0" borderId="0" xfId="33" applyNumberFormat="1" applyFont="1" applyFill="1" applyAlignment="1" applyProtection="1">
      <alignment horizontal="left" vertical="center" wrapText="1"/>
    </xf>
    <xf numFmtId="0" fontId="31" fillId="14" borderId="0" xfId="33" applyFont="1" applyFill="1" applyAlignment="1" applyProtection="1">
      <alignment horizontal="center" vertical="center" wrapText="1"/>
    </xf>
    <xf numFmtId="0" fontId="31" fillId="15" borderId="0" xfId="33" applyFont="1" applyFill="1" applyAlignment="1" applyProtection="1">
      <alignment horizontal="center" vertical="center" wrapText="1"/>
    </xf>
    <xf numFmtId="0" fontId="28" fillId="0" borderId="10" xfId="33" applyFont="1" applyFill="1" applyBorder="1" applyAlignment="1" applyProtection="1">
      <alignment horizontal="left"/>
    </xf>
  </cellXfs>
  <cellStyles count="3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2" xfId="32"/>
    <cellStyle name="Normál_KVRENMUNKA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9"/>
  <sheetViews>
    <sheetView view="pageLayout" zoomScaleNormal="120" zoomScaleSheetLayoutView="100" workbookViewId="0">
      <selection activeCell="B10" sqref="B10"/>
    </sheetView>
  </sheetViews>
  <sheetFormatPr defaultColWidth="9.33203125" defaultRowHeight="13.2" x14ac:dyDescent="0.25"/>
  <cols>
    <col min="1" max="1" width="6.77734375" style="1" customWidth="1"/>
    <col min="2" max="2" width="55.109375" style="3" customWidth="1"/>
    <col min="3" max="5" width="16.33203125" style="1" customWidth="1"/>
    <col min="6" max="6" width="55.109375" style="1" customWidth="1"/>
    <col min="7" max="8" width="16.33203125" style="1" customWidth="1"/>
    <col min="9" max="16384" width="9.33203125" style="1"/>
  </cols>
  <sheetData>
    <row r="1" spans="1:8" ht="15.75" customHeight="1" x14ac:dyDescent="0.25">
      <c r="A1" s="135" t="s">
        <v>335</v>
      </c>
      <c r="B1" s="135"/>
      <c r="C1" s="135"/>
      <c r="D1" s="135"/>
      <c r="E1" s="135"/>
      <c r="F1" s="131"/>
      <c r="G1" s="131"/>
      <c r="H1" s="131"/>
    </row>
    <row r="2" spans="1:8" ht="15.6" x14ac:dyDescent="0.25">
      <c r="B2" s="8" t="s">
        <v>51</v>
      </c>
      <c r="E2" s="9" t="s">
        <v>52</v>
      </c>
      <c r="G2" s="9"/>
    </row>
    <row r="3" spans="1:8" x14ac:dyDescent="0.25">
      <c r="A3" s="134" t="s">
        <v>0</v>
      </c>
      <c r="B3" s="43" t="s">
        <v>1</v>
      </c>
      <c r="C3" s="43"/>
      <c r="D3" s="43"/>
      <c r="E3" s="43"/>
    </row>
    <row r="4" spans="1:8" s="4" customFormat="1" ht="26.4" x14ac:dyDescent="0.25">
      <c r="A4" s="134"/>
      <c r="B4" s="42" t="s">
        <v>3</v>
      </c>
      <c r="C4" s="44" t="s">
        <v>332</v>
      </c>
      <c r="D4" s="44" t="s">
        <v>334</v>
      </c>
      <c r="E4" s="44" t="s">
        <v>336</v>
      </c>
    </row>
    <row r="5" spans="1:8" s="5" customFormat="1" x14ac:dyDescent="0.25">
      <c r="A5" s="42" t="s">
        <v>7</v>
      </c>
      <c r="B5" s="42" t="s">
        <v>10</v>
      </c>
      <c r="C5" s="42" t="s">
        <v>4</v>
      </c>
      <c r="D5" s="42" t="s">
        <v>5</v>
      </c>
      <c r="E5" s="42" t="s">
        <v>6</v>
      </c>
    </row>
    <row r="6" spans="1:8" x14ac:dyDescent="0.25">
      <c r="A6" s="45" t="s">
        <v>7</v>
      </c>
      <c r="B6" s="46" t="s">
        <v>8</v>
      </c>
      <c r="C6" s="6">
        <v>31926260</v>
      </c>
      <c r="D6" s="6">
        <v>31926260</v>
      </c>
      <c r="E6" s="6">
        <v>35113760</v>
      </c>
    </row>
    <row r="7" spans="1:8" x14ac:dyDescent="0.25">
      <c r="A7" s="45" t="s">
        <v>10</v>
      </c>
      <c r="B7" s="46" t="s">
        <v>11</v>
      </c>
      <c r="C7" s="6">
        <f>825143+237011070</f>
        <v>237836213</v>
      </c>
      <c r="D7" s="6">
        <f>235849266+8881554</f>
        <v>244730820</v>
      </c>
      <c r="E7" s="6">
        <f>215808139+10462834</f>
        <v>226270973</v>
      </c>
    </row>
    <row r="8" spans="1:8" x14ac:dyDescent="0.25">
      <c r="A8" s="45" t="s">
        <v>4</v>
      </c>
      <c r="B8" s="46" t="s">
        <v>13</v>
      </c>
      <c r="C8" s="6">
        <v>237011070</v>
      </c>
      <c r="D8" s="6">
        <v>235849266</v>
      </c>
      <c r="E8" s="6">
        <v>215808139</v>
      </c>
    </row>
    <row r="9" spans="1:8" x14ac:dyDescent="0.25">
      <c r="A9" s="45" t="s">
        <v>5</v>
      </c>
      <c r="B9" s="46" t="s">
        <v>15</v>
      </c>
      <c r="C9" s="6">
        <v>4130716</v>
      </c>
      <c r="D9" s="6">
        <v>3117889</v>
      </c>
      <c r="E9" s="6">
        <v>3117889</v>
      </c>
    </row>
    <row r="10" spans="1:8" x14ac:dyDescent="0.25">
      <c r="A10" s="45" t="s">
        <v>6</v>
      </c>
      <c r="B10" s="46" t="s">
        <v>17</v>
      </c>
      <c r="C10" s="6"/>
      <c r="D10" s="6"/>
      <c r="E10" s="6"/>
    </row>
    <row r="11" spans="1:8" x14ac:dyDescent="0.25">
      <c r="A11" s="45" t="s">
        <v>19</v>
      </c>
      <c r="B11" s="46" t="s">
        <v>20</v>
      </c>
      <c r="C11" s="6"/>
      <c r="D11" s="6"/>
      <c r="E11" s="6"/>
    </row>
    <row r="12" spans="1:8" x14ac:dyDescent="0.25">
      <c r="A12" s="45" t="s">
        <v>22</v>
      </c>
      <c r="B12" s="46" t="s">
        <v>23</v>
      </c>
      <c r="C12" s="6">
        <f>1415010+3193000</f>
        <v>4608010</v>
      </c>
      <c r="D12" s="6">
        <v>4885425</v>
      </c>
      <c r="E12" s="6">
        <v>5333765</v>
      </c>
    </row>
    <row r="13" spans="1:8" x14ac:dyDescent="0.25">
      <c r="A13" s="42" t="s">
        <v>55</v>
      </c>
      <c r="B13" s="48" t="s">
        <v>53</v>
      </c>
      <c r="C13" s="49">
        <f>+C6+C7+C9+C10+C11+C12</f>
        <v>278501199</v>
      </c>
      <c r="D13" s="49">
        <f>+D6+D7+D9+D10+D11+D12</f>
        <v>284660394</v>
      </c>
      <c r="E13" s="49">
        <f>+E6+E7+E9+E10+E11+E12</f>
        <v>269836387</v>
      </c>
    </row>
    <row r="14" spans="1:8" x14ac:dyDescent="0.25">
      <c r="A14" s="50" t="s">
        <v>56</v>
      </c>
      <c r="B14" s="11" t="s">
        <v>58</v>
      </c>
      <c r="C14" s="7">
        <f>C15</f>
        <v>65151724</v>
      </c>
      <c r="D14" s="7">
        <f>D15</f>
        <v>66993223</v>
      </c>
      <c r="E14" s="7">
        <f>E15</f>
        <v>66993223</v>
      </c>
    </row>
    <row r="15" spans="1:8" x14ac:dyDescent="0.25">
      <c r="A15" s="50" t="s">
        <v>57</v>
      </c>
      <c r="B15" s="46" t="s">
        <v>29</v>
      </c>
      <c r="C15" s="6">
        <v>65151724</v>
      </c>
      <c r="D15" s="6">
        <v>66993223</v>
      </c>
      <c r="E15" s="6">
        <v>66993223</v>
      </c>
    </row>
    <row r="16" spans="1:8" x14ac:dyDescent="0.25">
      <c r="A16" s="50" t="s">
        <v>24</v>
      </c>
      <c r="B16" s="46" t="s">
        <v>32</v>
      </c>
      <c r="C16" s="6"/>
      <c r="D16" s="6"/>
      <c r="E16" s="6"/>
    </row>
    <row r="17" spans="1:5" x14ac:dyDescent="0.25">
      <c r="A17" s="50" t="s">
        <v>25</v>
      </c>
      <c r="B17" s="46" t="s">
        <v>35</v>
      </c>
      <c r="C17" s="6"/>
      <c r="D17" s="6"/>
      <c r="E17" s="6"/>
    </row>
    <row r="18" spans="1:5" x14ac:dyDescent="0.25">
      <c r="A18" s="50" t="s">
        <v>26</v>
      </c>
      <c r="B18" s="46" t="s">
        <v>38</v>
      </c>
      <c r="C18" s="6"/>
      <c r="D18" s="6">
        <v>120310</v>
      </c>
      <c r="E18" s="6">
        <v>120310</v>
      </c>
    </row>
    <row r="19" spans="1:5" x14ac:dyDescent="0.25">
      <c r="A19" s="50" t="s">
        <v>27</v>
      </c>
      <c r="B19" s="11" t="s">
        <v>60</v>
      </c>
      <c r="C19" s="7">
        <v>10037619</v>
      </c>
      <c r="D19" s="7">
        <v>10037619</v>
      </c>
      <c r="E19" s="7">
        <v>10037619</v>
      </c>
    </row>
    <row r="20" spans="1:5" x14ac:dyDescent="0.25">
      <c r="A20" s="50" t="s">
        <v>28</v>
      </c>
      <c r="B20" s="46" t="s">
        <v>43</v>
      </c>
      <c r="C20" s="6"/>
      <c r="D20" s="6"/>
      <c r="E20" s="6"/>
    </row>
    <row r="21" spans="1:5" x14ac:dyDescent="0.25">
      <c r="A21" s="50" t="s">
        <v>31</v>
      </c>
      <c r="B21" s="46" t="s">
        <v>45</v>
      </c>
      <c r="C21" s="6">
        <v>10037619</v>
      </c>
      <c r="D21" s="6">
        <v>10037619</v>
      </c>
      <c r="E21" s="6">
        <v>10037619</v>
      </c>
    </row>
    <row r="22" spans="1:5" x14ac:dyDescent="0.25">
      <c r="A22" s="42" t="s">
        <v>34</v>
      </c>
      <c r="B22" s="48" t="s">
        <v>337</v>
      </c>
      <c r="C22" s="49">
        <f>+C14+C19+C18</f>
        <v>75189343</v>
      </c>
      <c r="D22" s="49">
        <f>+D14+D19+D18</f>
        <v>77151152</v>
      </c>
      <c r="E22" s="49">
        <f>+E14+E19+E18</f>
        <v>77151152</v>
      </c>
    </row>
    <row r="23" spans="1:5" x14ac:dyDescent="0.25">
      <c r="A23" s="42" t="s">
        <v>37</v>
      </c>
      <c r="B23" s="48" t="s">
        <v>61</v>
      </c>
      <c r="C23" s="49">
        <f>+C13+C22</f>
        <v>353690542</v>
      </c>
      <c r="D23" s="49">
        <f>+D13+D22</f>
        <v>361811546</v>
      </c>
      <c r="E23" s="49">
        <f>+E13+E22</f>
        <v>346987539</v>
      </c>
    </row>
    <row r="24" spans="1:5" x14ac:dyDescent="0.25">
      <c r="A24" s="42" t="s">
        <v>40</v>
      </c>
      <c r="B24" s="48" t="s">
        <v>46</v>
      </c>
      <c r="C24" s="49" t="str">
        <f t="shared" ref="C24:E25" si="0">IF(C12+C13-C46&lt;0,C46-(C12+C13),"-")</f>
        <v>-</v>
      </c>
      <c r="D24" s="49" t="str">
        <f t="shared" si="0"/>
        <v>-</v>
      </c>
      <c r="E24" s="49" t="str">
        <f t="shared" si="0"/>
        <v>-</v>
      </c>
    </row>
    <row r="25" spans="1:5" x14ac:dyDescent="0.25">
      <c r="A25" s="42" t="s">
        <v>42</v>
      </c>
      <c r="B25" s="48" t="s">
        <v>48</v>
      </c>
      <c r="C25" s="49" t="str">
        <f t="shared" si="0"/>
        <v>-</v>
      </c>
      <c r="D25" s="49" t="str">
        <f t="shared" si="0"/>
        <v>-</v>
      </c>
      <c r="E25" s="49" t="str">
        <f t="shared" si="0"/>
        <v>-</v>
      </c>
    </row>
    <row r="27" spans="1:5" x14ac:dyDescent="0.25">
      <c r="A27" s="134" t="s">
        <v>0</v>
      </c>
      <c r="B27" s="43" t="s">
        <v>2</v>
      </c>
      <c r="C27" s="43"/>
      <c r="D27" s="43"/>
      <c r="E27" s="43"/>
    </row>
    <row r="28" spans="1:5" ht="26.4" x14ac:dyDescent="0.25">
      <c r="A28" s="134"/>
      <c r="B28" s="42" t="s">
        <v>3</v>
      </c>
      <c r="C28" s="44" t="s">
        <v>332</v>
      </c>
      <c r="D28" s="44" t="s">
        <v>334</v>
      </c>
      <c r="E28" s="44" t="s">
        <v>336</v>
      </c>
    </row>
    <row r="29" spans="1:5" x14ac:dyDescent="0.25">
      <c r="A29" s="42" t="s">
        <v>7</v>
      </c>
      <c r="B29" s="42" t="s">
        <v>10</v>
      </c>
      <c r="C29" s="42" t="s">
        <v>4</v>
      </c>
      <c r="D29" s="42" t="s">
        <v>5</v>
      </c>
      <c r="E29" s="42" t="s">
        <v>6</v>
      </c>
    </row>
    <row r="30" spans="1:5" x14ac:dyDescent="0.25">
      <c r="A30" s="45" t="s">
        <v>7</v>
      </c>
      <c r="B30" s="46" t="s">
        <v>9</v>
      </c>
      <c r="C30" s="6">
        <v>31412688</v>
      </c>
      <c r="D30" s="6">
        <v>37532873</v>
      </c>
      <c r="E30" s="6">
        <v>40892948</v>
      </c>
    </row>
    <row r="31" spans="1:5" x14ac:dyDescent="0.25">
      <c r="A31" s="45" t="s">
        <v>10</v>
      </c>
      <c r="B31" s="46" t="s">
        <v>12</v>
      </c>
      <c r="C31" s="6">
        <v>5158737</v>
      </c>
      <c r="D31" s="6">
        <v>5686056</v>
      </c>
      <c r="E31" s="6">
        <v>6087343</v>
      </c>
    </row>
    <row r="32" spans="1:5" x14ac:dyDescent="0.25">
      <c r="A32" s="45" t="s">
        <v>4</v>
      </c>
      <c r="B32" s="46" t="s">
        <v>14</v>
      </c>
      <c r="C32" s="6">
        <v>24716834</v>
      </c>
      <c r="D32" s="6">
        <v>28860858</v>
      </c>
      <c r="E32" s="6">
        <v>31932759</v>
      </c>
    </row>
    <row r="33" spans="1:5" x14ac:dyDescent="0.25">
      <c r="A33" s="45" t="s">
        <v>5</v>
      </c>
      <c r="B33" s="46" t="s">
        <v>16</v>
      </c>
      <c r="C33" s="6">
        <v>7831440</v>
      </c>
      <c r="D33" s="6">
        <v>7710208</v>
      </c>
      <c r="E33" s="6">
        <v>7547912</v>
      </c>
    </row>
    <row r="34" spans="1:5" x14ac:dyDescent="0.25">
      <c r="A34" s="45" t="s">
        <v>6</v>
      </c>
      <c r="B34" s="46" t="s">
        <v>18</v>
      </c>
      <c r="C34" s="6">
        <v>6328189</v>
      </c>
      <c r="D34" s="6">
        <v>3929029</v>
      </c>
      <c r="E34" s="6">
        <v>3929029</v>
      </c>
    </row>
    <row r="35" spans="1:5" x14ac:dyDescent="0.25">
      <c r="A35" s="45" t="s">
        <v>19</v>
      </c>
      <c r="B35" s="46" t="s">
        <v>21</v>
      </c>
      <c r="C35" s="6">
        <v>18698559</v>
      </c>
      <c r="D35" s="6">
        <v>30975593</v>
      </c>
      <c r="E35" s="6">
        <v>16601246</v>
      </c>
    </row>
    <row r="36" spans="1:5" x14ac:dyDescent="0.25">
      <c r="A36" s="45" t="s">
        <v>22</v>
      </c>
      <c r="B36" s="47"/>
      <c r="C36" s="6"/>
      <c r="D36" s="6"/>
      <c r="E36" s="6"/>
    </row>
    <row r="37" spans="1:5" x14ac:dyDescent="0.25">
      <c r="A37" s="42" t="s">
        <v>55</v>
      </c>
      <c r="B37" s="48" t="s">
        <v>54</v>
      </c>
      <c r="C37" s="49">
        <f>SUM(C30:C36)</f>
        <v>94146447</v>
      </c>
      <c r="D37" s="49">
        <f>SUM(D30:D36)</f>
        <v>114694617</v>
      </c>
      <c r="E37" s="49">
        <f>SUM(E30:E36)</f>
        <v>106991237</v>
      </c>
    </row>
    <row r="38" spans="1:5" x14ac:dyDescent="0.25">
      <c r="A38" s="50" t="s">
        <v>56</v>
      </c>
      <c r="B38" s="51" t="s">
        <v>50</v>
      </c>
      <c r="C38" s="6">
        <v>1277051</v>
      </c>
      <c r="D38" s="6">
        <v>1277051</v>
      </c>
      <c r="E38" s="6">
        <v>1277051</v>
      </c>
    </row>
    <row r="39" spans="1:5" x14ac:dyDescent="0.25">
      <c r="A39" s="50" t="s">
        <v>57</v>
      </c>
      <c r="B39" s="46" t="s">
        <v>30</v>
      </c>
      <c r="C39" s="6"/>
      <c r="D39" s="6"/>
      <c r="E39" s="6"/>
    </row>
    <row r="40" spans="1:5" x14ac:dyDescent="0.25">
      <c r="A40" s="50" t="s">
        <v>24</v>
      </c>
      <c r="B40" s="46" t="s">
        <v>33</v>
      </c>
      <c r="C40" s="6"/>
      <c r="D40" s="6"/>
      <c r="E40" s="6"/>
    </row>
    <row r="41" spans="1:5" x14ac:dyDescent="0.25">
      <c r="A41" s="50" t="s">
        <v>25</v>
      </c>
      <c r="B41" s="46" t="s">
        <v>36</v>
      </c>
      <c r="C41" s="6"/>
      <c r="D41" s="6"/>
      <c r="E41" s="6"/>
    </row>
    <row r="42" spans="1:5" x14ac:dyDescent="0.25">
      <c r="A42" s="50" t="s">
        <v>26</v>
      </c>
      <c r="B42" s="46" t="s">
        <v>39</v>
      </c>
      <c r="C42" s="6"/>
      <c r="D42" s="6"/>
      <c r="E42" s="6"/>
    </row>
    <row r="43" spans="1:5" x14ac:dyDescent="0.25">
      <c r="A43" s="50" t="s">
        <v>27</v>
      </c>
      <c r="B43" s="46" t="s">
        <v>41</v>
      </c>
      <c r="C43" s="6"/>
      <c r="D43" s="6"/>
      <c r="E43" s="6"/>
    </row>
    <row r="44" spans="1:5" x14ac:dyDescent="0.25">
      <c r="A44" s="50" t="s">
        <v>28</v>
      </c>
      <c r="B44" s="46" t="s">
        <v>44</v>
      </c>
      <c r="C44" s="6"/>
      <c r="D44" s="6"/>
      <c r="E44" s="6"/>
    </row>
    <row r="45" spans="1:5" x14ac:dyDescent="0.25">
      <c r="A45" s="50" t="s">
        <v>31</v>
      </c>
      <c r="B45" s="47"/>
      <c r="C45" s="6"/>
      <c r="D45" s="6"/>
      <c r="E45" s="6"/>
    </row>
    <row r="46" spans="1:5" x14ac:dyDescent="0.25">
      <c r="A46" s="42" t="s">
        <v>34</v>
      </c>
      <c r="B46" s="48" t="s">
        <v>59</v>
      </c>
      <c r="C46" s="49">
        <f>+C38+C39+C40+C41+C42+C43+C44</f>
        <v>1277051</v>
      </c>
      <c r="D46" s="49">
        <f>+D38+D39+D40+D41+D42+D43+D44</f>
        <v>1277051</v>
      </c>
      <c r="E46" s="49">
        <f>+E38+E39+E40+E41+E42+E43+E44</f>
        <v>1277051</v>
      </c>
    </row>
    <row r="47" spans="1:5" x14ac:dyDescent="0.25">
      <c r="A47" s="42" t="s">
        <v>37</v>
      </c>
      <c r="B47" s="48" t="s">
        <v>62</v>
      </c>
      <c r="C47" s="49">
        <f>+C37+C46</f>
        <v>95423498</v>
      </c>
      <c r="D47" s="49">
        <f>+D37+D46</f>
        <v>115971668</v>
      </c>
      <c r="E47" s="49">
        <f>+E37+E46</f>
        <v>108268288</v>
      </c>
    </row>
    <row r="48" spans="1:5" x14ac:dyDescent="0.25">
      <c r="A48" s="42" t="s">
        <v>40</v>
      </c>
      <c r="B48" s="48" t="s">
        <v>47</v>
      </c>
      <c r="C48" s="49"/>
      <c r="D48" s="49"/>
      <c r="E48" s="49"/>
    </row>
    <row r="49" spans="1:5" x14ac:dyDescent="0.25">
      <c r="A49" s="42" t="s">
        <v>42</v>
      </c>
      <c r="B49" s="48" t="s">
        <v>49</v>
      </c>
      <c r="C49" s="49"/>
      <c r="D49" s="49"/>
      <c r="E49" s="49"/>
    </row>
  </sheetData>
  <mergeCells count="3">
    <mergeCell ref="A3:A4"/>
    <mergeCell ref="A27:A28"/>
    <mergeCell ref="A1:E1"/>
  </mergeCells>
  <phoneticPr fontId="0" type="noConversion"/>
  <printOptions horizontalCentered="1"/>
  <pageMargins left="0.31496062992125984" right="0.47244094488188981" top="0.9055118110236221" bottom="0.31496062992125984" header="0.6692913385826772" footer="0.27559055118110237"/>
  <pageSetup paperSize="9" scale="85" orientation="portrait" r:id="rId1"/>
  <headerFooter alignWithMargins="0">
    <oddHeader xml:space="preserve">&amp;C&amp;"Times New Roman CE,Félkövér"&amp;12 2020. &amp;R&amp;"Times New Roman CE,Félkövér dőlt"&amp;11 1. sz.melléklet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5"/>
  <sheetViews>
    <sheetView zoomScaleNormal="100" zoomScaleSheetLayoutView="115" workbookViewId="0">
      <selection activeCell="C12" sqref="C12"/>
    </sheetView>
  </sheetViews>
  <sheetFormatPr defaultColWidth="9.33203125" defaultRowHeight="13.2" x14ac:dyDescent="0.25"/>
  <cols>
    <col min="1" max="1" width="6.77734375" style="3" customWidth="1"/>
    <col min="2" max="2" width="58.77734375" style="3" customWidth="1"/>
    <col min="3" max="3" width="14.77734375" style="1" customWidth="1"/>
    <col min="4" max="5" width="14.33203125" style="3" bestFit="1" customWidth="1"/>
    <col min="6" max="7" width="16.33203125" style="1" customWidth="1"/>
    <col min="8" max="8" width="4.77734375" style="1" customWidth="1"/>
    <col min="9" max="16384" width="9.33203125" style="1"/>
  </cols>
  <sheetData>
    <row r="1" spans="1:8" ht="21.75" customHeight="1" x14ac:dyDescent="0.25">
      <c r="A1" s="135" t="s">
        <v>338</v>
      </c>
      <c r="B1" s="135"/>
      <c r="C1" s="135"/>
      <c r="D1" s="135"/>
      <c r="E1" s="135"/>
      <c r="F1" s="2"/>
      <c r="G1" s="2"/>
      <c r="H1" s="136"/>
    </row>
    <row r="2" spans="1:8" ht="27" customHeight="1" x14ac:dyDescent="0.25">
      <c r="B2" s="137" t="s">
        <v>51</v>
      </c>
      <c r="C2" s="137"/>
      <c r="D2" s="137"/>
      <c r="E2" s="137"/>
      <c r="F2" s="9"/>
      <c r="H2" s="136"/>
    </row>
    <row r="3" spans="1:8" x14ac:dyDescent="0.25">
      <c r="A3" s="134" t="s">
        <v>0</v>
      </c>
      <c r="B3" s="43" t="s">
        <v>1</v>
      </c>
      <c r="C3" s="43"/>
      <c r="D3" s="43"/>
      <c r="E3" s="43"/>
      <c r="H3" s="136"/>
    </row>
    <row r="4" spans="1:8" s="4" customFormat="1" ht="26.4" x14ac:dyDescent="0.25">
      <c r="A4" s="134"/>
      <c r="B4" s="42" t="s">
        <v>3</v>
      </c>
      <c r="C4" s="44" t="s">
        <v>332</v>
      </c>
      <c r="D4" s="44" t="s">
        <v>334</v>
      </c>
      <c r="E4" s="44" t="s">
        <v>336</v>
      </c>
      <c r="H4" s="136"/>
    </row>
    <row r="5" spans="1:8" s="4" customFormat="1" x14ac:dyDescent="0.25">
      <c r="A5" s="42" t="s">
        <v>7</v>
      </c>
      <c r="B5" s="42" t="s">
        <v>10</v>
      </c>
      <c r="C5" s="42" t="s">
        <v>4</v>
      </c>
      <c r="D5" s="42" t="s">
        <v>5</v>
      </c>
      <c r="E5" s="42" t="s">
        <v>6</v>
      </c>
      <c r="H5" s="136"/>
    </row>
    <row r="6" spans="1:8" x14ac:dyDescent="0.25">
      <c r="A6" s="45" t="s">
        <v>7</v>
      </c>
      <c r="B6" s="46" t="s">
        <v>98</v>
      </c>
      <c r="C6" s="6"/>
      <c r="D6" s="6"/>
      <c r="E6" s="6"/>
      <c r="H6" s="136"/>
    </row>
    <row r="7" spans="1:8" x14ac:dyDescent="0.25">
      <c r="A7" s="45" t="s">
        <v>10</v>
      </c>
      <c r="B7" s="46" t="s">
        <v>96</v>
      </c>
      <c r="C7" s="6"/>
      <c r="D7" s="6"/>
      <c r="E7" s="6"/>
      <c r="H7" s="136"/>
    </row>
    <row r="8" spans="1:8" x14ac:dyDescent="0.25">
      <c r="A8" s="45" t="s">
        <v>4</v>
      </c>
      <c r="B8" s="46" t="s">
        <v>94</v>
      </c>
      <c r="C8" s="6"/>
      <c r="D8" s="6"/>
      <c r="E8" s="6"/>
      <c r="H8" s="136"/>
    </row>
    <row r="9" spans="1:8" x14ac:dyDescent="0.25">
      <c r="A9" s="45" t="s">
        <v>5</v>
      </c>
      <c r="B9" s="46" t="s">
        <v>92</v>
      </c>
      <c r="C9" s="6"/>
      <c r="D9" s="6"/>
      <c r="E9" s="6"/>
      <c r="H9" s="136"/>
    </row>
    <row r="10" spans="1:8" x14ac:dyDescent="0.25">
      <c r="A10" s="45" t="s">
        <v>6</v>
      </c>
      <c r="B10" s="46" t="s">
        <v>90</v>
      </c>
      <c r="C10" s="6"/>
      <c r="D10" s="6"/>
      <c r="E10" s="6"/>
      <c r="H10" s="136"/>
    </row>
    <row r="11" spans="1:8" x14ac:dyDescent="0.25">
      <c r="A11" s="45" t="s">
        <v>19</v>
      </c>
      <c r="B11" s="46" t="s">
        <v>88</v>
      </c>
      <c r="C11" s="6"/>
      <c r="D11" s="6"/>
      <c r="E11" s="6"/>
      <c r="H11" s="136"/>
    </row>
    <row r="12" spans="1:8" x14ac:dyDescent="0.25">
      <c r="A12" s="42" t="s">
        <v>22</v>
      </c>
      <c r="B12" s="48" t="s">
        <v>87</v>
      </c>
      <c r="C12" s="49">
        <f>+C6+C8+C9+C11</f>
        <v>0</v>
      </c>
      <c r="D12" s="49"/>
      <c r="E12" s="49"/>
      <c r="H12" s="136"/>
    </row>
    <row r="13" spans="1:8" x14ac:dyDescent="0.25">
      <c r="A13" s="50" t="s">
        <v>55</v>
      </c>
      <c r="B13" s="11" t="s">
        <v>85</v>
      </c>
      <c r="C13" s="7"/>
      <c r="D13" s="7"/>
      <c r="E13" s="7"/>
      <c r="H13" s="136"/>
    </row>
    <row r="14" spans="1:8" x14ac:dyDescent="0.25">
      <c r="A14" s="50" t="s">
        <v>56</v>
      </c>
      <c r="B14" s="10" t="s">
        <v>83</v>
      </c>
      <c r="C14" s="6"/>
      <c r="D14" s="6"/>
      <c r="E14" s="6"/>
      <c r="H14" s="136"/>
    </row>
    <row r="15" spans="1:8" x14ac:dyDescent="0.25">
      <c r="A15" s="50" t="s">
        <v>57</v>
      </c>
      <c r="B15" s="10" t="s">
        <v>81</v>
      </c>
      <c r="C15" s="6"/>
      <c r="D15" s="6"/>
      <c r="E15" s="6"/>
      <c r="H15" s="136"/>
    </row>
    <row r="16" spans="1:8" x14ac:dyDescent="0.25">
      <c r="A16" s="50" t="s">
        <v>24</v>
      </c>
      <c r="B16" s="10" t="s">
        <v>80</v>
      </c>
      <c r="C16" s="6"/>
      <c r="D16" s="6"/>
      <c r="E16" s="6"/>
      <c r="H16" s="136"/>
    </row>
    <row r="17" spans="1:8" x14ac:dyDescent="0.25">
      <c r="A17" s="50" t="s">
        <v>25</v>
      </c>
      <c r="B17" s="10" t="s">
        <v>79</v>
      </c>
      <c r="C17" s="6"/>
      <c r="D17" s="6"/>
      <c r="E17" s="6"/>
      <c r="H17" s="136"/>
    </row>
    <row r="18" spans="1:8" x14ac:dyDescent="0.25">
      <c r="A18" s="50" t="s">
        <v>26</v>
      </c>
      <c r="B18" s="10" t="s">
        <v>78</v>
      </c>
      <c r="C18" s="6"/>
      <c r="D18" s="6"/>
      <c r="E18" s="6"/>
      <c r="H18" s="136"/>
    </row>
    <row r="19" spans="1:8" x14ac:dyDescent="0.25">
      <c r="A19" s="50" t="s">
        <v>27</v>
      </c>
      <c r="B19" s="11" t="s">
        <v>76</v>
      </c>
      <c r="C19" s="7"/>
      <c r="D19" s="7"/>
      <c r="E19" s="7"/>
      <c r="H19" s="136"/>
    </row>
    <row r="20" spans="1:8" x14ac:dyDescent="0.25">
      <c r="A20" s="50" t="s">
        <v>28</v>
      </c>
      <c r="B20" s="10" t="s">
        <v>75</v>
      </c>
      <c r="C20" s="6"/>
      <c r="D20" s="6"/>
      <c r="E20" s="6"/>
      <c r="H20" s="136"/>
    </row>
    <row r="21" spans="1:8" x14ac:dyDescent="0.25">
      <c r="A21" s="50" t="s">
        <v>31</v>
      </c>
      <c r="B21" s="10" t="s">
        <v>73</v>
      </c>
      <c r="C21" s="6"/>
      <c r="D21" s="6"/>
      <c r="E21" s="6"/>
      <c r="H21" s="136"/>
    </row>
    <row r="22" spans="1:8" x14ac:dyDescent="0.25">
      <c r="A22" s="50" t="s">
        <v>34</v>
      </c>
      <c r="B22" s="10" t="s">
        <v>72</v>
      </c>
      <c r="C22" s="6"/>
      <c r="D22" s="6"/>
      <c r="E22" s="6"/>
      <c r="H22" s="136"/>
    </row>
    <row r="23" spans="1:8" x14ac:dyDescent="0.25">
      <c r="A23" s="50" t="s">
        <v>37</v>
      </c>
      <c r="B23" s="10" t="s">
        <v>71</v>
      </c>
      <c r="C23" s="6"/>
      <c r="D23" s="6"/>
      <c r="E23" s="6"/>
      <c r="H23" s="136"/>
    </row>
    <row r="24" spans="1:8" x14ac:dyDescent="0.25">
      <c r="A24" s="50" t="s">
        <v>40</v>
      </c>
      <c r="B24" s="10" t="s">
        <v>70</v>
      </c>
      <c r="C24" s="6"/>
      <c r="D24" s="6"/>
      <c r="E24" s="6"/>
      <c r="H24" s="136"/>
    </row>
    <row r="25" spans="1:8" ht="24" customHeight="1" x14ac:dyDescent="0.25">
      <c r="A25" s="42" t="s">
        <v>42</v>
      </c>
      <c r="B25" s="48" t="s">
        <v>69</v>
      </c>
      <c r="C25" s="49"/>
      <c r="D25" s="49"/>
      <c r="E25" s="49"/>
      <c r="H25" s="136"/>
    </row>
    <row r="26" spans="1:8" x14ac:dyDescent="0.25">
      <c r="A26" s="42" t="s">
        <v>67</v>
      </c>
      <c r="B26" s="48" t="s">
        <v>66</v>
      </c>
      <c r="C26" s="49">
        <f>+C12+C25</f>
        <v>0</v>
      </c>
      <c r="D26" s="49">
        <f>+D12+D25</f>
        <v>0</v>
      </c>
      <c r="E26" s="49">
        <f>+E12+E25</f>
        <v>0</v>
      </c>
      <c r="H26" s="136"/>
    </row>
    <row r="27" spans="1:8" x14ac:dyDescent="0.25">
      <c r="A27" s="42" t="s">
        <v>64</v>
      </c>
      <c r="B27" s="48" t="s">
        <v>46</v>
      </c>
      <c r="C27" s="49"/>
      <c r="D27" s="49"/>
      <c r="E27" s="49"/>
      <c r="H27" s="136"/>
    </row>
    <row r="28" spans="1:8" x14ac:dyDescent="0.25">
      <c r="A28" s="42" t="s">
        <v>63</v>
      </c>
      <c r="B28" s="48" t="s">
        <v>48</v>
      </c>
      <c r="C28" s="49">
        <f>+C53-C26</f>
        <v>239809762</v>
      </c>
      <c r="D28" s="49">
        <f>+D53-D26</f>
        <v>245839878</v>
      </c>
      <c r="E28" s="49">
        <f>+E53-E26</f>
        <v>238719251</v>
      </c>
      <c r="H28" s="136"/>
    </row>
    <row r="30" spans="1:8" x14ac:dyDescent="0.25">
      <c r="A30" s="134" t="s">
        <v>0</v>
      </c>
      <c r="B30" s="43" t="s">
        <v>2</v>
      </c>
      <c r="C30" s="43"/>
      <c r="D30" s="43"/>
      <c r="E30" s="43"/>
    </row>
    <row r="31" spans="1:8" ht="26.4" x14ac:dyDescent="0.25">
      <c r="A31" s="134"/>
      <c r="B31" s="42" t="s">
        <v>3</v>
      </c>
      <c r="C31" s="44" t="s">
        <v>332</v>
      </c>
      <c r="D31" s="44" t="s">
        <v>334</v>
      </c>
      <c r="E31" s="44" t="s">
        <v>336</v>
      </c>
    </row>
    <row r="32" spans="1:8" x14ac:dyDescent="0.25">
      <c r="A32" s="42" t="s">
        <v>7</v>
      </c>
      <c r="B32" s="42" t="s">
        <v>10</v>
      </c>
      <c r="C32" s="42" t="s">
        <v>4</v>
      </c>
      <c r="D32" s="42" t="s">
        <v>5</v>
      </c>
      <c r="E32" s="42" t="s">
        <v>6</v>
      </c>
    </row>
    <row r="33" spans="1:5" x14ac:dyDescent="0.25">
      <c r="A33" s="45" t="s">
        <v>7</v>
      </c>
      <c r="B33" s="46" t="s">
        <v>97</v>
      </c>
      <c r="C33" s="6">
        <v>239809762</v>
      </c>
      <c r="D33" s="6">
        <v>245839878</v>
      </c>
      <c r="E33" s="6">
        <v>238719251</v>
      </c>
    </row>
    <row r="34" spans="1:5" x14ac:dyDescent="0.25">
      <c r="A34" s="45" t="s">
        <v>10</v>
      </c>
      <c r="B34" s="46" t="s">
        <v>95</v>
      </c>
      <c r="C34" s="6">
        <v>239809762</v>
      </c>
      <c r="D34" s="6">
        <v>235849266</v>
      </c>
      <c r="E34" s="6">
        <v>236971161</v>
      </c>
    </row>
    <row r="35" spans="1:5" x14ac:dyDescent="0.25">
      <c r="A35" s="45" t="s">
        <v>4</v>
      </c>
      <c r="B35" s="46" t="s">
        <v>93</v>
      </c>
      <c r="C35" s="6"/>
      <c r="D35" s="6"/>
      <c r="E35" s="6"/>
    </row>
    <row r="36" spans="1:5" x14ac:dyDescent="0.25">
      <c r="A36" s="45" t="s">
        <v>5</v>
      </c>
      <c r="B36" s="46" t="s">
        <v>91</v>
      </c>
      <c r="C36" s="6"/>
      <c r="D36" s="6"/>
      <c r="E36" s="6"/>
    </row>
    <row r="37" spans="1:5" x14ac:dyDescent="0.25">
      <c r="A37" s="45" t="s">
        <v>6</v>
      </c>
      <c r="B37" s="46" t="s">
        <v>89</v>
      </c>
      <c r="C37" s="6"/>
      <c r="D37" s="6"/>
      <c r="E37" s="6"/>
    </row>
    <row r="38" spans="1:5" x14ac:dyDescent="0.25">
      <c r="A38" s="45" t="s">
        <v>19</v>
      </c>
      <c r="B38" s="46" t="s">
        <v>21</v>
      </c>
      <c r="C38" s="6"/>
      <c r="D38" s="6"/>
      <c r="E38" s="6"/>
    </row>
    <row r="39" spans="1:5" x14ac:dyDescent="0.25">
      <c r="A39" s="42" t="s">
        <v>22</v>
      </c>
      <c r="B39" s="48" t="s">
        <v>86</v>
      </c>
      <c r="C39" s="49">
        <f>+C33+C35+C37+C38</f>
        <v>239809762</v>
      </c>
      <c r="D39" s="49">
        <f>+D33+D35+D37+D38</f>
        <v>245839878</v>
      </c>
      <c r="E39" s="49">
        <f>+E33+E35+E37+E38</f>
        <v>238719251</v>
      </c>
    </row>
    <row r="40" spans="1:5" x14ac:dyDescent="0.25">
      <c r="A40" s="50" t="s">
        <v>55</v>
      </c>
      <c r="B40" s="46" t="s">
        <v>84</v>
      </c>
      <c r="C40" s="6"/>
      <c r="D40" s="6"/>
      <c r="E40" s="6"/>
    </row>
    <row r="41" spans="1:5" x14ac:dyDescent="0.25">
      <c r="A41" s="50" t="s">
        <v>56</v>
      </c>
      <c r="B41" s="46" t="s">
        <v>82</v>
      </c>
      <c r="C41" s="6"/>
      <c r="D41" s="6"/>
      <c r="E41" s="6"/>
    </row>
    <row r="42" spans="1:5" x14ac:dyDescent="0.25">
      <c r="A42" s="50" t="s">
        <v>57</v>
      </c>
      <c r="B42" s="46" t="s">
        <v>33</v>
      </c>
      <c r="C42" s="6"/>
      <c r="D42" s="6"/>
      <c r="E42" s="6"/>
    </row>
    <row r="43" spans="1:5" x14ac:dyDescent="0.25">
      <c r="A43" s="50" t="s">
        <v>24</v>
      </c>
      <c r="B43" s="46" t="s">
        <v>36</v>
      </c>
      <c r="C43" s="6"/>
      <c r="D43" s="6"/>
      <c r="E43" s="6"/>
    </row>
    <row r="44" spans="1:5" x14ac:dyDescent="0.25">
      <c r="A44" s="50" t="s">
        <v>25</v>
      </c>
      <c r="B44" s="46" t="s">
        <v>39</v>
      </c>
      <c r="C44" s="6"/>
      <c r="D44" s="6"/>
      <c r="E44" s="6"/>
    </row>
    <row r="45" spans="1:5" x14ac:dyDescent="0.25">
      <c r="A45" s="50" t="s">
        <v>26</v>
      </c>
      <c r="B45" s="46" t="s">
        <v>77</v>
      </c>
      <c r="C45" s="6"/>
      <c r="D45" s="6"/>
      <c r="E45" s="6"/>
    </row>
    <row r="46" spans="1:5" x14ac:dyDescent="0.25">
      <c r="A46" s="50" t="s">
        <v>27</v>
      </c>
      <c r="B46" s="46" t="s">
        <v>44</v>
      </c>
      <c r="C46" s="6"/>
      <c r="D46" s="6"/>
      <c r="E46" s="6"/>
    </row>
    <row r="47" spans="1:5" x14ac:dyDescent="0.25">
      <c r="A47" s="50" t="s">
        <v>28</v>
      </c>
      <c r="B47" s="46" t="s">
        <v>74</v>
      </c>
      <c r="C47" s="6"/>
      <c r="D47" s="6"/>
      <c r="E47" s="6"/>
    </row>
    <row r="48" spans="1:5" x14ac:dyDescent="0.25">
      <c r="A48" s="50" t="s">
        <v>31</v>
      </c>
      <c r="B48" s="47"/>
      <c r="C48" s="6"/>
      <c r="D48" s="6"/>
      <c r="E48" s="6"/>
    </row>
    <row r="49" spans="1:5" x14ac:dyDescent="0.25">
      <c r="A49" s="50" t="s">
        <v>34</v>
      </c>
      <c r="B49" s="47"/>
      <c r="C49" s="6"/>
      <c r="D49" s="6"/>
      <c r="E49" s="6"/>
    </row>
    <row r="50" spans="1:5" x14ac:dyDescent="0.25">
      <c r="A50" s="50" t="s">
        <v>37</v>
      </c>
      <c r="B50" s="47"/>
      <c r="C50" s="6"/>
      <c r="D50" s="6"/>
      <c r="E50" s="6"/>
    </row>
    <row r="51" spans="1:5" x14ac:dyDescent="0.25">
      <c r="A51" s="50" t="s">
        <v>40</v>
      </c>
      <c r="B51" s="47"/>
      <c r="C51" s="6"/>
      <c r="D51" s="6"/>
      <c r="E51" s="6"/>
    </row>
    <row r="52" spans="1:5" x14ac:dyDescent="0.25">
      <c r="A52" s="42" t="s">
        <v>42</v>
      </c>
      <c r="B52" s="48" t="s">
        <v>68</v>
      </c>
      <c r="C52" s="49"/>
      <c r="D52" s="49"/>
      <c r="E52" s="49"/>
    </row>
    <row r="53" spans="1:5" x14ac:dyDescent="0.25">
      <c r="A53" s="42" t="s">
        <v>67</v>
      </c>
      <c r="B53" s="48" t="s">
        <v>65</v>
      </c>
      <c r="C53" s="49">
        <f>+C39+C52</f>
        <v>239809762</v>
      </c>
      <c r="D53" s="49">
        <f>+D39+D52</f>
        <v>245839878</v>
      </c>
      <c r="E53" s="49">
        <f>+E39+E52</f>
        <v>238719251</v>
      </c>
    </row>
    <row r="54" spans="1:5" x14ac:dyDescent="0.25">
      <c r="A54" s="42" t="s">
        <v>64</v>
      </c>
      <c r="B54" s="48" t="s">
        <v>47</v>
      </c>
      <c r="C54" s="49"/>
      <c r="D54" s="49"/>
      <c r="E54" s="49"/>
    </row>
    <row r="55" spans="1:5" x14ac:dyDescent="0.25">
      <c r="A55" s="42" t="s">
        <v>63</v>
      </c>
      <c r="B55" s="48" t="s">
        <v>49</v>
      </c>
      <c r="C55" s="49"/>
      <c r="D55" s="49"/>
      <c r="E55" s="49"/>
    </row>
  </sheetData>
  <mergeCells count="5">
    <mergeCell ref="A3:A4"/>
    <mergeCell ref="H1:H28"/>
    <mergeCell ref="A30:A31"/>
    <mergeCell ref="B2:E2"/>
    <mergeCell ref="A1:E1"/>
  </mergeCells>
  <phoneticPr fontId="0" type="noConversion"/>
  <printOptions horizontalCentered="1"/>
  <pageMargins left="0.78740157480314965" right="0.78740157480314965" top="0.86614173228346458" bottom="0.78740157480314965" header="0.47244094488188981" footer="0.78740157480314965"/>
  <pageSetup paperSize="9" scale="87" orientation="portrait" r:id="rId1"/>
  <headerFooter alignWithMargins="0">
    <oddHeader>&amp;C&amp;"Times New Roman CE,Félkövér"&amp;12 2020.&amp;R&amp;"Times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4"/>
  <sheetViews>
    <sheetView view="pageLayout" zoomScaleNormal="80" workbookViewId="0">
      <selection activeCell="E142" sqref="E142"/>
    </sheetView>
  </sheetViews>
  <sheetFormatPr defaultColWidth="9.33203125" defaultRowHeight="15.6" x14ac:dyDescent="0.3"/>
  <cols>
    <col min="1" max="1" width="9.44140625" style="25" customWidth="1"/>
    <col min="2" max="2" width="97.77734375" style="82" customWidth="1"/>
    <col min="3" max="5" width="21.6640625" style="23" customWidth="1"/>
    <col min="6" max="16384" width="9.33203125" style="22"/>
  </cols>
  <sheetData>
    <row r="1" spans="1:5" ht="15.9" customHeight="1" x14ac:dyDescent="0.3">
      <c r="A1" s="139" t="s">
        <v>318</v>
      </c>
      <c r="B1" s="139"/>
      <c r="C1" s="139"/>
      <c r="D1" s="22"/>
      <c r="E1" s="22"/>
    </row>
    <row r="2" spans="1:5" ht="15.9" customHeight="1" x14ac:dyDescent="0.3">
      <c r="A2" s="138"/>
      <c r="B2" s="138"/>
      <c r="C2" s="52"/>
      <c r="D2" s="52"/>
      <c r="E2" s="52" t="s">
        <v>104</v>
      </c>
    </row>
    <row r="3" spans="1:5" ht="31.2" x14ac:dyDescent="0.3">
      <c r="A3" s="53" t="s">
        <v>0</v>
      </c>
      <c r="B3" s="54" t="s">
        <v>100</v>
      </c>
      <c r="C3" s="44" t="s">
        <v>332</v>
      </c>
      <c r="D3" s="44" t="s">
        <v>334</v>
      </c>
      <c r="E3" s="44" t="s">
        <v>336</v>
      </c>
    </row>
    <row r="4" spans="1:5" s="28" customFormat="1" x14ac:dyDescent="0.25">
      <c r="A4" s="53">
        <v>1</v>
      </c>
      <c r="B4" s="54">
        <v>2</v>
      </c>
      <c r="C4" s="54">
        <v>3</v>
      </c>
      <c r="D4" s="54">
        <v>4</v>
      </c>
      <c r="E4" s="54">
        <v>5</v>
      </c>
    </row>
    <row r="5" spans="1:5" s="28" customFormat="1" x14ac:dyDescent="0.25">
      <c r="A5" s="53" t="s">
        <v>7</v>
      </c>
      <c r="B5" s="74" t="s">
        <v>316</v>
      </c>
      <c r="C5" s="55">
        <f>+C6+C7+C8+C9+C10+C11</f>
        <v>31926260</v>
      </c>
      <c r="D5" s="55">
        <f>+D6+D7+D8+D9+D10+D11</f>
        <v>31926260</v>
      </c>
      <c r="E5" s="55">
        <f>+E6+E7+E8+E9+E10+E11</f>
        <v>35113760</v>
      </c>
    </row>
    <row r="6" spans="1:5" s="28" customFormat="1" x14ac:dyDescent="0.25">
      <c r="A6" s="56" t="s">
        <v>197</v>
      </c>
      <c r="B6" s="75" t="s">
        <v>315</v>
      </c>
      <c r="C6" s="57">
        <v>19162416</v>
      </c>
      <c r="D6" s="57">
        <v>19162416</v>
      </c>
      <c r="E6" s="57">
        <v>19162416</v>
      </c>
    </row>
    <row r="7" spans="1:5" s="28" customFormat="1" x14ac:dyDescent="0.25">
      <c r="A7" s="56" t="s">
        <v>195</v>
      </c>
      <c r="B7" s="75" t="s">
        <v>314</v>
      </c>
      <c r="C7" s="57"/>
      <c r="D7" s="57"/>
      <c r="E7" s="57"/>
    </row>
    <row r="8" spans="1:5" s="28" customFormat="1" x14ac:dyDescent="0.25">
      <c r="A8" s="56" t="s">
        <v>194</v>
      </c>
      <c r="B8" s="75" t="s">
        <v>313</v>
      </c>
      <c r="C8" s="57">
        <v>10963844</v>
      </c>
      <c r="D8" s="57">
        <v>10963844</v>
      </c>
      <c r="E8" s="57">
        <f>10963844+3187500</f>
        <v>14151344</v>
      </c>
    </row>
    <row r="9" spans="1:5" s="28" customFormat="1" x14ac:dyDescent="0.25">
      <c r="A9" s="56" t="s">
        <v>192</v>
      </c>
      <c r="B9" s="75" t="s">
        <v>312</v>
      </c>
      <c r="C9" s="57">
        <v>1800000</v>
      </c>
      <c r="D9" s="57">
        <v>1800000</v>
      </c>
      <c r="E9" s="57">
        <v>1800000</v>
      </c>
    </row>
    <row r="10" spans="1:5" s="28" customFormat="1" x14ac:dyDescent="0.25">
      <c r="A10" s="56" t="s">
        <v>311</v>
      </c>
      <c r="B10" s="75" t="s">
        <v>310</v>
      </c>
      <c r="C10" s="57"/>
      <c r="D10" s="57"/>
      <c r="E10" s="57"/>
    </row>
    <row r="11" spans="1:5" s="28" customFormat="1" x14ac:dyDescent="0.25">
      <c r="A11" s="56" t="s">
        <v>190</v>
      </c>
      <c r="B11" s="75" t="s">
        <v>309</v>
      </c>
      <c r="C11" s="57"/>
      <c r="D11" s="57"/>
      <c r="E11" s="57"/>
    </row>
    <row r="12" spans="1:5" s="28" customFormat="1" x14ac:dyDescent="0.25">
      <c r="A12" s="53" t="s">
        <v>10</v>
      </c>
      <c r="B12" s="76" t="s">
        <v>308</v>
      </c>
      <c r="C12" s="55">
        <f>+C13+C14+C15+C16+C17</f>
        <v>237836213</v>
      </c>
      <c r="D12" s="55">
        <f>+D13+D14+D15+D16+D17</f>
        <v>244730820</v>
      </c>
      <c r="E12" s="55">
        <f>+E13+E14+E15+E16+E17</f>
        <v>226270973</v>
      </c>
    </row>
    <row r="13" spans="1:5" s="28" customFormat="1" x14ac:dyDescent="0.25">
      <c r="A13" s="56" t="s">
        <v>171</v>
      </c>
      <c r="B13" s="75" t="s">
        <v>307</v>
      </c>
      <c r="C13" s="57"/>
      <c r="D13" s="57"/>
      <c r="E13" s="57"/>
    </row>
    <row r="14" spans="1:5" s="28" customFormat="1" x14ac:dyDescent="0.25">
      <c r="A14" s="56" t="s">
        <v>170</v>
      </c>
      <c r="B14" s="75" t="s">
        <v>306</v>
      </c>
      <c r="C14" s="57"/>
      <c r="D14" s="57"/>
      <c r="E14" s="57"/>
    </row>
    <row r="15" spans="1:5" s="28" customFormat="1" x14ac:dyDescent="0.25">
      <c r="A15" s="56" t="s">
        <v>168</v>
      </c>
      <c r="B15" s="75" t="s">
        <v>305</v>
      </c>
      <c r="C15" s="57"/>
      <c r="D15" s="57"/>
      <c r="E15" s="57"/>
    </row>
    <row r="16" spans="1:5" s="28" customFormat="1" x14ac:dyDescent="0.25">
      <c r="A16" s="56" t="s">
        <v>167</v>
      </c>
      <c r="B16" s="75" t="s">
        <v>304</v>
      </c>
      <c r="C16" s="57"/>
      <c r="D16" s="57"/>
      <c r="E16" s="57"/>
    </row>
    <row r="17" spans="1:5" s="28" customFormat="1" x14ac:dyDescent="0.25">
      <c r="A17" s="56" t="s">
        <v>165</v>
      </c>
      <c r="B17" s="75" t="s">
        <v>303</v>
      </c>
      <c r="C17" s="57">
        <v>237836213</v>
      </c>
      <c r="D17" s="57">
        <v>244730820</v>
      </c>
      <c r="E17" s="57">
        <v>226270973</v>
      </c>
    </row>
    <row r="18" spans="1:5" s="28" customFormat="1" x14ac:dyDescent="0.25">
      <c r="A18" s="56" t="s">
        <v>164</v>
      </c>
      <c r="B18" s="75" t="s">
        <v>302</v>
      </c>
      <c r="C18" s="57">
        <v>237011010</v>
      </c>
      <c r="D18" s="57">
        <v>235849266</v>
      </c>
      <c r="E18" s="57">
        <v>215808139</v>
      </c>
    </row>
    <row r="19" spans="1:5" s="28" customFormat="1" x14ac:dyDescent="0.25">
      <c r="A19" s="53" t="s">
        <v>4</v>
      </c>
      <c r="B19" s="74" t="s">
        <v>301</v>
      </c>
      <c r="C19" s="55">
        <f>+C20+C21+C22+C23+C24</f>
        <v>0</v>
      </c>
      <c r="D19" s="55">
        <f>+D20+D21+D22+D23+D24</f>
        <v>0</v>
      </c>
      <c r="E19" s="55">
        <f>+E20+E21+E22+E23+E24</f>
        <v>0</v>
      </c>
    </row>
    <row r="20" spans="1:5" s="28" customFormat="1" x14ac:dyDescent="0.25">
      <c r="A20" s="56" t="s">
        <v>147</v>
      </c>
      <c r="B20" s="75" t="s">
        <v>300</v>
      </c>
      <c r="C20" s="57"/>
      <c r="D20" s="57"/>
      <c r="E20" s="57"/>
    </row>
    <row r="21" spans="1:5" s="28" customFormat="1" x14ac:dyDescent="0.25">
      <c r="A21" s="56" t="s">
        <v>145</v>
      </c>
      <c r="B21" s="75" t="s">
        <v>299</v>
      </c>
      <c r="C21" s="57"/>
      <c r="D21" s="57"/>
      <c r="E21" s="57"/>
    </row>
    <row r="22" spans="1:5" s="28" customFormat="1" x14ac:dyDescent="0.25">
      <c r="A22" s="56" t="s">
        <v>298</v>
      </c>
      <c r="B22" s="75" t="s">
        <v>297</v>
      </c>
      <c r="C22" s="57"/>
      <c r="D22" s="57"/>
      <c r="E22" s="57"/>
    </row>
    <row r="23" spans="1:5" s="28" customFormat="1" x14ac:dyDescent="0.25">
      <c r="A23" s="56" t="s">
        <v>296</v>
      </c>
      <c r="B23" s="75" t="s">
        <v>295</v>
      </c>
      <c r="C23" s="57"/>
      <c r="D23" s="57"/>
      <c r="E23" s="57"/>
    </row>
    <row r="24" spans="1:5" s="28" customFormat="1" x14ac:dyDescent="0.25">
      <c r="A24" s="56" t="s">
        <v>294</v>
      </c>
      <c r="B24" s="75" t="s">
        <v>293</v>
      </c>
      <c r="C24" s="57"/>
      <c r="D24" s="57"/>
      <c r="E24" s="57"/>
    </row>
    <row r="25" spans="1:5" s="28" customFormat="1" x14ac:dyDescent="0.25">
      <c r="A25" s="56" t="s">
        <v>292</v>
      </c>
      <c r="B25" s="75" t="s">
        <v>291</v>
      </c>
      <c r="C25" s="57"/>
      <c r="D25" s="57"/>
      <c r="E25" s="57"/>
    </row>
    <row r="26" spans="1:5" s="28" customFormat="1" x14ac:dyDescent="0.25">
      <c r="A26" s="53" t="s">
        <v>290</v>
      </c>
      <c r="B26" s="74" t="s">
        <v>289</v>
      </c>
      <c r="C26" s="58">
        <f>+C27+C30+C32</f>
        <v>4130716</v>
      </c>
      <c r="D26" s="58">
        <f>+D27+D30+D32</f>
        <v>3117889</v>
      </c>
      <c r="E26" s="58">
        <f>+E27+E30+E32</f>
        <v>3117889</v>
      </c>
    </row>
    <row r="27" spans="1:5" s="28" customFormat="1" x14ac:dyDescent="0.25">
      <c r="A27" s="56" t="s">
        <v>288</v>
      </c>
      <c r="B27" s="75" t="s">
        <v>287</v>
      </c>
      <c r="C27" s="59">
        <v>3454164</v>
      </c>
      <c r="D27" s="59">
        <v>3011798</v>
      </c>
      <c r="E27" s="59">
        <v>3011798</v>
      </c>
    </row>
    <row r="28" spans="1:5" s="28" customFormat="1" x14ac:dyDescent="0.25">
      <c r="A28" s="56" t="s">
        <v>286</v>
      </c>
      <c r="B28" s="75" t="s">
        <v>285</v>
      </c>
      <c r="C28" s="57"/>
      <c r="D28" s="57"/>
      <c r="E28" s="57"/>
    </row>
    <row r="29" spans="1:5" s="28" customFormat="1" x14ac:dyDescent="0.25">
      <c r="A29" s="56" t="s">
        <v>284</v>
      </c>
      <c r="B29" s="75" t="s">
        <v>283</v>
      </c>
      <c r="C29" s="57">
        <v>3454164</v>
      </c>
      <c r="D29" s="57">
        <v>3011798</v>
      </c>
      <c r="E29" s="57">
        <v>3011798</v>
      </c>
    </row>
    <row r="30" spans="1:5" s="28" customFormat="1" x14ac:dyDescent="0.25">
      <c r="A30" s="56" t="s">
        <v>282</v>
      </c>
      <c r="B30" s="75" t="s">
        <v>281</v>
      </c>
      <c r="C30" s="57">
        <v>530576</v>
      </c>
      <c r="D30" s="57">
        <v>0</v>
      </c>
      <c r="E30" s="57">
        <v>0</v>
      </c>
    </row>
    <row r="31" spans="1:5" s="28" customFormat="1" x14ac:dyDescent="0.25">
      <c r="A31" s="56" t="s">
        <v>280</v>
      </c>
      <c r="B31" s="75" t="s">
        <v>279</v>
      </c>
      <c r="C31" s="57"/>
      <c r="D31" s="57"/>
      <c r="E31" s="57"/>
    </row>
    <row r="32" spans="1:5" s="28" customFormat="1" x14ac:dyDescent="0.25">
      <c r="A32" s="56" t="s">
        <v>278</v>
      </c>
      <c r="B32" s="75" t="s">
        <v>277</v>
      </c>
      <c r="C32" s="57">
        <v>145976</v>
      </c>
      <c r="D32" s="57">
        <v>106091</v>
      </c>
      <c r="E32" s="57">
        <v>106091</v>
      </c>
    </row>
    <row r="33" spans="1:5" s="28" customFormat="1" x14ac:dyDescent="0.25">
      <c r="A33" s="53" t="s">
        <v>6</v>
      </c>
      <c r="B33" s="74" t="s">
        <v>276</v>
      </c>
      <c r="C33" s="55">
        <f>SUM(C34:C43)</f>
        <v>1415010</v>
      </c>
      <c r="D33" s="55">
        <f>SUM(D34:D43)</f>
        <v>2613685</v>
      </c>
      <c r="E33" s="55">
        <f>SUM(E34:E43)</f>
        <v>3062025</v>
      </c>
    </row>
    <row r="34" spans="1:5" s="28" customFormat="1" x14ac:dyDescent="0.25">
      <c r="A34" s="56" t="s">
        <v>141</v>
      </c>
      <c r="B34" s="75" t="s">
        <v>275</v>
      </c>
      <c r="C34" s="57"/>
      <c r="D34" s="57">
        <v>250982</v>
      </c>
      <c r="E34" s="57">
        <v>400000</v>
      </c>
    </row>
    <row r="35" spans="1:5" s="28" customFormat="1" x14ac:dyDescent="0.25">
      <c r="A35" s="56" t="s">
        <v>139</v>
      </c>
      <c r="B35" s="75" t="s">
        <v>274</v>
      </c>
      <c r="C35" s="57">
        <v>402307</v>
      </c>
      <c r="D35" s="57">
        <v>1100000</v>
      </c>
      <c r="E35" s="57">
        <v>1100000</v>
      </c>
    </row>
    <row r="36" spans="1:5" s="28" customFormat="1" x14ac:dyDescent="0.25">
      <c r="A36" s="56" t="s">
        <v>137</v>
      </c>
      <c r="B36" s="75" t="s">
        <v>273</v>
      </c>
      <c r="C36" s="57">
        <v>900080</v>
      </c>
      <c r="D36" s="57">
        <v>900080</v>
      </c>
      <c r="E36" s="57">
        <v>906025</v>
      </c>
    </row>
    <row r="37" spans="1:5" s="28" customFormat="1" x14ac:dyDescent="0.25">
      <c r="A37" s="56" t="s">
        <v>272</v>
      </c>
      <c r="B37" s="75" t="s">
        <v>271</v>
      </c>
      <c r="C37" s="57"/>
      <c r="D37" s="57"/>
      <c r="E37" s="57"/>
    </row>
    <row r="38" spans="1:5" s="28" customFormat="1" x14ac:dyDescent="0.25">
      <c r="A38" s="56" t="s">
        <v>270</v>
      </c>
      <c r="B38" s="75" t="s">
        <v>269</v>
      </c>
      <c r="C38" s="57"/>
      <c r="D38" s="57"/>
      <c r="E38" s="57"/>
    </row>
    <row r="39" spans="1:5" s="28" customFormat="1" x14ac:dyDescent="0.25">
      <c r="A39" s="56" t="s">
        <v>268</v>
      </c>
      <c r="B39" s="75" t="s">
        <v>267</v>
      </c>
      <c r="C39" s="57">
        <v>108623</v>
      </c>
      <c r="D39" s="57">
        <v>108623</v>
      </c>
      <c r="E39" s="57">
        <v>400000</v>
      </c>
    </row>
    <row r="40" spans="1:5" s="28" customFormat="1" x14ac:dyDescent="0.25">
      <c r="A40" s="56" t="s">
        <v>266</v>
      </c>
      <c r="B40" s="75" t="s">
        <v>265</v>
      </c>
      <c r="C40" s="57"/>
      <c r="D40" s="57"/>
      <c r="E40" s="57"/>
    </row>
    <row r="41" spans="1:5" s="28" customFormat="1" x14ac:dyDescent="0.25">
      <c r="A41" s="56" t="s">
        <v>264</v>
      </c>
      <c r="B41" s="75" t="s">
        <v>263</v>
      </c>
      <c r="C41" s="57">
        <v>4000</v>
      </c>
      <c r="D41" s="57">
        <v>4000</v>
      </c>
      <c r="E41" s="57">
        <v>6000</v>
      </c>
    </row>
    <row r="42" spans="1:5" s="28" customFormat="1" x14ac:dyDescent="0.25">
      <c r="A42" s="56" t="s">
        <v>262</v>
      </c>
      <c r="B42" s="75" t="s">
        <v>261</v>
      </c>
      <c r="C42" s="60"/>
      <c r="D42" s="60"/>
      <c r="E42" s="60"/>
    </row>
    <row r="43" spans="1:5" s="28" customFormat="1" x14ac:dyDescent="0.25">
      <c r="A43" s="56" t="s">
        <v>260</v>
      </c>
      <c r="B43" s="75" t="s">
        <v>23</v>
      </c>
      <c r="C43" s="60">
        <v>0</v>
      </c>
      <c r="D43" s="60">
        <v>250000</v>
      </c>
      <c r="E43" s="60">
        <v>250000</v>
      </c>
    </row>
    <row r="44" spans="1:5" s="28" customFormat="1" x14ac:dyDescent="0.25">
      <c r="A44" s="53" t="s">
        <v>19</v>
      </c>
      <c r="B44" s="74" t="s">
        <v>259</v>
      </c>
      <c r="C44" s="55">
        <f>+C45+C46+C47+C48+C49</f>
        <v>0</v>
      </c>
      <c r="D44" s="55">
        <f>+D45+D46+D47+D48+D49</f>
        <v>78740</v>
      </c>
      <c r="E44" s="55">
        <f>+E45+E46+E47+E48+E49</f>
        <v>78740</v>
      </c>
    </row>
    <row r="45" spans="1:5" s="28" customFormat="1" x14ac:dyDescent="0.25">
      <c r="A45" s="56" t="s">
        <v>134</v>
      </c>
      <c r="B45" s="75" t="s">
        <v>258</v>
      </c>
      <c r="C45" s="60"/>
      <c r="D45" s="60"/>
      <c r="E45" s="60"/>
    </row>
    <row r="46" spans="1:5" s="28" customFormat="1" x14ac:dyDescent="0.25">
      <c r="A46" s="56" t="s">
        <v>328</v>
      </c>
      <c r="B46" s="75" t="s">
        <v>257</v>
      </c>
      <c r="C46" s="60"/>
      <c r="D46" s="60"/>
      <c r="E46" s="60"/>
    </row>
    <row r="47" spans="1:5" s="28" customFormat="1" x14ac:dyDescent="0.25">
      <c r="A47" s="56" t="s">
        <v>130</v>
      </c>
      <c r="B47" s="75" t="s">
        <v>256</v>
      </c>
      <c r="C47" s="60"/>
      <c r="D47" s="60">
        <v>78740</v>
      </c>
      <c r="E47" s="60">
        <v>78740</v>
      </c>
    </row>
    <row r="48" spans="1:5" s="28" customFormat="1" x14ac:dyDescent="0.25">
      <c r="A48" s="56" t="s">
        <v>128</v>
      </c>
      <c r="B48" s="75" t="s">
        <v>255</v>
      </c>
      <c r="C48" s="60"/>
      <c r="D48" s="60"/>
      <c r="E48" s="60"/>
    </row>
    <row r="49" spans="1:5" s="28" customFormat="1" x14ac:dyDescent="0.25">
      <c r="A49" s="56" t="s">
        <v>254</v>
      </c>
      <c r="B49" s="75" t="s">
        <v>253</v>
      </c>
      <c r="C49" s="60"/>
      <c r="D49" s="60"/>
      <c r="E49" s="60"/>
    </row>
    <row r="50" spans="1:5" s="28" customFormat="1" x14ac:dyDescent="0.25">
      <c r="A50" s="53" t="s">
        <v>252</v>
      </c>
      <c r="B50" s="74" t="s">
        <v>251</v>
      </c>
      <c r="C50" s="55">
        <f>C52</f>
        <v>3193000</v>
      </c>
      <c r="D50" s="55">
        <f>D52</f>
        <v>2193000</v>
      </c>
      <c r="E50" s="55">
        <f>E52</f>
        <v>2193000</v>
      </c>
    </row>
    <row r="51" spans="1:5" s="28" customFormat="1" x14ac:dyDescent="0.25">
      <c r="A51" s="56" t="s">
        <v>125</v>
      </c>
      <c r="B51" s="75" t="s">
        <v>250</v>
      </c>
      <c r="C51" s="57"/>
      <c r="D51" s="57"/>
      <c r="E51" s="57"/>
    </row>
    <row r="52" spans="1:5" s="28" customFormat="1" x14ac:dyDescent="0.25">
      <c r="A52" s="56" t="s">
        <v>123</v>
      </c>
      <c r="B52" s="75" t="s">
        <v>249</v>
      </c>
      <c r="C52" s="57">
        <v>3193000</v>
      </c>
      <c r="D52" s="57">
        <v>2193000</v>
      </c>
      <c r="E52" s="57">
        <v>2193000</v>
      </c>
    </row>
    <row r="53" spans="1:5" s="28" customFormat="1" x14ac:dyDescent="0.25">
      <c r="A53" s="56" t="s">
        <v>121</v>
      </c>
      <c r="B53" s="75" t="s">
        <v>248</v>
      </c>
      <c r="C53" s="57"/>
      <c r="D53" s="57"/>
      <c r="E53" s="57"/>
    </row>
    <row r="54" spans="1:5" s="28" customFormat="1" x14ac:dyDescent="0.25">
      <c r="A54" s="56" t="s">
        <v>119</v>
      </c>
      <c r="B54" s="75" t="s">
        <v>247</v>
      </c>
      <c r="C54" s="57"/>
      <c r="D54" s="57"/>
      <c r="E54" s="57"/>
    </row>
    <row r="55" spans="1:5" s="28" customFormat="1" x14ac:dyDescent="0.25">
      <c r="A55" s="53" t="s">
        <v>55</v>
      </c>
      <c r="B55" s="76" t="s">
        <v>246</v>
      </c>
      <c r="C55" s="55"/>
      <c r="D55" s="55"/>
      <c r="E55" s="55"/>
    </row>
    <row r="56" spans="1:5" s="28" customFormat="1" x14ac:dyDescent="0.25">
      <c r="A56" s="56" t="s">
        <v>116</v>
      </c>
      <c r="B56" s="75" t="s">
        <v>245</v>
      </c>
      <c r="C56" s="60"/>
      <c r="D56" s="60"/>
      <c r="E56" s="60"/>
    </row>
    <row r="57" spans="1:5" s="28" customFormat="1" x14ac:dyDescent="0.25">
      <c r="A57" s="56" t="s">
        <v>114</v>
      </c>
      <c r="B57" s="75" t="s">
        <v>244</v>
      </c>
      <c r="C57" s="60"/>
      <c r="D57" s="60"/>
      <c r="E57" s="60"/>
    </row>
    <row r="58" spans="1:5" s="28" customFormat="1" x14ac:dyDescent="0.25">
      <c r="A58" s="56" t="s">
        <v>112</v>
      </c>
      <c r="B58" s="75" t="s">
        <v>243</v>
      </c>
      <c r="C58" s="60"/>
      <c r="D58" s="60"/>
      <c r="E58" s="60"/>
    </row>
    <row r="59" spans="1:5" s="28" customFormat="1" x14ac:dyDescent="0.25">
      <c r="A59" s="56" t="s">
        <v>110</v>
      </c>
      <c r="B59" s="75" t="s">
        <v>242</v>
      </c>
      <c r="C59" s="60"/>
      <c r="D59" s="60"/>
      <c r="E59" s="60"/>
    </row>
    <row r="60" spans="1:5" s="28" customFormat="1" x14ac:dyDescent="0.25">
      <c r="A60" s="53" t="s">
        <v>56</v>
      </c>
      <c r="B60" s="74" t="s">
        <v>241</v>
      </c>
      <c r="C60" s="58">
        <f>+C5+C12+C19+C26+C33+C44+C50+C55</f>
        <v>278501199</v>
      </c>
      <c r="D60" s="58">
        <f>+D5+D12+D19+D26+D33+D44+D50+D55</f>
        <v>284660394</v>
      </c>
      <c r="E60" s="58">
        <f>+E5+E12+E19+E26+E33+E44+E50+E55</f>
        <v>269836387</v>
      </c>
    </row>
    <row r="61" spans="1:5" s="28" customFormat="1" x14ac:dyDescent="0.25">
      <c r="A61" s="61" t="s">
        <v>57</v>
      </c>
      <c r="B61" s="76" t="s">
        <v>240</v>
      </c>
      <c r="C61" s="55"/>
      <c r="D61" s="55"/>
      <c r="E61" s="55"/>
    </row>
    <row r="62" spans="1:5" s="28" customFormat="1" x14ac:dyDescent="0.25">
      <c r="A62" s="56" t="s">
        <v>239</v>
      </c>
      <c r="B62" s="75" t="s">
        <v>238</v>
      </c>
      <c r="C62" s="60"/>
      <c r="D62" s="60"/>
      <c r="E62" s="60"/>
    </row>
    <row r="63" spans="1:5" s="28" customFormat="1" x14ac:dyDescent="0.25">
      <c r="A63" s="56" t="s">
        <v>237</v>
      </c>
      <c r="B63" s="75" t="s">
        <v>236</v>
      </c>
      <c r="C63" s="60"/>
      <c r="D63" s="60"/>
      <c r="E63" s="60"/>
    </row>
    <row r="64" spans="1:5" s="28" customFormat="1" x14ac:dyDescent="0.25">
      <c r="A64" s="56" t="s">
        <v>235</v>
      </c>
      <c r="B64" s="75" t="s">
        <v>327</v>
      </c>
      <c r="C64" s="60"/>
      <c r="D64" s="60"/>
      <c r="E64" s="60"/>
    </row>
    <row r="65" spans="1:5" s="28" customFormat="1" x14ac:dyDescent="0.25">
      <c r="A65" s="61" t="s">
        <v>24</v>
      </c>
      <c r="B65" s="76" t="s">
        <v>233</v>
      </c>
      <c r="C65" s="55"/>
      <c r="D65" s="55"/>
      <c r="E65" s="55"/>
    </row>
    <row r="66" spans="1:5" s="28" customFormat="1" x14ac:dyDescent="0.25">
      <c r="A66" s="56" t="s">
        <v>232</v>
      </c>
      <c r="B66" s="75" t="s">
        <v>231</v>
      </c>
      <c r="C66" s="60"/>
      <c r="D66" s="60"/>
      <c r="E66" s="60"/>
    </row>
    <row r="67" spans="1:5" s="28" customFormat="1" x14ac:dyDescent="0.25">
      <c r="A67" s="56" t="s">
        <v>230</v>
      </c>
      <c r="B67" s="75" t="s">
        <v>229</v>
      </c>
      <c r="C67" s="60"/>
      <c r="D67" s="60"/>
      <c r="E67" s="60"/>
    </row>
    <row r="68" spans="1:5" s="28" customFormat="1" x14ac:dyDescent="0.25">
      <c r="A68" s="56" t="s">
        <v>228</v>
      </c>
      <c r="B68" s="75" t="s">
        <v>227</v>
      </c>
      <c r="C68" s="60"/>
      <c r="D68" s="60"/>
      <c r="E68" s="60"/>
    </row>
    <row r="69" spans="1:5" s="28" customFormat="1" x14ac:dyDescent="0.25">
      <c r="A69" s="56" t="s">
        <v>226</v>
      </c>
      <c r="B69" s="75" t="s">
        <v>225</v>
      </c>
      <c r="C69" s="60"/>
      <c r="D69" s="60"/>
      <c r="E69" s="60"/>
    </row>
    <row r="70" spans="1:5" s="28" customFormat="1" x14ac:dyDescent="0.25">
      <c r="A70" s="61" t="s">
        <v>25</v>
      </c>
      <c r="B70" s="76" t="s">
        <v>224</v>
      </c>
      <c r="C70" s="55">
        <f>+C71+C72</f>
        <v>65151724</v>
      </c>
      <c r="D70" s="55">
        <f>+D71+D72</f>
        <v>66993223</v>
      </c>
      <c r="E70" s="55">
        <f>+E71+E72</f>
        <v>66993223</v>
      </c>
    </row>
    <row r="71" spans="1:5" s="28" customFormat="1" x14ac:dyDescent="0.25">
      <c r="A71" s="56" t="s">
        <v>223</v>
      </c>
      <c r="B71" s="75" t="s">
        <v>222</v>
      </c>
      <c r="C71" s="60">
        <v>65151724</v>
      </c>
      <c r="D71" s="60">
        <v>66993223</v>
      </c>
      <c r="E71" s="60">
        <v>66993223</v>
      </c>
    </row>
    <row r="72" spans="1:5" s="28" customFormat="1" x14ac:dyDescent="0.25">
      <c r="A72" s="56" t="s">
        <v>221</v>
      </c>
      <c r="B72" s="75" t="s">
        <v>220</v>
      </c>
      <c r="C72" s="60"/>
      <c r="D72" s="60"/>
      <c r="E72" s="60"/>
    </row>
    <row r="73" spans="1:5" s="28" customFormat="1" x14ac:dyDescent="0.25">
      <c r="A73" s="61" t="s">
        <v>26</v>
      </c>
      <c r="B73" s="76" t="s">
        <v>219</v>
      </c>
      <c r="C73" s="55"/>
      <c r="D73" s="55">
        <v>120310</v>
      </c>
      <c r="E73" s="55">
        <v>120310</v>
      </c>
    </row>
    <row r="74" spans="1:5" s="28" customFormat="1" x14ac:dyDescent="0.25">
      <c r="A74" s="56" t="s">
        <v>218</v>
      </c>
      <c r="B74" s="75" t="s">
        <v>217</v>
      </c>
      <c r="C74" s="60"/>
      <c r="D74" s="60">
        <v>120310</v>
      </c>
      <c r="E74" s="60">
        <v>120310</v>
      </c>
    </row>
    <row r="75" spans="1:5" s="28" customFormat="1" x14ac:dyDescent="0.25">
      <c r="A75" s="56" t="s">
        <v>216</v>
      </c>
      <c r="B75" s="75" t="s">
        <v>215</v>
      </c>
      <c r="C75" s="60"/>
      <c r="D75" s="60"/>
      <c r="E75" s="60"/>
    </row>
    <row r="76" spans="1:5" s="28" customFormat="1" x14ac:dyDescent="0.25">
      <c r="A76" s="56" t="s">
        <v>214</v>
      </c>
      <c r="B76" s="75" t="s">
        <v>213</v>
      </c>
      <c r="C76" s="60"/>
      <c r="D76" s="60"/>
      <c r="E76" s="60"/>
    </row>
    <row r="77" spans="1:5" s="28" customFormat="1" x14ac:dyDescent="0.25">
      <c r="A77" s="61" t="s">
        <v>27</v>
      </c>
      <c r="B77" s="76" t="s">
        <v>212</v>
      </c>
      <c r="C77" s="55">
        <f>+C78+C79+C80+C81</f>
        <v>10037619</v>
      </c>
      <c r="D77" s="55">
        <f>+D78+D79+D80+D81</f>
        <v>10037619</v>
      </c>
      <c r="E77" s="55">
        <f>+E78+E79+E80+E81</f>
        <v>10037619</v>
      </c>
    </row>
    <row r="78" spans="1:5" s="28" customFormat="1" x14ac:dyDescent="0.25">
      <c r="A78" s="62" t="s">
        <v>211</v>
      </c>
      <c r="B78" s="75" t="s">
        <v>210</v>
      </c>
      <c r="C78" s="60">
        <v>10037619</v>
      </c>
      <c r="D78" s="60">
        <v>10037619</v>
      </c>
      <c r="E78" s="60">
        <v>10037619</v>
      </c>
    </row>
    <row r="79" spans="1:5" s="28" customFormat="1" x14ac:dyDescent="0.25">
      <c r="A79" s="62" t="s">
        <v>209</v>
      </c>
      <c r="B79" s="75" t="s">
        <v>208</v>
      </c>
      <c r="C79" s="60"/>
      <c r="D79" s="60"/>
      <c r="E79" s="60"/>
    </row>
    <row r="80" spans="1:5" s="28" customFormat="1" x14ac:dyDescent="0.25">
      <c r="A80" s="62" t="s">
        <v>207</v>
      </c>
      <c r="B80" s="75" t="s">
        <v>206</v>
      </c>
      <c r="C80" s="60"/>
      <c r="D80" s="60"/>
      <c r="E80" s="60"/>
    </row>
    <row r="81" spans="1:9" s="28" customFormat="1" x14ac:dyDescent="0.25">
      <c r="A81" s="62" t="s">
        <v>205</v>
      </c>
      <c r="B81" s="75" t="s">
        <v>204</v>
      </c>
      <c r="C81" s="60"/>
      <c r="D81" s="60"/>
      <c r="E81" s="60"/>
    </row>
    <row r="82" spans="1:9" s="28" customFormat="1" x14ac:dyDescent="0.25">
      <c r="A82" s="61" t="s">
        <v>28</v>
      </c>
      <c r="B82" s="76" t="s">
        <v>203</v>
      </c>
      <c r="C82" s="63"/>
      <c r="D82" s="63"/>
      <c r="E82" s="63"/>
    </row>
    <row r="83" spans="1:9" s="28" customFormat="1" x14ac:dyDescent="0.25">
      <c r="A83" s="61" t="s">
        <v>31</v>
      </c>
      <c r="B83" s="76" t="s">
        <v>202</v>
      </c>
      <c r="C83" s="58">
        <f>+C61+C65+C70+C77+C82</f>
        <v>75189343</v>
      </c>
      <c r="D83" s="58">
        <f>+D61+D65+D73+D70+D77+D82</f>
        <v>77151152</v>
      </c>
      <c r="E83" s="58">
        <f>+E61+E65+E73+E70+E77+E82</f>
        <v>77151152</v>
      </c>
    </row>
    <row r="84" spans="1:9" s="28" customFormat="1" ht="42" customHeight="1" x14ac:dyDescent="0.25">
      <c r="A84" s="61" t="s">
        <v>34</v>
      </c>
      <c r="B84" s="76" t="s">
        <v>201</v>
      </c>
      <c r="C84" s="58">
        <f>+C60+C83</f>
        <v>353690542</v>
      </c>
      <c r="D84" s="58">
        <f>+D60+D83</f>
        <v>361811546</v>
      </c>
      <c r="E84" s="58">
        <f>+E60+E83</f>
        <v>346987539</v>
      </c>
    </row>
    <row r="85" spans="1:9" s="28" customFormat="1" x14ac:dyDescent="0.25">
      <c r="A85" s="36"/>
      <c r="B85" s="36"/>
      <c r="C85" s="36"/>
      <c r="D85" s="36"/>
      <c r="E85" s="36"/>
    </row>
    <row r="86" spans="1:9" ht="16.5" customHeight="1" x14ac:dyDescent="0.3">
      <c r="A86" s="139" t="s">
        <v>200</v>
      </c>
      <c r="B86" s="139"/>
      <c r="C86" s="139"/>
      <c r="D86" s="22"/>
      <c r="E86" s="22"/>
      <c r="I86" s="22" t="s">
        <v>99</v>
      </c>
    </row>
    <row r="87" spans="1:9" s="34" customFormat="1" ht="16.5" customHeight="1" x14ac:dyDescent="0.3">
      <c r="A87" s="140"/>
      <c r="B87" s="140"/>
      <c r="C87" s="35"/>
      <c r="D87" s="35"/>
      <c r="E87" s="35" t="s">
        <v>104</v>
      </c>
    </row>
    <row r="88" spans="1:9" ht="31.2" x14ac:dyDescent="0.3">
      <c r="A88" s="53" t="s">
        <v>0</v>
      </c>
      <c r="B88" s="54" t="s">
        <v>199</v>
      </c>
      <c r="C88" s="44" t="s">
        <v>332</v>
      </c>
      <c r="D88" s="44" t="s">
        <v>334</v>
      </c>
      <c r="E88" s="44" t="s">
        <v>336</v>
      </c>
    </row>
    <row r="89" spans="1:9" s="33" customFormat="1" x14ac:dyDescent="0.2">
      <c r="A89" s="53">
        <v>1</v>
      </c>
      <c r="B89" s="54">
        <v>2</v>
      </c>
      <c r="C89" s="54">
        <v>3</v>
      </c>
      <c r="D89" s="54">
        <v>4</v>
      </c>
      <c r="E89" s="54">
        <v>5</v>
      </c>
    </row>
    <row r="90" spans="1:9" x14ac:dyDescent="0.3">
      <c r="A90" s="53" t="s">
        <v>7</v>
      </c>
      <c r="B90" s="64" t="s">
        <v>326</v>
      </c>
      <c r="C90" s="65">
        <f>SUM(C91:C95)</f>
        <v>93905170</v>
      </c>
      <c r="D90" s="65">
        <f>SUM(D91:D95)</f>
        <v>83719024</v>
      </c>
      <c r="E90" s="65">
        <f>SUM(E91:E95)</f>
        <v>90389991</v>
      </c>
    </row>
    <row r="91" spans="1:9" x14ac:dyDescent="0.3">
      <c r="A91" s="56" t="s">
        <v>197</v>
      </c>
      <c r="B91" s="77" t="s">
        <v>196</v>
      </c>
      <c r="C91" s="66">
        <v>31412688</v>
      </c>
      <c r="D91" s="66">
        <v>37532873</v>
      </c>
      <c r="E91" s="66">
        <v>40892948</v>
      </c>
    </row>
    <row r="92" spans="1:9" x14ac:dyDescent="0.3">
      <c r="A92" s="56" t="s">
        <v>195</v>
      </c>
      <c r="B92" s="77" t="s">
        <v>12</v>
      </c>
      <c r="C92" s="66">
        <v>5158737</v>
      </c>
      <c r="D92" s="66">
        <v>5686056</v>
      </c>
      <c r="E92" s="66">
        <v>6087343</v>
      </c>
    </row>
    <row r="93" spans="1:9" x14ac:dyDescent="0.3">
      <c r="A93" s="56" t="s">
        <v>194</v>
      </c>
      <c r="B93" s="77" t="s">
        <v>193</v>
      </c>
      <c r="C93" s="66">
        <v>43174116</v>
      </c>
      <c r="D93" s="66">
        <v>28860858</v>
      </c>
      <c r="E93" s="66">
        <v>31932759</v>
      </c>
    </row>
    <row r="94" spans="1:9" x14ac:dyDescent="0.3">
      <c r="A94" s="56" t="s">
        <v>192</v>
      </c>
      <c r="B94" s="77" t="s">
        <v>16</v>
      </c>
      <c r="C94" s="66">
        <v>7831440</v>
      </c>
      <c r="D94" s="66">
        <v>7710208</v>
      </c>
      <c r="E94" s="66">
        <v>7547912</v>
      </c>
    </row>
    <row r="95" spans="1:9" x14ac:dyDescent="0.3">
      <c r="A95" s="56" t="s">
        <v>191</v>
      </c>
      <c r="B95" s="77" t="s">
        <v>18</v>
      </c>
      <c r="C95" s="66">
        <v>6328189</v>
      </c>
      <c r="D95" s="66">
        <v>3929029</v>
      </c>
      <c r="E95" s="66">
        <v>3929029</v>
      </c>
    </row>
    <row r="96" spans="1:9" x14ac:dyDescent="0.3">
      <c r="A96" s="56" t="s">
        <v>190</v>
      </c>
      <c r="B96" s="77" t="s">
        <v>189</v>
      </c>
      <c r="C96" s="66"/>
      <c r="D96" s="66"/>
      <c r="E96" s="66"/>
    </row>
    <row r="97" spans="1:5" x14ac:dyDescent="0.3">
      <c r="A97" s="56" t="s">
        <v>188</v>
      </c>
      <c r="B97" s="78" t="s">
        <v>187</v>
      </c>
      <c r="C97" s="66"/>
      <c r="D97" s="66"/>
      <c r="E97" s="66"/>
    </row>
    <row r="98" spans="1:5" x14ac:dyDescent="0.3">
      <c r="A98" s="56" t="s">
        <v>186</v>
      </c>
      <c r="B98" s="77" t="s">
        <v>185</v>
      </c>
      <c r="C98" s="66"/>
      <c r="D98" s="66"/>
      <c r="E98" s="66"/>
    </row>
    <row r="99" spans="1:5" x14ac:dyDescent="0.3">
      <c r="A99" s="56" t="s">
        <v>184</v>
      </c>
      <c r="B99" s="77" t="s">
        <v>159</v>
      </c>
      <c r="C99" s="66"/>
      <c r="D99" s="66"/>
      <c r="E99" s="66"/>
    </row>
    <row r="100" spans="1:5" x14ac:dyDescent="0.3">
      <c r="A100" s="56" t="s">
        <v>183</v>
      </c>
      <c r="B100" s="78" t="s">
        <v>182</v>
      </c>
      <c r="C100" s="66">
        <v>5855944</v>
      </c>
      <c r="D100" s="66">
        <v>3456784</v>
      </c>
      <c r="E100" s="66">
        <v>3456784</v>
      </c>
    </row>
    <row r="101" spans="1:5" x14ac:dyDescent="0.3">
      <c r="A101" s="56" t="s">
        <v>181</v>
      </c>
      <c r="B101" s="78" t="s">
        <v>333</v>
      </c>
      <c r="C101" s="66"/>
      <c r="D101" s="66"/>
      <c r="E101" s="66"/>
    </row>
    <row r="102" spans="1:5" x14ac:dyDescent="0.3">
      <c r="A102" s="56" t="s">
        <v>179</v>
      </c>
      <c r="B102" s="77" t="s">
        <v>153</v>
      </c>
      <c r="C102" s="66"/>
      <c r="D102" s="66"/>
      <c r="E102" s="66"/>
    </row>
    <row r="103" spans="1:5" x14ac:dyDescent="0.3">
      <c r="A103" s="56" t="s">
        <v>178</v>
      </c>
      <c r="B103" s="77" t="s">
        <v>177</v>
      </c>
      <c r="C103" s="66"/>
      <c r="D103" s="66"/>
      <c r="E103" s="66"/>
    </row>
    <row r="104" spans="1:5" x14ac:dyDescent="0.3">
      <c r="A104" s="56" t="s">
        <v>176</v>
      </c>
      <c r="B104" s="77" t="s">
        <v>175</v>
      </c>
      <c r="C104" s="66"/>
      <c r="D104" s="66"/>
      <c r="E104" s="66"/>
    </row>
    <row r="105" spans="1:5" x14ac:dyDescent="0.3">
      <c r="A105" s="56" t="s">
        <v>174</v>
      </c>
      <c r="B105" s="77" t="s">
        <v>173</v>
      </c>
      <c r="C105" s="66">
        <v>472245</v>
      </c>
      <c r="D105" s="66">
        <v>472245</v>
      </c>
      <c r="E105" s="66">
        <v>472245</v>
      </c>
    </row>
    <row r="106" spans="1:5" x14ac:dyDescent="0.3">
      <c r="A106" s="53" t="s">
        <v>10</v>
      </c>
      <c r="B106" s="64" t="s">
        <v>325</v>
      </c>
      <c r="C106" s="65">
        <f>+C107+C109+C111</f>
        <v>239809762</v>
      </c>
      <c r="D106" s="65">
        <f>+D107+D109+D111</f>
        <v>245839878</v>
      </c>
      <c r="E106" s="65">
        <f>+E107+E109+E111</f>
        <v>238719251</v>
      </c>
    </row>
    <row r="107" spans="1:5" x14ac:dyDescent="0.3">
      <c r="A107" s="56" t="s">
        <v>171</v>
      </c>
      <c r="B107" s="77" t="s">
        <v>97</v>
      </c>
      <c r="C107" s="66">
        <v>239809762</v>
      </c>
      <c r="D107" s="66">
        <v>245839878</v>
      </c>
      <c r="E107" s="66">
        <v>238719251</v>
      </c>
    </row>
    <row r="108" spans="1:5" x14ac:dyDescent="0.3">
      <c r="A108" s="56" t="s">
        <v>170</v>
      </c>
      <c r="B108" s="77" t="s">
        <v>169</v>
      </c>
      <c r="C108" s="66">
        <v>239809762</v>
      </c>
      <c r="D108" s="66">
        <v>235849266</v>
      </c>
      <c r="E108" s="66">
        <v>236971161</v>
      </c>
    </row>
    <row r="109" spans="1:5" x14ac:dyDescent="0.3">
      <c r="A109" s="56" t="s">
        <v>168</v>
      </c>
      <c r="B109" s="77" t="s">
        <v>93</v>
      </c>
      <c r="C109" s="66"/>
      <c r="D109" s="66"/>
      <c r="E109" s="66"/>
    </row>
    <row r="110" spans="1:5" x14ac:dyDescent="0.3">
      <c r="A110" s="56" t="s">
        <v>167</v>
      </c>
      <c r="B110" s="77" t="s">
        <v>166</v>
      </c>
      <c r="C110" s="66"/>
      <c r="D110" s="66"/>
      <c r="E110" s="66"/>
    </row>
    <row r="111" spans="1:5" x14ac:dyDescent="0.3">
      <c r="A111" s="56" t="s">
        <v>165</v>
      </c>
      <c r="B111" s="75" t="s">
        <v>89</v>
      </c>
      <c r="C111" s="66"/>
      <c r="D111" s="66"/>
      <c r="E111" s="66"/>
    </row>
    <row r="112" spans="1:5" x14ac:dyDescent="0.3">
      <c r="A112" s="56" t="s">
        <v>164</v>
      </c>
      <c r="B112" s="75" t="s">
        <v>324</v>
      </c>
      <c r="C112" s="66"/>
      <c r="D112" s="66"/>
      <c r="E112" s="66"/>
    </row>
    <row r="113" spans="1:5" x14ac:dyDescent="0.3">
      <c r="A113" s="56" t="s">
        <v>162</v>
      </c>
      <c r="B113" s="77" t="s">
        <v>161</v>
      </c>
      <c r="C113" s="66"/>
      <c r="D113" s="66"/>
      <c r="E113" s="66"/>
    </row>
    <row r="114" spans="1:5" x14ac:dyDescent="0.3">
      <c r="A114" s="56" t="s">
        <v>160</v>
      </c>
      <c r="B114" s="77" t="s">
        <v>159</v>
      </c>
      <c r="C114" s="66"/>
      <c r="D114" s="66"/>
      <c r="E114" s="66"/>
    </row>
    <row r="115" spans="1:5" x14ac:dyDescent="0.3">
      <c r="A115" s="56" t="s">
        <v>158</v>
      </c>
      <c r="B115" s="77" t="s">
        <v>157</v>
      </c>
      <c r="C115" s="66"/>
      <c r="D115" s="66"/>
      <c r="E115" s="66"/>
    </row>
    <row r="116" spans="1:5" x14ac:dyDescent="0.3">
      <c r="A116" s="56" t="s">
        <v>156</v>
      </c>
      <c r="B116" s="77" t="s">
        <v>155</v>
      </c>
      <c r="C116" s="66"/>
      <c r="D116" s="66"/>
      <c r="E116" s="66"/>
    </row>
    <row r="117" spans="1:5" x14ac:dyDescent="0.3">
      <c r="A117" s="56" t="s">
        <v>154</v>
      </c>
      <c r="B117" s="77" t="s">
        <v>153</v>
      </c>
      <c r="C117" s="66"/>
      <c r="D117" s="66"/>
      <c r="E117" s="66"/>
    </row>
    <row r="118" spans="1:5" x14ac:dyDescent="0.3">
      <c r="A118" s="56" t="s">
        <v>152</v>
      </c>
      <c r="B118" s="77" t="s">
        <v>151</v>
      </c>
      <c r="C118" s="66"/>
      <c r="D118" s="66"/>
      <c r="E118" s="66"/>
    </row>
    <row r="119" spans="1:5" x14ac:dyDescent="0.3">
      <c r="A119" s="56" t="s">
        <v>150</v>
      </c>
      <c r="B119" s="77" t="s">
        <v>149</v>
      </c>
      <c r="C119" s="66"/>
      <c r="D119" s="66"/>
      <c r="E119" s="66"/>
    </row>
    <row r="120" spans="1:5" x14ac:dyDescent="0.3">
      <c r="A120" s="53" t="s">
        <v>4</v>
      </c>
      <c r="B120" s="79" t="s">
        <v>148</v>
      </c>
      <c r="C120" s="65">
        <f>+C121+C122</f>
        <v>18698559</v>
      </c>
      <c r="D120" s="65">
        <f>+D121+D122</f>
        <v>30975593</v>
      </c>
      <c r="E120" s="65">
        <f>+E121+E122</f>
        <v>16601246</v>
      </c>
    </row>
    <row r="121" spans="1:5" x14ac:dyDescent="0.3">
      <c r="A121" s="56" t="s">
        <v>147</v>
      </c>
      <c r="B121" s="77" t="s">
        <v>146</v>
      </c>
      <c r="C121" s="66">
        <v>18698559</v>
      </c>
      <c r="D121" s="66">
        <v>30975593</v>
      </c>
      <c r="E121" s="66">
        <v>16601246</v>
      </c>
    </row>
    <row r="122" spans="1:5" x14ac:dyDescent="0.3">
      <c r="A122" s="56" t="s">
        <v>145</v>
      </c>
      <c r="B122" s="77" t="s">
        <v>144</v>
      </c>
      <c r="C122" s="66"/>
      <c r="D122" s="66"/>
      <c r="E122" s="66"/>
    </row>
    <row r="123" spans="1:5" x14ac:dyDescent="0.3">
      <c r="A123" s="53" t="s">
        <v>5</v>
      </c>
      <c r="B123" s="79" t="s">
        <v>143</v>
      </c>
      <c r="C123" s="65">
        <f>+C90+C106+C120</f>
        <v>352413491</v>
      </c>
      <c r="D123" s="65">
        <f>+D90+D106+D120</f>
        <v>360534495</v>
      </c>
      <c r="E123" s="65">
        <f>+E90+E106+E120</f>
        <v>345710488</v>
      </c>
    </row>
    <row r="124" spans="1:5" x14ac:dyDescent="0.3">
      <c r="A124" s="53" t="s">
        <v>6</v>
      </c>
      <c r="B124" s="79" t="s">
        <v>142</v>
      </c>
      <c r="C124" s="65"/>
      <c r="D124" s="65"/>
      <c r="E124" s="65"/>
    </row>
    <row r="125" spans="1:5" x14ac:dyDescent="0.3">
      <c r="A125" s="56" t="s">
        <v>141</v>
      </c>
      <c r="B125" s="77" t="s">
        <v>140</v>
      </c>
      <c r="C125" s="66"/>
      <c r="D125" s="66"/>
      <c r="E125" s="66"/>
    </row>
    <row r="126" spans="1:5" x14ac:dyDescent="0.3">
      <c r="A126" s="56" t="s">
        <v>139</v>
      </c>
      <c r="B126" s="77" t="s">
        <v>138</v>
      </c>
      <c r="C126" s="66"/>
      <c r="D126" s="66"/>
      <c r="E126" s="66"/>
    </row>
    <row r="127" spans="1:5" x14ac:dyDescent="0.3">
      <c r="A127" s="56" t="s">
        <v>137</v>
      </c>
      <c r="B127" s="77" t="s">
        <v>136</v>
      </c>
      <c r="C127" s="66"/>
      <c r="D127" s="66"/>
      <c r="E127" s="66"/>
    </row>
    <row r="128" spans="1:5" x14ac:dyDescent="0.3">
      <c r="A128" s="53" t="s">
        <v>19</v>
      </c>
      <c r="B128" s="79" t="s">
        <v>135</v>
      </c>
      <c r="C128" s="65"/>
      <c r="D128" s="65"/>
      <c r="E128" s="65"/>
    </row>
    <row r="129" spans="1:9" x14ac:dyDescent="0.3">
      <c r="A129" s="56" t="s">
        <v>134</v>
      </c>
      <c r="B129" s="77" t="s">
        <v>133</v>
      </c>
      <c r="C129" s="66"/>
      <c r="D129" s="66"/>
      <c r="E129" s="66"/>
    </row>
    <row r="130" spans="1:9" x14ac:dyDescent="0.3">
      <c r="A130" s="56" t="s">
        <v>132</v>
      </c>
      <c r="B130" s="77" t="s">
        <v>131</v>
      </c>
      <c r="C130" s="66"/>
      <c r="D130" s="66"/>
      <c r="E130" s="66"/>
    </row>
    <row r="131" spans="1:9" x14ac:dyDescent="0.3">
      <c r="A131" s="56" t="s">
        <v>130</v>
      </c>
      <c r="B131" s="77" t="s">
        <v>129</v>
      </c>
      <c r="C131" s="66"/>
      <c r="D131" s="66"/>
      <c r="E131" s="66"/>
    </row>
    <row r="132" spans="1:9" x14ac:dyDescent="0.3">
      <c r="A132" s="56" t="s">
        <v>128</v>
      </c>
      <c r="B132" s="77" t="s">
        <v>127</v>
      </c>
      <c r="C132" s="66"/>
      <c r="D132" s="66"/>
      <c r="E132" s="66"/>
    </row>
    <row r="133" spans="1:9" x14ac:dyDescent="0.3">
      <c r="A133" s="53" t="s">
        <v>22</v>
      </c>
      <c r="B133" s="79" t="s">
        <v>126</v>
      </c>
      <c r="C133" s="67">
        <f>C135</f>
        <v>1277051</v>
      </c>
      <c r="D133" s="67">
        <f>D135</f>
        <v>1277051</v>
      </c>
      <c r="E133" s="67">
        <f>E135</f>
        <v>1277051</v>
      </c>
    </row>
    <row r="134" spans="1:9" x14ac:dyDescent="0.3">
      <c r="A134" s="56" t="s">
        <v>125</v>
      </c>
      <c r="B134" s="77" t="s">
        <v>124</v>
      </c>
      <c r="C134" s="66"/>
      <c r="D134" s="66"/>
      <c r="E134" s="66"/>
    </row>
    <row r="135" spans="1:9" x14ac:dyDescent="0.3">
      <c r="A135" s="56" t="s">
        <v>123</v>
      </c>
      <c r="B135" s="77" t="s">
        <v>122</v>
      </c>
      <c r="C135" s="66">
        <v>1277051</v>
      </c>
      <c r="D135" s="66">
        <v>1277051</v>
      </c>
      <c r="E135" s="66">
        <v>1277051</v>
      </c>
    </row>
    <row r="136" spans="1:9" x14ac:dyDescent="0.3">
      <c r="A136" s="56" t="s">
        <v>121</v>
      </c>
      <c r="B136" s="77" t="s">
        <v>120</v>
      </c>
      <c r="C136" s="66"/>
      <c r="D136" s="66"/>
      <c r="E136" s="66"/>
    </row>
    <row r="137" spans="1:9" x14ac:dyDescent="0.3">
      <c r="A137" s="56" t="s">
        <v>119</v>
      </c>
      <c r="B137" s="77" t="s">
        <v>323</v>
      </c>
      <c r="C137" s="66"/>
      <c r="D137" s="66"/>
      <c r="E137" s="66"/>
    </row>
    <row r="138" spans="1:9" x14ac:dyDescent="0.3">
      <c r="A138" s="53" t="s">
        <v>55</v>
      </c>
      <c r="B138" s="79" t="s">
        <v>117</v>
      </c>
      <c r="C138" s="68"/>
      <c r="D138" s="68"/>
      <c r="E138" s="68"/>
    </row>
    <row r="139" spans="1:9" x14ac:dyDescent="0.3">
      <c r="A139" s="56" t="s">
        <v>116</v>
      </c>
      <c r="B139" s="77" t="s">
        <v>115</v>
      </c>
      <c r="C139" s="66"/>
      <c r="D139" s="66"/>
      <c r="E139" s="66"/>
    </row>
    <row r="140" spans="1:9" x14ac:dyDescent="0.3">
      <c r="A140" s="56" t="s">
        <v>114</v>
      </c>
      <c r="B140" s="77" t="s">
        <v>113</v>
      </c>
      <c r="C140" s="66"/>
      <c r="D140" s="66"/>
      <c r="E140" s="66"/>
    </row>
    <row r="141" spans="1:9" x14ac:dyDescent="0.3">
      <c r="A141" s="56" t="s">
        <v>112</v>
      </c>
      <c r="B141" s="77" t="s">
        <v>111</v>
      </c>
      <c r="C141" s="66"/>
      <c r="D141" s="66"/>
      <c r="E141" s="66"/>
    </row>
    <row r="142" spans="1:9" x14ac:dyDescent="0.3">
      <c r="A142" s="56" t="s">
        <v>110</v>
      </c>
      <c r="B142" s="77" t="s">
        <v>109</v>
      </c>
      <c r="C142" s="66"/>
      <c r="D142" s="66"/>
      <c r="E142" s="66"/>
    </row>
    <row r="143" spans="1:9" x14ac:dyDescent="0.3">
      <c r="A143" s="53" t="s">
        <v>56</v>
      </c>
      <c r="B143" s="79" t="s">
        <v>108</v>
      </c>
      <c r="C143" s="69">
        <f>C138+C133</f>
        <v>1277051</v>
      </c>
      <c r="D143" s="69">
        <f>D138+D133</f>
        <v>1277051</v>
      </c>
      <c r="E143" s="69">
        <f>E138+E133</f>
        <v>1277051</v>
      </c>
      <c r="F143" s="32"/>
      <c r="G143" s="31"/>
      <c r="H143" s="31"/>
      <c r="I143" s="31"/>
    </row>
    <row r="144" spans="1:9" s="28" customFormat="1" x14ac:dyDescent="0.25">
      <c r="A144" s="61" t="s">
        <v>57</v>
      </c>
      <c r="B144" s="76" t="s">
        <v>107</v>
      </c>
      <c r="C144" s="69">
        <f>+C123+C143</f>
        <v>353690542</v>
      </c>
      <c r="D144" s="69">
        <f>+D123+D143</f>
        <v>361811546</v>
      </c>
      <c r="E144" s="69">
        <f>+E123+E143</f>
        <v>346987539</v>
      </c>
    </row>
    <row r="145" spans="1:5" s="28" customFormat="1" x14ac:dyDescent="0.25">
      <c r="A145" s="30"/>
      <c r="B145" s="80"/>
      <c r="C145" s="29"/>
      <c r="D145" s="29"/>
      <c r="E145" s="29"/>
    </row>
    <row r="146" spans="1:5" x14ac:dyDescent="0.3">
      <c r="A146" s="142" t="s">
        <v>106</v>
      </c>
      <c r="B146" s="142"/>
      <c r="C146" s="70">
        <v>24</v>
      </c>
      <c r="D146" s="70">
        <v>24</v>
      </c>
      <c r="E146" s="70">
        <v>25</v>
      </c>
    </row>
    <row r="147" spans="1:5" x14ac:dyDescent="0.3">
      <c r="A147" s="142" t="s">
        <v>330</v>
      </c>
      <c r="B147" s="142"/>
      <c r="C147" s="70">
        <v>9</v>
      </c>
      <c r="D147" s="70">
        <v>9</v>
      </c>
      <c r="E147" s="70">
        <v>10</v>
      </c>
    </row>
    <row r="148" spans="1:5" x14ac:dyDescent="0.3">
      <c r="A148" s="142" t="s">
        <v>329</v>
      </c>
      <c r="B148" s="142"/>
      <c r="C148" s="70">
        <v>10</v>
      </c>
      <c r="D148" s="70">
        <v>10</v>
      </c>
      <c r="E148" s="70">
        <v>10</v>
      </c>
    </row>
    <row r="149" spans="1:5" x14ac:dyDescent="0.3">
      <c r="A149" s="142" t="s">
        <v>331</v>
      </c>
      <c r="B149" s="142"/>
      <c r="C149" s="70">
        <v>5</v>
      </c>
      <c r="D149" s="70">
        <v>5</v>
      </c>
      <c r="E149" s="70">
        <v>5</v>
      </c>
    </row>
    <row r="150" spans="1:5" x14ac:dyDescent="0.3">
      <c r="A150" s="27"/>
      <c r="B150" s="81"/>
      <c r="C150" s="26"/>
      <c r="D150" s="26"/>
      <c r="E150" s="26"/>
    </row>
    <row r="151" spans="1:5" x14ac:dyDescent="0.3">
      <c r="A151" s="141" t="s">
        <v>105</v>
      </c>
      <c r="B151" s="141"/>
      <c r="C151" s="141"/>
      <c r="D151" s="22"/>
      <c r="E151" s="22"/>
    </row>
    <row r="152" spans="1:5" ht="15" customHeight="1" x14ac:dyDescent="0.3">
      <c r="A152" s="138"/>
      <c r="B152" s="138"/>
      <c r="C152" s="52"/>
      <c r="D152" s="52"/>
      <c r="E152" s="52" t="s">
        <v>104</v>
      </c>
    </row>
    <row r="153" spans="1:5" ht="33" customHeight="1" x14ac:dyDescent="0.3">
      <c r="A153" s="71" t="s">
        <v>7</v>
      </c>
      <c r="B153" s="72" t="s">
        <v>103</v>
      </c>
      <c r="C153" s="73">
        <f>+C60-C123</f>
        <v>-73912292</v>
      </c>
      <c r="D153" s="73">
        <f>+D60-D123</f>
        <v>-75874101</v>
      </c>
      <c r="E153" s="73">
        <f>+E60-E123</f>
        <v>-75874101</v>
      </c>
    </row>
    <row r="154" spans="1:5" ht="36" customHeight="1" x14ac:dyDescent="0.3">
      <c r="A154" s="71" t="s">
        <v>10</v>
      </c>
      <c r="B154" s="72" t="s">
        <v>102</v>
      </c>
      <c r="C154" s="73">
        <f>+C83-C143</f>
        <v>73912292</v>
      </c>
      <c r="D154" s="73">
        <f>+D83-D143</f>
        <v>75874101</v>
      </c>
      <c r="E154" s="73">
        <f>+E83-E143</f>
        <v>75874101</v>
      </c>
    </row>
  </sheetData>
  <mergeCells count="10">
    <mergeCell ref="A152:B152"/>
    <mergeCell ref="A86:C86"/>
    <mergeCell ref="A1:C1"/>
    <mergeCell ref="A2:B2"/>
    <mergeCell ref="A87:B87"/>
    <mergeCell ref="A151:C151"/>
    <mergeCell ref="A146:B146"/>
    <mergeCell ref="A147:B147"/>
    <mergeCell ref="A148:B148"/>
    <mergeCell ref="A149:B149"/>
  </mergeCells>
  <phoneticPr fontId="0" type="noConversion"/>
  <printOptions horizontalCentered="1"/>
  <pageMargins left="0.19685039370078741" right="0.58333333333333337" top="0.6692913385826772" bottom="7.874015748031496E-2" header="0.39370078740157483" footer="0.59055118110236227"/>
  <pageSetup paperSize="9" scale="56" fitToHeight="2" orientation="portrait" r:id="rId1"/>
  <headerFooter alignWithMargins="0">
    <oddHeader xml:space="preserve">&amp;C&amp;"Times New Roman CE,Félkövér"&amp;12Pári Község Önkormányzata
2020. ÉVI KÖLTSÉGVETÉSÉNEK ÖSSZEVONT MÉRLEGE&amp;10
&amp;R&amp;"Times New Roman CE,Félkövér dőlt"&amp;11 3. sz. melléklet </oddHeader>
  </headerFooter>
  <rowBreaks count="1" manualBreakCount="1">
    <brk id="8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2"/>
  <sheetViews>
    <sheetView tabSelected="1" view="pageLayout" topLeftCell="A57" zoomScale="80" zoomScaleNormal="100" zoomScaleSheetLayoutView="85" zoomScalePageLayoutView="80" workbookViewId="0">
      <selection activeCell="B81" sqref="B81"/>
    </sheetView>
  </sheetViews>
  <sheetFormatPr defaultColWidth="9.33203125" defaultRowHeight="13.8" x14ac:dyDescent="0.25"/>
  <cols>
    <col min="1" max="1" width="11" style="13" bestFit="1" customWidth="1"/>
    <col min="2" max="2" width="89.44140625" style="12" customWidth="1"/>
    <col min="3" max="3" width="20.33203125" style="38" customWidth="1"/>
    <col min="4" max="5" width="20.77734375" style="38" customWidth="1"/>
    <col min="6" max="6" width="11" style="13" bestFit="1" customWidth="1"/>
    <col min="7" max="7" width="89.44140625" style="12" customWidth="1"/>
    <col min="8" max="8" width="20.6640625" style="39" customWidth="1"/>
    <col min="9" max="10" width="21.44140625" style="39" customWidth="1"/>
    <col min="11" max="11" width="25.33203125" style="41" customWidth="1"/>
    <col min="12" max="16384" width="9.33203125" style="12"/>
  </cols>
  <sheetData>
    <row r="1" spans="1:11" s="20" customFormat="1" ht="54.75" customHeight="1" x14ac:dyDescent="0.25">
      <c r="A1" s="144" t="s">
        <v>322</v>
      </c>
      <c r="B1" s="144"/>
      <c r="C1" s="145" t="s">
        <v>321</v>
      </c>
      <c r="D1" s="145"/>
      <c r="E1" s="145"/>
      <c r="F1" s="144" t="s">
        <v>322</v>
      </c>
      <c r="G1" s="144"/>
      <c r="H1" s="146" t="s">
        <v>320</v>
      </c>
      <c r="I1" s="146"/>
      <c r="J1" s="146"/>
      <c r="K1" s="40" t="s">
        <v>319</v>
      </c>
    </row>
    <row r="2" spans="1:11" ht="15.9" customHeight="1" x14ac:dyDescent="0.25">
      <c r="A2" s="132"/>
      <c r="B2" s="21" t="s">
        <v>318</v>
      </c>
      <c r="C2" s="85"/>
      <c r="D2" s="85"/>
      <c r="E2" s="85" t="s">
        <v>104</v>
      </c>
      <c r="F2" s="132"/>
      <c r="G2" s="21" t="s">
        <v>318</v>
      </c>
      <c r="H2" s="85"/>
      <c r="I2" s="85"/>
      <c r="J2" s="85"/>
      <c r="K2" s="85" t="s">
        <v>104</v>
      </c>
    </row>
    <row r="3" spans="1:11" ht="26.4" x14ac:dyDescent="0.25">
      <c r="A3" s="97" t="s">
        <v>101</v>
      </c>
      <c r="B3" s="86" t="s">
        <v>317</v>
      </c>
      <c r="C3" s="98" t="s">
        <v>332</v>
      </c>
      <c r="D3" s="98" t="s">
        <v>334</v>
      </c>
      <c r="E3" s="98" t="s">
        <v>336</v>
      </c>
      <c r="F3" s="97" t="s">
        <v>101</v>
      </c>
      <c r="G3" s="86" t="s">
        <v>317</v>
      </c>
      <c r="H3" s="99" t="s">
        <v>332</v>
      </c>
      <c r="I3" s="99" t="s">
        <v>334</v>
      </c>
      <c r="J3" s="99" t="s">
        <v>336</v>
      </c>
      <c r="K3" s="100" t="s">
        <v>332</v>
      </c>
    </row>
    <row r="4" spans="1:11" s="18" customFormat="1" x14ac:dyDescent="0.25">
      <c r="A4" s="97">
        <v>1</v>
      </c>
      <c r="B4" s="86">
        <v>2</v>
      </c>
      <c r="C4" s="101">
        <v>3</v>
      </c>
      <c r="D4" s="101">
        <v>4</v>
      </c>
      <c r="E4" s="101">
        <v>5</v>
      </c>
      <c r="F4" s="97">
        <v>1</v>
      </c>
      <c r="G4" s="86">
        <v>2</v>
      </c>
      <c r="H4" s="102">
        <v>3</v>
      </c>
      <c r="I4" s="102">
        <v>4</v>
      </c>
      <c r="J4" s="102">
        <v>5</v>
      </c>
      <c r="K4" s="103">
        <v>6</v>
      </c>
    </row>
    <row r="5" spans="1:11" x14ac:dyDescent="0.25">
      <c r="A5" s="97" t="s">
        <v>7</v>
      </c>
      <c r="B5" s="115" t="s">
        <v>316</v>
      </c>
      <c r="C5" s="104">
        <f>SUM(C6:C11)</f>
        <v>31926260</v>
      </c>
      <c r="D5" s="104">
        <f>SUM(D6:D11)</f>
        <v>31926260</v>
      </c>
      <c r="E5" s="104">
        <f>SUM(E6:E11)</f>
        <v>35113760</v>
      </c>
      <c r="F5" s="97" t="s">
        <v>7</v>
      </c>
      <c r="G5" s="115" t="s">
        <v>316</v>
      </c>
      <c r="H5" s="105">
        <f>SUM(H6:H11)</f>
        <v>0</v>
      </c>
      <c r="I5" s="105">
        <f>SUM(I6:I11)</f>
        <v>0</v>
      </c>
      <c r="J5" s="105">
        <f>SUM(J6:J11)</f>
        <v>0</v>
      </c>
      <c r="K5" s="106">
        <f>SUM(K6:K11)</f>
        <v>0</v>
      </c>
    </row>
    <row r="6" spans="1:11" x14ac:dyDescent="0.25">
      <c r="A6" s="107" t="s">
        <v>197</v>
      </c>
      <c r="B6" s="114" t="s">
        <v>315</v>
      </c>
      <c r="C6" s="109">
        <v>19162416</v>
      </c>
      <c r="D6" s="109">
        <v>19162416</v>
      </c>
      <c r="E6" s="109">
        <v>19162416</v>
      </c>
      <c r="F6" s="107" t="s">
        <v>197</v>
      </c>
      <c r="G6" s="114" t="s">
        <v>315</v>
      </c>
      <c r="H6" s="110"/>
      <c r="I6" s="110"/>
      <c r="J6" s="110"/>
      <c r="K6" s="111"/>
    </row>
    <row r="7" spans="1:11" x14ac:dyDescent="0.25">
      <c r="A7" s="107" t="s">
        <v>195</v>
      </c>
      <c r="B7" s="114" t="s">
        <v>314</v>
      </c>
      <c r="C7" s="109"/>
      <c r="D7" s="109"/>
      <c r="E7" s="109"/>
      <c r="F7" s="107" t="s">
        <v>195</v>
      </c>
      <c r="G7" s="114" t="s">
        <v>314</v>
      </c>
      <c r="H7" s="110"/>
      <c r="I7" s="110"/>
      <c r="J7" s="110"/>
      <c r="K7" s="111"/>
    </row>
    <row r="8" spans="1:11" x14ac:dyDescent="0.25">
      <c r="A8" s="107" t="s">
        <v>194</v>
      </c>
      <c r="B8" s="114" t="s">
        <v>313</v>
      </c>
      <c r="C8" s="109">
        <v>10963844</v>
      </c>
      <c r="D8" s="109">
        <v>10963844</v>
      </c>
      <c r="E8" s="109">
        <v>14151344</v>
      </c>
      <c r="F8" s="107" t="s">
        <v>194</v>
      </c>
      <c r="G8" s="114" t="s">
        <v>313</v>
      </c>
      <c r="H8" s="110"/>
      <c r="I8" s="110"/>
      <c r="J8" s="110"/>
      <c r="K8" s="111"/>
    </row>
    <row r="9" spans="1:11" x14ac:dyDescent="0.25">
      <c r="A9" s="107" t="s">
        <v>192</v>
      </c>
      <c r="B9" s="114" t="s">
        <v>312</v>
      </c>
      <c r="C9" s="109">
        <v>1800000</v>
      </c>
      <c r="D9" s="109">
        <v>1800000</v>
      </c>
      <c r="E9" s="109">
        <v>1800000</v>
      </c>
      <c r="F9" s="107" t="s">
        <v>192</v>
      </c>
      <c r="G9" s="114" t="s">
        <v>312</v>
      </c>
      <c r="H9" s="110"/>
      <c r="I9" s="110"/>
      <c r="J9" s="110"/>
      <c r="K9" s="111"/>
    </row>
    <row r="10" spans="1:11" x14ac:dyDescent="0.25">
      <c r="A10" s="107" t="s">
        <v>311</v>
      </c>
      <c r="B10" s="114" t="s">
        <v>310</v>
      </c>
      <c r="C10" s="109"/>
      <c r="D10" s="109"/>
      <c r="E10" s="109"/>
      <c r="F10" s="107" t="s">
        <v>311</v>
      </c>
      <c r="G10" s="114" t="s">
        <v>310</v>
      </c>
      <c r="H10" s="110"/>
      <c r="I10" s="110"/>
      <c r="J10" s="110"/>
      <c r="K10" s="111"/>
    </row>
    <row r="11" spans="1:11" x14ac:dyDescent="0.25">
      <c r="A11" s="107" t="s">
        <v>190</v>
      </c>
      <c r="B11" s="114" t="s">
        <v>309</v>
      </c>
      <c r="C11" s="109"/>
      <c r="D11" s="109"/>
      <c r="E11" s="109"/>
      <c r="F11" s="107" t="s">
        <v>190</v>
      </c>
      <c r="G11" s="114" t="s">
        <v>309</v>
      </c>
      <c r="H11" s="110"/>
      <c r="I11" s="110"/>
      <c r="J11" s="110"/>
      <c r="K11" s="111"/>
    </row>
    <row r="12" spans="1:11" x14ac:dyDescent="0.25">
      <c r="A12" s="97" t="s">
        <v>10</v>
      </c>
      <c r="B12" s="123" t="s">
        <v>308</v>
      </c>
      <c r="C12" s="104">
        <f>SUM(C13:C17)</f>
        <v>0</v>
      </c>
      <c r="D12" s="104">
        <f>SUM(D13:D17)</f>
        <v>0</v>
      </c>
      <c r="E12" s="104">
        <f>SUM(E13:E17)</f>
        <v>0</v>
      </c>
      <c r="F12" s="97" t="s">
        <v>10</v>
      </c>
      <c r="G12" s="123" t="s">
        <v>308</v>
      </c>
      <c r="H12" s="105">
        <f>SUM(H13:H17)</f>
        <v>237836213</v>
      </c>
      <c r="I12" s="105">
        <f>SUM(I13:I17)</f>
        <v>244730820</v>
      </c>
      <c r="J12" s="105">
        <f>SUM(J13:J17)</f>
        <v>226270973</v>
      </c>
      <c r="K12" s="106">
        <f>SUM(K13:K17)</f>
        <v>0</v>
      </c>
    </row>
    <row r="13" spans="1:11" x14ac:dyDescent="0.25">
      <c r="A13" s="107" t="s">
        <v>171</v>
      </c>
      <c r="B13" s="114" t="s">
        <v>307</v>
      </c>
      <c r="C13" s="109"/>
      <c r="D13" s="109"/>
      <c r="E13" s="109"/>
      <c r="F13" s="107" t="s">
        <v>171</v>
      </c>
      <c r="G13" s="114" t="s">
        <v>307</v>
      </c>
      <c r="H13" s="110"/>
      <c r="I13" s="110"/>
      <c r="J13" s="110"/>
      <c r="K13" s="111"/>
    </row>
    <row r="14" spans="1:11" x14ac:dyDescent="0.25">
      <c r="A14" s="107" t="s">
        <v>170</v>
      </c>
      <c r="B14" s="114" t="s">
        <v>306</v>
      </c>
      <c r="C14" s="109"/>
      <c r="D14" s="109"/>
      <c r="E14" s="109"/>
      <c r="F14" s="107" t="s">
        <v>170</v>
      </c>
      <c r="G14" s="114" t="s">
        <v>306</v>
      </c>
      <c r="H14" s="110"/>
      <c r="I14" s="110"/>
      <c r="J14" s="110"/>
      <c r="K14" s="111"/>
    </row>
    <row r="15" spans="1:11" x14ac:dyDescent="0.25">
      <c r="A15" s="107" t="s">
        <v>168</v>
      </c>
      <c r="B15" s="114" t="s">
        <v>305</v>
      </c>
      <c r="C15" s="109"/>
      <c r="D15" s="109"/>
      <c r="E15" s="109"/>
      <c r="F15" s="107" t="s">
        <v>168</v>
      </c>
      <c r="G15" s="114" t="s">
        <v>305</v>
      </c>
      <c r="H15" s="110"/>
      <c r="I15" s="110"/>
      <c r="J15" s="110"/>
      <c r="K15" s="111"/>
    </row>
    <row r="16" spans="1:11" x14ac:dyDescent="0.25">
      <c r="A16" s="107" t="s">
        <v>167</v>
      </c>
      <c r="B16" s="114" t="s">
        <v>304</v>
      </c>
      <c r="C16" s="109"/>
      <c r="D16" s="109"/>
      <c r="E16" s="109"/>
      <c r="F16" s="107" t="s">
        <v>167</v>
      </c>
      <c r="G16" s="114" t="s">
        <v>304</v>
      </c>
      <c r="H16" s="110"/>
      <c r="I16" s="110"/>
      <c r="J16" s="110"/>
      <c r="K16" s="111"/>
    </row>
    <row r="17" spans="1:11" x14ac:dyDescent="0.25">
      <c r="A17" s="107" t="s">
        <v>165</v>
      </c>
      <c r="B17" s="114" t="s">
        <v>303</v>
      </c>
      <c r="C17" s="109"/>
      <c r="D17" s="109"/>
      <c r="E17" s="109"/>
      <c r="F17" s="107" t="s">
        <v>165</v>
      </c>
      <c r="G17" s="114" t="s">
        <v>303</v>
      </c>
      <c r="H17" s="110">
        <v>237836213</v>
      </c>
      <c r="I17" s="110">
        <v>244730820</v>
      </c>
      <c r="J17" s="110">
        <v>226270973</v>
      </c>
      <c r="K17" s="111"/>
    </row>
    <row r="18" spans="1:11" x14ac:dyDescent="0.25">
      <c r="A18" s="107" t="s">
        <v>164</v>
      </c>
      <c r="B18" s="114" t="s">
        <v>302</v>
      </c>
      <c r="C18" s="109"/>
      <c r="D18" s="109"/>
      <c r="E18" s="109"/>
      <c r="F18" s="107" t="s">
        <v>164</v>
      </c>
      <c r="G18" s="114" t="s">
        <v>302</v>
      </c>
      <c r="H18" s="110">
        <v>237011010</v>
      </c>
      <c r="I18" s="110">
        <v>235849266</v>
      </c>
      <c r="J18" s="110">
        <v>215808139</v>
      </c>
      <c r="K18" s="111"/>
    </row>
    <row r="19" spans="1:11" x14ac:dyDescent="0.25">
      <c r="A19" s="97" t="s">
        <v>4</v>
      </c>
      <c r="B19" s="115" t="s">
        <v>301</v>
      </c>
      <c r="C19" s="104">
        <f>SUM(C20:C24)</f>
        <v>0</v>
      </c>
      <c r="D19" s="104">
        <f>SUM(D20:D24)</f>
        <v>0</v>
      </c>
      <c r="E19" s="104">
        <f>SUM(E20:E24)</f>
        <v>0</v>
      </c>
      <c r="F19" s="97" t="s">
        <v>4</v>
      </c>
      <c r="G19" s="115" t="s">
        <v>301</v>
      </c>
      <c r="H19" s="105">
        <f>SUM(H20:H24)</f>
        <v>0</v>
      </c>
      <c r="I19" s="105">
        <f>SUM(I20:I24)</f>
        <v>0</v>
      </c>
      <c r="J19" s="105">
        <f>SUM(J20:J24)</f>
        <v>0</v>
      </c>
      <c r="K19" s="106">
        <f>SUM(K20:K24)</f>
        <v>0</v>
      </c>
    </row>
    <row r="20" spans="1:11" x14ac:dyDescent="0.25">
      <c r="A20" s="107" t="s">
        <v>147</v>
      </c>
      <c r="B20" s="114" t="s">
        <v>300</v>
      </c>
      <c r="C20" s="109"/>
      <c r="D20" s="109"/>
      <c r="E20" s="109"/>
      <c r="F20" s="107" t="s">
        <v>147</v>
      </c>
      <c r="G20" s="114" t="s">
        <v>300</v>
      </c>
      <c r="H20" s="110"/>
      <c r="I20" s="110"/>
      <c r="J20" s="110"/>
      <c r="K20" s="111"/>
    </row>
    <row r="21" spans="1:11" x14ac:dyDescent="0.25">
      <c r="A21" s="107" t="s">
        <v>145</v>
      </c>
      <c r="B21" s="114" t="s">
        <v>299</v>
      </c>
      <c r="C21" s="109"/>
      <c r="D21" s="109"/>
      <c r="E21" s="109"/>
      <c r="F21" s="107" t="s">
        <v>145</v>
      </c>
      <c r="G21" s="114" t="s">
        <v>299</v>
      </c>
      <c r="H21" s="110"/>
      <c r="I21" s="110"/>
      <c r="J21" s="110"/>
      <c r="K21" s="111"/>
    </row>
    <row r="22" spans="1:11" x14ac:dyDescent="0.25">
      <c r="A22" s="107" t="s">
        <v>298</v>
      </c>
      <c r="B22" s="114" t="s">
        <v>297</v>
      </c>
      <c r="C22" s="109"/>
      <c r="D22" s="109"/>
      <c r="E22" s="109"/>
      <c r="F22" s="107" t="s">
        <v>298</v>
      </c>
      <c r="G22" s="114" t="s">
        <v>297</v>
      </c>
      <c r="H22" s="110"/>
      <c r="I22" s="110"/>
      <c r="J22" s="110"/>
      <c r="K22" s="111"/>
    </row>
    <row r="23" spans="1:11" x14ac:dyDescent="0.25">
      <c r="A23" s="107" t="s">
        <v>296</v>
      </c>
      <c r="B23" s="114" t="s">
        <v>295</v>
      </c>
      <c r="C23" s="109"/>
      <c r="D23" s="109"/>
      <c r="E23" s="109"/>
      <c r="F23" s="107" t="s">
        <v>296</v>
      </c>
      <c r="G23" s="114" t="s">
        <v>295</v>
      </c>
      <c r="H23" s="110"/>
      <c r="I23" s="110"/>
      <c r="J23" s="110"/>
      <c r="K23" s="111"/>
    </row>
    <row r="24" spans="1:11" x14ac:dyDescent="0.25">
      <c r="A24" s="107" t="s">
        <v>294</v>
      </c>
      <c r="B24" s="114" t="s">
        <v>293</v>
      </c>
      <c r="C24" s="109"/>
      <c r="D24" s="109"/>
      <c r="E24" s="109"/>
      <c r="F24" s="107" t="s">
        <v>294</v>
      </c>
      <c r="G24" s="114" t="s">
        <v>293</v>
      </c>
      <c r="H24" s="110"/>
      <c r="I24" s="110"/>
      <c r="J24" s="110"/>
      <c r="K24" s="111"/>
    </row>
    <row r="25" spans="1:11" x14ac:dyDescent="0.25">
      <c r="A25" s="107" t="s">
        <v>292</v>
      </c>
      <c r="B25" s="114" t="s">
        <v>291</v>
      </c>
      <c r="C25" s="109"/>
      <c r="D25" s="109"/>
      <c r="E25" s="109"/>
      <c r="F25" s="107" t="s">
        <v>292</v>
      </c>
      <c r="G25" s="114" t="s">
        <v>291</v>
      </c>
      <c r="H25" s="110"/>
      <c r="I25" s="110"/>
      <c r="J25" s="110"/>
      <c r="K25" s="111"/>
    </row>
    <row r="26" spans="1:11" x14ac:dyDescent="0.25">
      <c r="A26" s="97" t="s">
        <v>290</v>
      </c>
      <c r="B26" s="115" t="s">
        <v>289</v>
      </c>
      <c r="C26" s="104">
        <f>SUM(C27,C30,C31,C32)</f>
        <v>4130716</v>
      </c>
      <c r="D26" s="104">
        <f>SUM(D27,D30,D31,D32)</f>
        <v>3117889</v>
      </c>
      <c r="E26" s="104">
        <f>SUM(E27,E30,E31,E32)</f>
        <v>3117889</v>
      </c>
      <c r="F26" s="97" t="s">
        <v>290</v>
      </c>
      <c r="G26" s="115" t="s">
        <v>289</v>
      </c>
      <c r="H26" s="105">
        <f>SUM(H27,H30,H31,H32)</f>
        <v>0</v>
      </c>
      <c r="I26" s="105">
        <f>SUM(I27,I30,I31,I32)</f>
        <v>0</v>
      </c>
      <c r="J26" s="105">
        <f>SUM(J27,J30,J31,J32)</f>
        <v>0</v>
      </c>
      <c r="K26" s="106">
        <f>SUM(K27,K30,K31,K32)</f>
        <v>0</v>
      </c>
    </row>
    <row r="27" spans="1:11" x14ac:dyDescent="0.25">
      <c r="A27" s="107" t="s">
        <v>288</v>
      </c>
      <c r="B27" s="114" t="s">
        <v>287</v>
      </c>
      <c r="C27" s="124">
        <v>3454164</v>
      </c>
      <c r="D27" s="124">
        <v>3011798</v>
      </c>
      <c r="E27" s="124">
        <v>3011798</v>
      </c>
      <c r="F27" s="107" t="s">
        <v>288</v>
      </c>
      <c r="G27" s="114" t="s">
        <v>287</v>
      </c>
      <c r="H27" s="125"/>
      <c r="I27" s="125"/>
      <c r="J27" s="125"/>
      <c r="K27" s="126"/>
    </row>
    <row r="28" spans="1:11" x14ac:dyDescent="0.25">
      <c r="A28" s="107" t="s">
        <v>286</v>
      </c>
      <c r="B28" s="114" t="s">
        <v>285</v>
      </c>
      <c r="C28" s="109"/>
      <c r="D28" s="109"/>
      <c r="E28" s="109"/>
      <c r="F28" s="107" t="s">
        <v>286</v>
      </c>
      <c r="G28" s="114" t="s">
        <v>285</v>
      </c>
      <c r="H28" s="110"/>
      <c r="I28" s="110"/>
      <c r="J28" s="110"/>
      <c r="K28" s="111"/>
    </row>
    <row r="29" spans="1:11" x14ac:dyDescent="0.25">
      <c r="A29" s="107" t="s">
        <v>284</v>
      </c>
      <c r="B29" s="114" t="s">
        <v>283</v>
      </c>
      <c r="C29" s="109">
        <v>3454164</v>
      </c>
      <c r="D29" s="109">
        <v>3011798</v>
      </c>
      <c r="E29" s="109">
        <v>3011798</v>
      </c>
      <c r="F29" s="107" t="s">
        <v>284</v>
      </c>
      <c r="G29" s="114" t="s">
        <v>283</v>
      </c>
      <c r="H29" s="110"/>
      <c r="I29" s="110"/>
      <c r="J29" s="110"/>
      <c r="K29" s="111"/>
    </row>
    <row r="30" spans="1:11" x14ac:dyDescent="0.25">
      <c r="A30" s="107" t="s">
        <v>282</v>
      </c>
      <c r="B30" s="114" t="s">
        <v>281</v>
      </c>
      <c r="C30" s="109">
        <v>530576</v>
      </c>
      <c r="D30" s="109">
        <v>0</v>
      </c>
      <c r="E30" s="109">
        <v>0</v>
      </c>
      <c r="F30" s="107" t="s">
        <v>282</v>
      </c>
      <c r="G30" s="114" t="s">
        <v>281</v>
      </c>
      <c r="H30" s="110"/>
      <c r="I30" s="110"/>
      <c r="J30" s="110"/>
      <c r="K30" s="111"/>
    </row>
    <row r="31" spans="1:11" x14ac:dyDescent="0.25">
      <c r="A31" s="107" t="s">
        <v>280</v>
      </c>
      <c r="B31" s="114" t="s">
        <v>279</v>
      </c>
      <c r="C31" s="109"/>
      <c r="D31" s="109"/>
      <c r="E31" s="109"/>
      <c r="F31" s="107" t="s">
        <v>280</v>
      </c>
      <c r="G31" s="114" t="s">
        <v>279</v>
      </c>
      <c r="H31" s="110"/>
      <c r="I31" s="110"/>
      <c r="J31" s="110"/>
      <c r="K31" s="111"/>
    </row>
    <row r="32" spans="1:11" x14ac:dyDescent="0.25">
      <c r="A32" s="107" t="s">
        <v>278</v>
      </c>
      <c r="B32" s="114" t="s">
        <v>277</v>
      </c>
      <c r="C32" s="109">
        <v>145976</v>
      </c>
      <c r="D32" s="109">
        <v>106091</v>
      </c>
      <c r="E32" s="109">
        <v>106091</v>
      </c>
      <c r="F32" s="107" t="s">
        <v>278</v>
      </c>
      <c r="G32" s="114" t="s">
        <v>277</v>
      </c>
      <c r="H32" s="110"/>
      <c r="I32" s="110"/>
      <c r="J32" s="110"/>
      <c r="K32" s="111"/>
    </row>
    <row r="33" spans="1:11" x14ac:dyDescent="0.25">
      <c r="A33" s="97" t="s">
        <v>6</v>
      </c>
      <c r="B33" s="115" t="s">
        <v>276</v>
      </c>
      <c r="C33" s="104">
        <f>SUM(C34:C43)</f>
        <v>0</v>
      </c>
      <c r="D33" s="104">
        <f>SUM(D34:D43)</f>
        <v>0</v>
      </c>
      <c r="E33" s="104">
        <f>SUM(E34:E43)</f>
        <v>0</v>
      </c>
      <c r="F33" s="97" t="s">
        <v>6</v>
      </c>
      <c r="G33" s="115" t="s">
        <v>276</v>
      </c>
      <c r="H33" s="105">
        <f>SUM(H34:H43)</f>
        <v>1415010</v>
      </c>
      <c r="I33" s="105">
        <f>SUM(I34:I43)</f>
        <v>2613685</v>
      </c>
      <c r="J33" s="105">
        <f>SUM(J34:J43)</f>
        <v>3062025</v>
      </c>
      <c r="K33" s="106">
        <f>SUM(K34:K43)</f>
        <v>0</v>
      </c>
    </row>
    <row r="34" spans="1:11" x14ac:dyDescent="0.25">
      <c r="A34" s="107" t="s">
        <v>141</v>
      </c>
      <c r="B34" s="114" t="s">
        <v>275</v>
      </c>
      <c r="C34" s="109"/>
      <c r="D34" s="109"/>
      <c r="E34" s="109"/>
      <c r="F34" s="107" t="s">
        <v>141</v>
      </c>
      <c r="G34" s="114" t="s">
        <v>275</v>
      </c>
      <c r="H34" s="110"/>
      <c r="I34" s="110">
        <v>250982</v>
      </c>
      <c r="J34" s="110">
        <v>400000</v>
      </c>
      <c r="K34" s="111"/>
    </row>
    <row r="35" spans="1:11" x14ac:dyDescent="0.25">
      <c r="A35" s="107" t="s">
        <v>139</v>
      </c>
      <c r="B35" s="114" t="s">
        <v>274</v>
      </c>
      <c r="C35" s="109"/>
      <c r="D35" s="109"/>
      <c r="E35" s="109"/>
      <c r="F35" s="107" t="s">
        <v>139</v>
      </c>
      <c r="G35" s="114" t="s">
        <v>274</v>
      </c>
      <c r="H35" s="110">
        <v>402307</v>
      </c>
      <c r="I35" s="110">
        <v>1100000</v>
      </c>
      <c r="J35" s="110">
        <v>1100000</v>
      </c>
      <c r="K35" s="111"/>
    </row>
    <row r="36" spans="1:11" x14ac:dyDescent="0.25">
      <c r="A36" s="107" t="s">
        <v>137</v>
      </c>
      <c r="B36" s="114" t="s">
        <v>273</v>
      </c>
      <c r="C36" s="109"/>
      <c r="D36" s="109"/>
      <c r="E36" s="109"/>
      <c r="F36" s="107" t="s">
        <v>137</v>
      </c>
      <c r="G36" s="114" t="s">
        <v>273</v>
      </c>
      <c r="H36" s="110">
        <v>900080</v>
      </c>
      <c r="I36" s="110">
        <v>900080</v>
      </c>
      <c r="J36" s="110">
        <v>906025</v>
      </c>
      <c r="K36" s="111"/>
    </row>
    <row r="37" spans="1:11" x14ac:dyDescent="0.25">
      <c r="A37" s="107" t="s">
        <v>272</v>
      </c>
      <c r="B37" s="114" t="s">
        <v>271</v>
      </c>
      <c r="C37" s="109"/>
      <c r="D37" s="109"/>
      <c r="E37" s="109"/>
      <c r="F37" s="107" t="s">
        <v>272</v>
      </c>
      <c r="G37" s="114" t="s">
        <v>271</v>
      </c>
      <c r="H37" s="110">
        <v>0</v>
      </c>
      <c r="I37" s="110">
        <v>0</v>
      </c>
      <c r="J37" s="110">
        <v>0</v>
      </c>
      <c r="K37" s="111"/>
    </row>
    <row r="38" spans="1:11" x14ac:dyDescent="0.25">
      <c r="A38" s="107" t="s">
        <v>270</v>
      </c>
      <c r="B38" s="114" t="s">
        <v>269</v>
      </c>
      <c r="C38" s="109"/>
      <c r="D38" s="109"/>
      <c r="E38" s="109"/>
      <c r="F38" s="107" t="s">
        <v>270</v>
      </c>
      <c r="G38" s="114" t="s">
        <v>269</v>
      </c>
      <c r="H38" s="110"/>
      <c r="I38" s="110"/>
      <c r="J38" s="110"/>
      <c r="K38" s="111"/>
    </row>
    <row r="39" spans="1:11" x14ac:dyDescent="0.25">
      <c r="A39" s="107" t="s">
        <v>268</v>
      </c>
      <c r="B39" s="114" t="s">
        <v>267</v>
      </c>
      <c r="C39" s="109"/>
      <c r="D39" s="109"/>
      <c r="E39" s="109"/>
      <c r="F39" s="107" t="s">
        <v>268</v>
      </c>
      <c r="G39" s="114" t="s">
        <v>267</v>
      </c>
      <c r="H39" s="110">
        <v>108623</v>
      </c>
      <c r="I39" s="110">
        <v>108623</v>
      </c>
      <c r="J39" s="110">
        <v>400000</v>
      </c>
      <c r="K39" s="111"/>
    </row>
    <row r="40" spans="1:11" x14ac:dyDescent="0.25">
      <c r="A40" s="107" t="s">
        <v>266</v>
      </c>
      <c r="B40" s="114" t="s">
        <v>265</v>
      </c>
      <c r="C40" s="109"/>
      <c r="D40" s="109"/>
      <c r="E40" s="109"/>
      <c r="F40" s="107" t="s">
        <v>266</v>
      </c>
      <c r="G40" s="114" t="s">
        <v>265</v>
      </c>
      <c r="H40" s="110"/>
      <c r="I40" s="110"/>
      <c r="J40" s="110"/>
      <c r="K40" s="111"/>
    </row>
    <row r="41" spans="1:11" x14ac:dyDescent="0.25">
      <c r="A41" s="107" t="s">
        <v>264</v>
      </c>
      <c r="B41" s="114" t="s">
        <v>263</v>
      </c>
      <c r="C41" s="109"/>
      <c r="D41" s="109"/>
      <c r="E41" s="109"/>
      <c r="F41" s="107" t="s">
        <v>264</v>
      </c>
      <c r="G41" s="114" t="s">
        <v>263</v>
      </c>
      <c r="H41" s="110">
        <v>4000</v>
      </c>
      <c r="I41" s="110">
        <v>4000</v>
      </c>
      <c r="J41" s="110">
        <v>6000</v>
      </c>
      <c r="K41" s="111"/>
    </row>
    <row r="42" spans="1:11" x14ac:dyDescent="0.25">
      <c r="A42" s="107" t="s">
        <v>262</v>
      </c>
      <c r="B42" s="114" t="s">
        <v>261</v>
      </c>
      <c r="C42" s="109"/>
      <c r="D42" s="109"/>
      <c r="E42" s="109"/>
      <c r="F42" s="107" t="s">
        <v>262</v>
      </c>
      <c r="G42" s="114" t="s">
        <v>261</v>
      </c>
      <c r="H42" s="110"/>
      <c r="I42" s="110"/>
      <c r="J42" s="110"/>
      <c r="K42" s="111"/>
    </row>
    <row r="43" spans="1:11" x14ac:dyDescent="0.25">
      <c r="A43" s="107" t="s">
        <v>260</v>
      </c>
      <c r="B43" s="114" t="s">
        <v>23</v>
      </c>
      <c r="C43" s="109"/>
      <c r="D43" s="109"/>
      <c r="E43" s="109"/>
      <c r="F43" s="107" t="s">
        <v>260</v>
      </c>
      <c r="G43" s="114" t="s">
        <v>23</v>
      </c>
      <c r="H43" s="110"/>
      <c r="I43" s="110">
        <v>250000</v>
      </c>
      <c r="J43" s="110">
        <v>250000</v>
      </c>
      <c r="K43" s="111"/>
    </row>
    <row r="44" spans="1:11" x14ac:dyDescent="0.25">
      <c r="A44" s="97" t="s">
        <v>19</v>
      </c>
      <c r="B44" s="115" t="s">
        <v>259</v>
      </c>
      <c r="C44" s="104">
        <f>SUM(C45:C49)</f>
        <v>0</v>
      </c>
      <c r="D44" s="104">
        <f>SUM(D45:D49)</f>
        <v>0</v>
      </c>
      <c r="E44" s="104">
        <f>SUM(E45:E49)</f>
        <v>0</v>
      </c>
      <c r="F44" s="97" t="s">
        <v>19</v>
      </c>
      <c r="G44" s="115" t="s">
        <v>259</v>
      </c>
      <c r="H44" s="105">
        <f>SUM(H45:H49)</f>
        <v>0</v>
      </c>
      <c r="I44" s="105">
        <f>SUM(I45:I49)</f>
        <v>78740</v>
      </c>
      <c r="J44" s="105">
        <f>SUM(J45:J49)</f>
        <v>78740</v>
      </c>
      <c r="K44" s="106">
        <f>SUM(K45:K49)</f>
        <v>0</v>
      </c>
    </row>
    <row r="45" spans="1:11" x14ac:dyDescent="0.25">
      <c r="A45" s="107" t="s">
        <v>134</v>
      </c>
      <c r="B45" s="114" t="s">
        <v>258</v>
      </c>
      <c r="C45" s="109"/>
      <c r="D45" s="109"/>
      <c r="E45" s="109"/>
      <c r="F45" s="107" t="s">
        <v>134</v>
      </c>
      <c r="G45" s="114" t="s">
        <v>258</v>
      </c>
      <c r="H45" s="110"/>
      <c r="I45" s="110"/>
      <c r="J45" s="110"/>
      <c r="K45" s="111"/>
    </row>
    <row r="46" spans="1:11" x14ac:dyDescent="0.25">
      <c r="A46" s="107" t="s">
        <v>132</v>
      </c>
      <c r="B46" s="114" t="s">
        <v>257</v>
      </c>
      <c r="C46" s="109"/>
      <c r="D46" s="109"/>
      <c r="E46" s="109"/>
      <c r="F46" s="107" t="s">
        <v>132</v>
      </c>
      <c r="G46" s="114" t="s">
        <v>257</v>
      </c>
      <c r="H46" s="110"/>
      <c r="I46" s="110"/>
      <c r="J46" s="110"/>
      <c r="K46" s="111"/>
    </row>
    <row r="47" spans="1:11" x14ac:dyDescent="0.25">
      <c r="A47" s="107" t="s">
        <v>130</v>
      </c>
      <c r="B47" s="114" t="s">
        <v>256</v>
      </c>
      <c r="C47" s="109"/>
      <c r="D47" s="109"/>
      <c r="E47" s="109"/>
      <c r="F47" s="107" t="s">
        <v>130</v>
      </c>
      <c r="G47" s="114" t="s">
        <v>256</v>
      </c>
      <c r="H47" s="110"/>
      <c r="I47" s="110">
        <v>78740</v>
      </c>
      <c r="J47" s="110">
        <v>78740</v>
      </c>
      <c r="K47" s="111"/>
    </row>
    <row r="48" spans="1:11" x14ac:dyDescent="0.25">
      <c r="A48" s="107" t="s">
        <v>128</v>
      </c>
      <c r="B48" s="114" t="s">
        <v>255</v>
      </c>
      <c r="C48" s="109"/>
      <c r="D48" s="109"/>
      <c r="E48" s="109"/>
      <c r="F48" s="107" t="s">
        <v>128</v>
      </c>
      <c r="G48" s="114" t="s">
        <v>255</v>
      </c>
      <c r="H48" s="110"/>
      <c r="I48" s="110"/>
      <c r="J48" s="110"/>
      <c r="K48" s="111"/>
    </row>
    <row r="49" spans="1:11" x14ac:dyDescent="0.25">
      <c r="A49" s="107" t="s">
        <v>254</v>
      </c>
      <c r="B49" s="114" t="s">
        <v>253</v>
      </c>
      <c r="C49" s="109"/>
      <c r="D49" s="109"/>
      <c r="E49" s="109"/>
      <c r="F49" s="107" t="s">
        <v>254</v>
      </c>
      <c r="G49" s="114" t="s">
        <v>253</v>
      </c>
      <c r="H49" s="110"/>
      <c r="I49" s="110"/>
      <c r="J49" s="110"/>
      <c r="K49" s="111"/>
    </row>
    <row r="50" spans="1:11" x14ac:dyDescent="0.25">
      <c r="A50" s="97" t="s">
        <v>252</v>
      </c>
      <c r="B50" s="115" t="s">
        <v>251</v>
      </c>
      <c r="C50" s="104">
        <f>SUM(C51:C53)</f>
        <v>0</v>
      </c>
      <c r="D50" s="104">
        <f>SUM(D51:D53)</f>
        <v>0</v>
      </c>
      <c r="E50" s="104">
        <f>SUM(E51:E53)</f>
        <v>0</v>
      </c>
      <c r="F50" s="97" t="s">
        <v>252</v>
      </c>
      <c r="G50" s="115" t="s">
        <v>251</v>
      </c>
      <c r="H50" s="105">
        <f>SUM(H51:H53)</f>
        <v>0</v>
      </c>
      <c r="I50" s="105">
        <f>SUM(I51:I53)</f>
        <v>0</v>
      </c>
      <c r="J50" s="105">
        <f>SUM(J51:J53)</f>
        <v>0</v>
      </c>
      <c r="K50" s="106">
        <f>SUM(K51:K53)</f>
        <v>0</v>
      </c>
    </row>
    <row r="51" spans="1:11" x14ac:dyDescent="0.25">
      <c r="A51" s="107" t="s">
        <v>125</v>
      </c>
      <c r="B51" s="114" t="s">
        <v>250</v>
      </c>
      <c r="C51" s="109"/>
      <c r="D51" s="109"/>
      <c r="E51" s="109"/>
      <c r="F51" s="107" t="s">
        <v>125</v>
      </c>
      <c r="G51" s="114" t="s">
        <v>250</v>
      </c>
      <c r="H51" s="110"/>
      <c r="I51" s="110"/>
      <c r="J51" s="110"/>
      <c r="K51" s="111"/>
    </row>
    <row r="52" spans="1:11" x14ac:dyDescent="0.25">
      <c r="A52" s="107" t="s">
        <v>123</v>
      </c>
      <c r="B52" s="114" t="s">
        <v>249</v>
      </c>
      <c r="C52" s="109"/>
      <c r="D52" s="109"/>
      <c r="E52" s="109"/>
      <c r="F52" s="107" t="s">
        <v>123</v>
      </c>
      <c r="G52" s="114" t="s">
        <v>249</v>
      </c>
      <c r="H52" s="110"/>
      <c r="I52" s="110"/>
      <c r="J52" s="110"/>
      <c r="K52" s="111"/>
    </row>
    <row r="53" spans="1:11" x14ac:dyDescent="0.25">
      <c r="A53" s="107" t="s">
        <v>121</v>
      </c>
      <c r="B53" s="114" t="s">
        <v>248</v>
      </c>
      <c r="C53" s="109"/>
      <c r="D53" s="109"/>
      <c r="E53" s="109"/>
      <c r="F53" s="107" t="s">
        <v>121</v>
      </c>
      <c r="G53" s="114" t="s">
        <v>248</v>
      </c>
      <c r="H53" s="110"/>
      <c r="I53" s="110"/>
      <c r="J53" s="110"/>
      <c r="K53" s="111"/>
    </row>
    <row r="54" spans="1:11" x14ac:dyDescent="0.25">
      <c r="A54" s="107" t="s">
        <v>119</v>
      </c>
      <c r="B54" s="114" t="s">
        <v>247</v>
      </c>
      <c r="C54" s="109"/>
      <c r="D54" s="109"/>
      <c r="E54" s="109"/>
      <c r="F54" s="107" t="s">
        <v>119</v>
      </c>
      <c r="G54" s="114" t="s">
        <v>247</v>
      </c>
      <c r="H54" s="110"/>
      <c r="I54" s="110"/>
      <c r="J54" s="110"/>
      <c r="K54" s="111"/>
    </row>
    <row r="55" spans="1:11" x14ac:dyDescent="0.25">
      <c r="A55" s="97" t="s">
        <v>55</v>
      </c>
      <c r="B55" s="123" t="s">
        <v>246</v>
      </c>
      <c r="C55" s="104">
        <f>SUM(C56:C58)</f>
        <v>0</v>
      </c>
      <c r="D55" s="104">
        <f>SUM(D56:D58)</f>
        <v>0</v>
      </c>
      <c r="E55" s="104">
        <f>SUM(E56:E58)</f>
        <v>0</v>
      </c>
      <c r="F55" s="97" t="s">
        <v>55</v>
      </c>
      <c r="G55" s="123" t="s">
        <v>246</v>
      </c>
      <c r="H55" s="105">
        <f>SUM(H56:H58)</f>
        <v>3193000</v>
      </c>
      <c r="I55" s="105">
        <f>SUM(I56:I58)</f>
        <v>2193000</v>
      </c>
      <c r="J55" s="105">
        <f>SUM(J56:J58)</f>
        <v>2193000</v>
      </c>
      <c r="K55" s="106">
        <f>SUM(K56:K58)</f>
        <v>0</v>
      </c>
    </row>
    <row r="56" spans="1:11" x14ac:dyDescent="0.25">
      <c r="A56" s="107" t="s">
        <v>116</v>
      </c>
      <c r="B56" s="114" t="s">
        <v>245</v>
      </c>
      <c r="C56" s="109"/>
      <c r="D56" s="109"/>
      <c r="E56" s="109"/>
      <c r="F56" s="107" t="s">
        <v>116</v>
      </c>
      <c r="G56" s="114" t="s">
        <v>245</v>
      </c>
      <c r="H56" s="110"/>
      <c r="I56" s="110"/>
      <c r="J56" s="110"/>
      <c r="K56" s="111"/>
    </row>
    <row r="57" spans="1:11" x14ac:dyDescent="0.25">
      <c r="A57" s="107" t="s">
        <v>114</v>
      </c>
      <c r="B57" s="114" t="s">
        <v>244</v>
      </c>
      <c r="C57" s="109"/>
      <c r="D57" s="109"/>
      <c r="E57" s="109"/>
      <c r="F57" s="107" t="s">
        <v>114</v>
      </c>
      <c r="G57" s="114" t="s">
        <v>244</v>
      </c>
      <c r="H57" s="110">
        <v>3193000</v>
      </c>
      <c r="I57" s="110">
        <v>2193000</v>
      </c>
      <c r="J57" s="110">
        <v>2193000</v>
      </c>
      <c r="K57" s="111"/>
    </row>
    <row r="58" spans="1:11" x14ac:dyDescent="0.25">
      <c r="A58" s="107" t="s">
        <v>112</v>
      </c>
      <c r="B58" s="114" t="s">
        <v>243</v>
      </c>
      <c r="C58" s="109"/>
      <c r="D58" s="109"/>
      <c r="E58" s="109"/>
      <c r="F58" s="107" t="s">
        <v>112</v>
      </c>
      <c r="G58" s="114" t="s">
        <v>243</v>
      </c>
      <c r="H58" s="110"/>
      <c r="I58" s="110"/>
      <c r="J58" s="110"/>
      <c r="K58" s="111"/>
    </row>
    <row r="59" spans="1:11" x14ac:dyDescent="0.25">
      <c r="A59" s="107" t="s">
        <v>110</v>
      </c>
      <c r="B59" s="114" t="s">
        <v>242</v>
      </c>
      <c r="C59" s="109"/>
      <c r="D59" s="109"/>
      <c r="E59" s="109"/>
      <c r="F59" s="107" t="s">
        <v>110</v>
      </c>
      <c r="G59" s="114" t="s">
        <v>242</v>
      </c>
      <c r="H59" s="110"/>
      <c r="I59" s="110"/>
      <c r="J59" s="110"/>
      <c r="K59" s="111"/>
    </row>
    <row r="60" spans="1:11" x14ac:dyDescent="0.25">
      <c r="A60" s="97" t="s">
        <v>56</v>
      </c>
      <c r="B60" s="115" t="s">
        <v>241</v>
      </c>
      <c r="C60" s="104">
        <f>SUM(C5,C12,C19,C26,C33)</f>
        <v>36056976</v>
      </c>
      <c r="D60" s="104">
        <f>SUM(D5,D12,D19,D26,D33)</f>
        <v>35044149</v>
      </c>
      <c r="E60" s="104">
        <f>SUM(E5,E12,E19,E26,E33)</f>
        <v>38231649</v>
      </c>
      <c r="F60" s="97" t="s">
        <v>56</v>
      </c>
      <c r="G60" s="115" t="s">
        <v>241</v>
      </c>
      <c r="H60" s="105">
        <f>SUM(H5,H12,H19,H26,H33,H55)</f>
        <v>242444223</v>
      </c>
      <c r="I60" s="105">
        <f>SUM(I5,I12,I19,I26,I33,I55)</f>
        <v>249537505</v>
      </c>
      <c r="J60" s="105">
        <f>SUM(J5,J12,J19,J26,J33,J55,J44)</f>
        <v>231604738</v>
      </c>
      <c r="K60" s="106">
        <f>SUM(K5,K12,K26,K33)</f>
        <v>0</v>
      </c>
    </row>
    <row r="61" spans="1:11" x14ac:dyDescent="0.25">
      <c r="A61" s="122" t="s">
        <v>57</v>
      </c>
      <c r="B61" s="123" t="s">
        <v>240</v>
      </c>
      <c r="C61" s="104">
        <f>SUM(C62:C64)</f>
        <v>0</v>
      </c>
      <c r="D61" s="104">
        <f>SUM(D62:D64)</f>
        <v>0</v>
      </c>
      <c r="E61" s="104">
        <f>SUM(E62:E64)</f>
        <v>0</v>
      </c>
      <c r="F61" s="122" t="s">
        <v>57</v>
      </c>
      <c r="G61" s="123" t="s">
        <v>240</v>
      </c>
      <c r="H61" s="105">
        <f>SUM(H62:H64)</f>
        <v>0</v>
      </c>
      <c r="I61" s="105">
        <f>SUM(I62:I64)</f>
        <v>0</v>
      </c>
      <c r="J61" s="105">
        <f>SUM(J62:J64)</f>
        <v>0</v>
      </c>
      <c r="K61" s="106">
        <f>SUM(K62:K64)</f>
        <v>0</v>
      </c>
    </row>
    <row r="62" spans="1:11" x14ac:dyDescent="0.25">
      <c r="A62" s="107" t="s">
        <v>239</v>
      </c>
      <c r="B62" s="114" t="s">
        <v>238</v>
      </c>
      <c r="C62" s="109"/>
      <c r="D62" s="109"/>
      <c r="E62" s="109"/>
      <c r="F62" s="107" t="s">
        <v>239</v>
      </c>
      <c r="G62" s="114" t="s">
        <v>238</v>
      </c>
      <c r="H62" s="110"/>
      <c r="I62" s="110"/>
      <c r="J62" s="110"/>
      <c r="K62" s="111"/>
    </row>
    <row r="63" spans="1:11" x14ac:dyDescent="0.25">
      <c r="A63" s="107" t="s">
        <v>237</v>
      </c>
      <c r="B63" s="114" t="s">
        <v>236</v>
      </c>
      <c r="C63" s="109"/>
      <c r="D63" s="109"/>
      <c r="E63" s="109"/>
      <c r="F63" s="107" t="s">
        <v>237</v>
      </c>
      <c r="G63" s="114" t="s">
        <v>236</v>
      </c>
      <c r="H63" s="110"/>
      <c r="I63" s="110"/>
      <c r="J63" s="110"/>
      <c r="K63" s="111"/>
    </row>
    <row r="64" spans="1:11" x14ac:dyDescent="0.25">
      <c r="A64" s="107" t="s">
        <v>235</v>
      </c>
      <c r="B64" s="114" t="s">
        <v>234</v>
      </c>
      <c r="C64" s="109"/>
      <c r="D64" s="109"/>
      <c r="E64" s="109"/>
      <c r="F64" s="107" t="s">
        <v>235</v>
      </c>
      <c r="G64" s="114" t="s">
        <v>234</v>
      </c>
      <c r="H64" s="110"/>
      <c r="I64" s="110"/>
      <c r="J64" s="110"/>
      <c r="K64" s="111"/>
    </row>
    <row r="65" spans="1:11" x14ac:dyDescent="0.25">
      <c r="A65" s="122" t="s">
        <v>24</v>
      </c>
      <c r="B65" s="123" t="s">
        <v>233</v>
      </c>
      <c r="C65" s="104">
        <f>SUM(C66:C69)</f>
        <v>0</v>
      </c>
      <c r="D65" s="104">
        <f>SUM(D66:D69)</f>
        <v>0</v>
      </c>
      <c r="E65" s="104">
        <f>SUM(E66:E69)</f>
        <v>0</v>
      </c>
      <c r="F65" s="122" t="s">
        <v>24</v>
      </c>
      <c r="G65" s="123" t="s">
        <v>233</v>
      </c>
      <c r="H65" s="105">
        <f>SUM(H66:H69)</f>
        <v>0</v>
      </c>
      <c r="I65" s="105">
        <f>SUM(I66:I69)</f>
        <v>0</v>
      </c>
      <c r="J65" s="105">
        <f>SUM(J66:J69)</f>
        <v>0</v>
      </c>
      <c r="K65" s="106">
        <f>SUM(K66:K69)</f>
        <v>0</v>
      </c>
    </row>
    <row r="66" spans="1:11" x14ac:dyDescent="0.25">
      <c r="A66" s="107" t="s">
        <v>232</v>
      </c>
      <c r="B66" s="114" t="s">
        <v>231</v>
      </c>
      <c r="C66" s="109"/>
      <c r="D66" s="109"/>
      <c r="E66" s="109"/>
      <c r="F66" s="107" t="s">
        <v>232</v>
      </c>
      <c r="G66" s="114" t="s">
        <v>231</v>
      </c>
      <c r="H66" s="110"/>
      <c r="I66" s="110"/>
      <c r="J66" s="110"/>
      <c r="K66" s="111"/>
    </row>
    <row r="67" spans="1:11" x14ac:dyDescent="0.25">
      <c r="A67" s="107" t="s">
        <v>230</v>
      </c>
      <c r="B67" s="114" t="s">
        <v>229</v>
      </c>
      <c r="C67" s="109"/>
      <c r="D67" s="109"/>
      <c r="E67" s="109"/>
      <c r="F67" s="107" t="s">
        <v>230</v>
      </c>
      <c r="G67" s="114" t="s">
        <v>229</v>
      </c>
      <c r="H67" s="110"/>
      <c r="I67" s="110"/>
      <c r="J67" s="110"/>
      <c r="K67" s="111"/>
    </row>
    <row r="68" spans="1:11" x14ac:dyDescent="0.25">
      <c r="A68" s="107" t="s">
        <v>228</v>
      </c>
      <c r="B68" s="114" t="s">
        <v>227</v>
      </c>
      <c r="C68" s="109"/>
      <c r="D68" s="109"/>
      <c r="E68" s="109"/>
      <c r="F68" s="107" t="s">
        <v>228</v>
      </c>
      <c r="G68" s="114" t="s">
        <v>227</v>
      </c>
      <c r="H68" s="110"/>
      <c r="I68" s="110"/>
      <c r="J68" s="110"/>
      <c r="K68" s="111"/>
    </row>
    <row r="69" spans="1:11" x14ac:dyDescent="0.25">
      <c r="A69" s="107" t="s">
        <v>226</v>
      </c>
      <c r="B69" s="114" t="s">
        <v>225</v>
      </c>
      <c r="C69" s="109"/>
      <c r="D69" s="109"/>
      <c r="E69" s="109"/>
      <c r="F69" s="107" t="s">
        <v>226</v>
      </c>
      <c r="G69" s="114" t="s">
        <v>225</v>
      </c>
      <c r="H69" s="110"/>
      <c r="I69" s="110"/>
      <c r="J69" s="110"/>
      <c r="K69" s="111"/>
    </row>
    <row r="70" spans="1:11" x14ac:dyDescent="0.25">
      <c r="A70" s="122" t="s">
        <v>25</v>
      </c>
      <c r="B70" s="123" t="s">
        <v>224</v>
      </c>
      <c r="C70" s="104">
        <f>SUM(C71:C72)</f>
        <v>65151724</v>
      </c>
      <c r="D70" s="104">
        <f>SUM(D71:D72)</f>
        <v>66993223</v>
      </c>
      <c r="E70" s="104">
        <f>SUM(E71:E72)</f>
        <v>66993223</v>
      </c>
      <c r="F70" s="122" t="s">
        <v>25</v>
      </c>
      <c r="G70" s="123" t="s">
        <v>224</v>
      </c>
      <c r="H70" s="105">
        <f>SUM(H71:H72)</f>
        <v>0</v>
      </c>
      <c r="I70" s="105">
        <f>SUM(I71:I72)</f>
        <v>0</v>
      </c>
      <c r="J70" s="105">
        <f>SUM(J71:J72)</f>
        <v>0</v>
      </c>
      <c r="K70" s="106">
        <f>SUM(K71:K72)</f>
        <v>0</v>
      </c>
    </row>
    <row r="71" spans="1:11" x14ac:dyDescent="0.25">
      <c r="A71" s="107" t="s">
        <v>223</v>
      </c>
      <c r="B71" s="114" t="s">
        <v>222</v>
      </c>
      <c r="C71" s="109">
        <v>65151724</v>
      </c>
      <c r="D71" s="109">
        <v>66993223</v>
      </c>
      <c r="E71" s="109">
        <v>66993223</v>
      </c>
      <c r="F71" s="107" t="s">
        <v>223</v>
      </c>
      <c r="G71" s="114" t="s">
        <v>222</v>
      </c>
      <c r="H71" s="110"/>
      <c r="I71" s="110"/>
      <c r="J71" s="110"/>
      <c r="K71" s="111"/>
    </row>
    <row r="72" spans="1:11" x14ac:dyDescent="0.25">
      <c r="A72" s="107" t="s">
        <v>221</v>
      </c>
      <c r="B72" s="114" t="s">
        <v>220</v>
      </c>
      <c r="C72" s="109"/>
      <c r="D72" s="109"/>
      <c r="E72" s="109"/>
      <c r="F72" s="107" t="s">
        <v>221</v>
      </c>
      <c r="G72" s="114" t="s">
        <v>220</v>
      </c>
      <c r="H72" s="110"/>
      <c r="I72" s="110"/>
      <c r="J72" s="110"/>
      <c r="K72" s="111"/>
    </row>
    <row r="73" spans="1:11" x14ac:dyDescent="0.25">
      <c r="A73" s="122" t="s">
        <v>26</v>
      </c>
      <c r="B73" s="123" t="s">
        <v>219</v>
      </c>
      <c r="C73" s="104">
        <f>SUM(C74:C76)</f>
        <v>0</v>
      </c>
      <c r="D73" s="104">
        <f>SUM(D74:D76)</f>
        <v>120310</v>
      </c>
      <c r="E73" s="104">
        <f>SUM(E74:E76)</f>
        <v>120310</v>
      </c>
      <c r="F73" s="122" t="s">
        <v>26</v>
      </c>
      <c r="G73" s="123" t="s">
        <v>219</v>
      </c>
      <c r="H73" s="105">
        <f>SUM(H74:H76)</f>
        <v>0</v>
      </c>
      <c r="I73" s="105">
        <f>SUM(I74:I76)</f>
        <v>0</v>
      </c>
      <c r="J73" s="105">
        <f>SUM(J74:J76)</f>
        <v>0</v>
      </c>
      <c r="K73" s="106">
        <f>SUM(K74:K76)</f>
        <v>0</v>
      </c>
    </row>
    <row r="74" spans="1:11" x14ac:dyDescent="0.25">
      <c r="A74" s="107" t="s">
        <v>218</v>
      </c>
      <c r="B74" s="114" t="s">
        <v>217</v>
      </c>
      <c r="C74" s="109"/>
      <c r="D74" s="109">
        <v>120310</v>
      </c>
      <c r="E74" s="109">
        <v>120310</v>
      </c>
      <c r="F74" s="107" t="s">
        <v>218</v>
      </c>
      <c r="G74" s="114" t="s">
        <v>217</v>
      </c>
      <c r="H74" s="110"/>
      <c r="I74" s="110"/>
      <c r="J74" s="110"/>
      <c r="K74" s="111"/>
    </row>
    <row r="75" spans="1:11" x14ac:dyDescent="0.25">
      <c r="A75" s="107" t="s">
        <v>216</v>
      </c>
      <c r="B75" s="114" t="s">
        <v>215</v>
      </c>
      <c r="C75" s="109"/>
      <c r="D75" s="109"/>
      <c r="E75" s="109"/>
      <c r="F75" s="107" t="s">
        <v>216</v>
      </c>
      <c r="G75" s="114" t="s">
        <v>215</v>
      </c>
      <c r="H75" s="110"/>
      <c r="I75" s="110"/>
      <c r="J75" s="110"/>
      <c r="K75" s="111"/>
    </row>
    <row r="76" spans="1:11" x14ac:dyDescent="0.25">
      <c r="A76" s="107" t="s">
        <v>214</v>
      </c>
      <c r="B76" s="114" t="s">
        <v>213</v>
      </c>
      <c r="C76" s="109"/>
      <c r="D76" s="109"/>
      <c r="E76" s="109"/>
      <c r="F76" s="107" t="s">
        <v>214</v>
      </c>
      <c r="G76" s="114" t="s">
        <v>213</v>
      </c>
      <c r="H76" s="110"/>
      <c r="I76" s="110"/>
      <c r="J76" s="110"/>
      <c r="K76" s="111"/>
    </row>
    <row r="77" spans="1:11" x14ac:dyDescent="0.25">
      <c r="A77" s="122" t="s">
        <v>27</v>
      </c>
      <c r="B77" s="123" t="s">
        <v>212</v>
      </c>
      <c r="C77" s="104">
        <f>SUM(C78:C81)</f>
        <v>0</v>
      </c>
      <c r="D77" s="104">
        <f>SUM(D78:D81)</f>
        <v>0</v>
      </c>
      <c r="E77" s="104">
        <f>SUM(E78:E81)</f>
        <v>0</v>
      </c>
      <c r="F77" s="122" t="s">
        <v>27</v>
      </c>
      <c r="G77" s="123" t="s">
        <v>212</v>
      </c>
      <c r="H77" s="105">
        <f>SUM(H78:H81)</f>
        <v>10037619</v>
      </c>
      <c r="I77" s="105">
        <f>SUM(I78:I81)</f>
        <v>10037619</v>
      </c>
      <c r="J77" s="105">
        <f>SUM(J78:J81)</f>
        <v>10037619</v>
      </c>
      <c r="K77" s="106">
        <f>SUM(K78:K81)</f>
        <v>0</v>
      </c>
    </row>
    <row r="78" spans="1:11" x14ac:dyDescent="0.25">
      <c r="A78" s="127" t="s">
        <v>211</v>
      </c>
      <c r="B78" s="114" t="s">
        <v>210</v>
      </c>
      <c r="C78" s="109"/>
      <c r="D78" s="109"/>
      <c r="E78" s="109"/>
      <c r="F78" s="127" t="s">
        <v>211</v>
      </c>
      <c r="G78" s="114" t="s">
        <v>210</v>
      </c>
      <c r="H78" s="110">
        <v>10037619</v>
      </c>
      <c r="I78" s="110">
        <v>10037619</v>
      </c>
      <c r="J78" s="110">
        <v>10037619</v>
      </c>
      <c r="K78" s="111"/>
    </row>
    <row r="79" spans="1:11" x14ac:dyDescent="0.25">
      <c r="A79" s="127" t="s">
        <v>209</v>
      </c>
      <c r="B79" s="114" t="s">
        <v>208</v>
      </c>
      <c r="C79" s="109"/>
      <c r="D79" s="109"/>
      <c r="E79" s="109"/>
      <c r="F79" s="127" t="s">
        <v>209</v>
      </c>
      <c r="G79" s="114" t="s">
        <v>208</v>
      </c>
      <c r="H79" s="110"/>
      <c r="I79" s="110"/>
      <c r="J79" s="110"/>
      <c r="K79" s="111"/>
    </row>
    <row r="80" spans="1:11" x14ac:dyDescent="0.25">
      <c r="A80" s="127" t="s">
        <v>207</v>
      </c>
      <c r="B80" s="114" t="s">
        <v>206</v>
      </c>
      <c r="C80" s="109"/>
      <c r="D80" s="109"/>
      <c r="E80" s="109"/>
      <c r="F80" s="127" t="s">
        <v>207</v>
      </c>
      <c r="G80" s="114" t="s">
        <v>206</v>
      </c>
      <c r="H80" s="110"/>
      <c r="I80" s="110"/>
      <c r="J80" s="110"/>
      <c r="K80" s="111"/>
    </row>
    <row r="81" spans="1:11" x14ac:dyDescent="0.25">
      <c r="A81" s="127" t="s">
        <v>205</v>
      </c>
      <c r="B81" s="114" t="s">
        <v>204</v>
      </c>
      <c r="C81" s="109"/>
      <c r="D81" s="109"/>
      <c r="E81" s="109"/>
      <c r="F81" s="127" t="s">
        <v>205</v>
      </c>
      <c r="G81" s="114" t="s">
        <v>204</v>
      </c>
      <c r="H81" s="110"/>
      <c r="I81" s="110"/>
      <c r="J81" s="110"/>
      <c r="K81" s="111"/>
    </row>
    <row r="82" spans="1:11" x14ac:dyDescent="0.25">
      <c r="A82" s="122" t="s">
        <v>28</v>
      </c>
      <c r="B82" s="123" t="s">
        <v>203</v>
      </c>
      <c r="C82" s="128"/>
      <c r="D82" s="128"/>
      <c r="E82" s="128"/>
      <c r="F82" s="122" t="s">
        <v>28</v>
      </c>
      <c r="G82" s="123" t="s">
        <v>203</v>
      </c>
      <c r="H82" s="129"/>
      <c r="I82" s="129"/>
      <c r="J82" s="129"/>
      <c r="K82" s="130"/>
    </row>
    <row r="83" spans="1:11" x14ac:dyDescent="0.25">
      <c r="A83" s="122" t="s">
        <v>31</v>
      </c>
      <c r="B83" s="123" t="s">
        <v>202</v>
      </c>
      <c r="C83" s="104">
        <f>SUM(C61,C65,C70,C73,C77,C82)</f>
        <v>65151724</v>
      </c>
      <c r="D83" s="104">
        <f>SUM(D61,D65,D70,D73,D77,D82)</f>
        <v>67113533</v>
      </c>
      <c r="E83" s="104">
        <f>SUM(E61,E65,E70,E73,E77,E82)</f>
        <v>67113533</v>
      </c>
      <c r="F83" s="122" t="s">
        <v>31</v>
      </c>
      <c r="G83" s="123" t="s">
        <v>202</v>
      </c>
      <c r="H83" s="105">
        <f>SUM(H61,H65,H70,H73,H77,H82)</f>
        <v>10037619</v>
      </c>
      <c r="I83" s="105">
        <f>SUM(I61,I65,I70,I73,I77,I82)</f>
        <v>10037619</v>
      </c>
      <c r="J83" s="105">
        <f>SUM(J61,J65,J70,J73,J77,J82)</f>
        <v>10037619</v>
      </c>
      <c r="K83" s="106">
        <f>SUM(K61,K65,K70,K73,K77,K82)</f>
        <v>0</v>
      </c>
    </row>
    <row r="84" spans="1:11" ht="27" customHeight="1" x14ac:dyDescent="0.25">
      <c r="A84" s="122" t="s">
        <v>34</v>
      </c>
      <c r="B84" s="123" t="s">
        <v>201</v>
      </c>
      <c r="C84" s="104">
        <f>SUM(C60,C83)</f>
        <v>101208700</v>
      </c>
      <c r="D84" s="104">
        <f>SUM(D60,D83)</f>
        <v>102157682</v>
      </c>
      <c r="E84" s="104">
        <f>SUM(E60,E83)</f>
        <v>105345182</v>
      </c>
      <c r="F84" s="122" t="s">
        <v>34</v>
      </c>
      <c r="G84" s="123" t="s">
        <v>201</v>
      </c>
      <c r="H84" s="105">
        <f>SUM(H60,H83)</f>
        <v>252481842</v>
      </c>
      <c r="I84" s="105">
        <f>SUM(I60,I83)</f>
        <v>259575124</v>
      </c>
      <c r="J84" s="105">
        <f>SUM(J60,J83)</f>
        <v>241642357</v>
      </c>
      <c r="K84" s="106">
        <f>SUM(K60,K83)</f>
        <v>0</v>
      </c>
    </row>
    <row r="85" spans="1:11" s="20" customFormat="1" ht="54.75" customHeight="1" x14ac:dyDescent="0.25">
      <c r="A85" s="144" t="s">
        <v>322</v>
      </c>
      <c r="B85" s="144"/>
      <c r="C85" s="145" t="s">
        <v>321</v>
      </c>
      <c r="D85" s="145"/>
      <c r="E85" s="145"/>
      <c r="F85" s="144" t="s">
        <v>322</v>
      </c>
      <c r="G85" s="144"/>
      <c r="H85" s="146" t="s">
        <v>320</v>
      </c>
      <c r="I85" s="146"/>
      <c r="J85" s="146"/>
      <c r="K85" s="40" t="s">
        <v>319</v>
      </c>
    </row>
    <row r="86" spans="1:11" s="19" customFormat="1" ht="16.5" customHeight="1" x14ac:dyDescent="0.25">
      <c r="A86" s="143" t="s">
        <v>200</v>
      </c>
      <c r="B86" s="143"/>
      <c r="C86" s="143"/>
      <c r="D86" s="85"/>
      <c r="E86" s="85" t="s">
        <v>104</v>
      </c>
      <c r="F86" s="143" t="s">
        <v>200</v>
      </c>
      <c r="G86" s="143"/>
      <c r="H86" s="85"/>
      <c r="I86" s="85"/>
      <c r="J86" s="85"/>
      <c r="K86" s="85" t="s">
        <v>104</v>
      </c>
    </row>
    <row r="87" spans="1:11" ht="26.4" x14ac:dyDescent="0.25">
      <c r="A87" s="97" t="s">
        <v>101</v>
      </c>
      <c r="B87" s="86" t="s">
        <v>199</v>
      </c>
      <c r="C87" s="98" t="s">
        <v>332</v>
      </c>
      <c r="D87" s="98" t="s">
        <v>334</v>
      </c>
      <c r="E87" s="98" t="s">
        <v>336</v>
      </c>
      <c r="F87" s="97" t="s">
        <v>101</v>
      </c>
      <c r="G87" s="86" t="s">
        <v>199</v>
      </c>
      <c r="H87" s="99" t="s">
        <v>332</v>
      </c>
      <c r="I87" s="99" t="s">
        <v>334</v>
      </c>
      <c r="J87" s="99" t="s">
        <v>336</v>
      </c>
      <c r="K87" s="100" t="s">
        <v>332</v>
      </c>
    </row>
    <row r="88" spans="1:11" s="18" customFormat="1" x14ac:dyDescent="0.25">
      <c r="A88" s="97">
        <v>1</v>
      </c>
      <c r="B88" s="86">
        <v>2</v>
      </c>
      <c r="C88" s="101">
        <v>3</v>
      </c>
      <c r="D88" s="101">
        <v>4</v>
      </c>
      <c r="E88" s="101">
        <v>5</v>
      </c>
      <c r="F88" s="97">
        <v>1</v>
      </c>
      <c r="G88" s="86">
        <v>2</v>
      </c>
      <c r="H88" s="102">
        <v>3</v>
      </c>
      <c r="I88" s="102">
        <v>4</v>
      </c>
      <c r="J88" s="102">
        <v>5</v>
      </c>
      <c r="K88" s="103">
        <v>6</v>
      </c>
    </row>
    <row r="89" spans="1:11" x14ac:dyDescent="0.25">
      <c r="A89" s="97" t="s">
        <v>7</v>
      </c>
      <c r="B89" s="87" t="s">
        <v>198</v>
      </c>
      <c r="C89" s="104">
        <f>SUM(C90:C94)</f>
        <v>47741350</v>
      </c>
      <c r="D89" s="104">
        <f>SUM(D90:D94)</f>
        <v>45342190</v>
      </c>
      <c r="E89" s="104">
        <f>SUM(E90:E94)</f>
        <v>45058662</v>
      </c>
      <c r="F89" s="97" t="s">
        <v>7</v>
      </c>
      <c r="G89" s="87" t="s">
        <v>198</v>
      </c>
      <c r="H89" s="105">
        <f>SUM(H90:H94)</f>
        <v>46163820</v>
      </c>
      <c r="I89" s="105">
        <f>SUM(I90:I94)</f>
        <v>38498066</v>
      </c>
      <c r="J89" s="105">
        <f>SUM(J90:J94)</f>
        <v>45331329</v>
      </c>
      <c r="K89" s="106">
        <f>SUM(K90:K94)</f>
        <v>0</v>
      </c>
    </row>
    <row r="90" spans="1:11" x14ac:dyDescent="0.25">
      <c r="A90" s="107" t="s">
        <v>197</v>
      </c>
      <c r="B90" s="108" t="s">
        <v>196</v>
      </c>
      <c r="C90" s="109">
        <v>7970663</v>
      </c>
      <c r="D90" s="109">
        <v>7970663</v>
      </c>
      <c r="E90" s="109">
        <v>7970663</v>
      </c>
      <c r="F90" s="107" t="s">
        <v>197</v>
      </c>
      <c r="G90" s="108" t="s">
        <v>196</v>
      </c>
      <c r="H90" s="110">
        <v>23442025</v>
      </c>
      <c r="I90" s="110">
        <v>29562210</v>
      </c>
      <c r="J90" s="110">
        <v>32922285</v>
      </c>
      <c r="K90" s="111"/>
    </row>
    <row r="91" spans="1:11" x14ac:dyDescent="0.25">
      <c r="A91" s="107" t="s">
        <v>195</v>
      </c>
      <c r="B91" s="108" t="s">
        <v>12</v>
      </c>
      <c r="C91" s="109">
        <v>1318594</v>
      </c>
      <c r="D91" s="109">
        <v>1318594</v>
      </c>
      <c r="E91" s="109">
        <v>1318594</v>
      </c>
      <c r="F91" s="107" t="s">
        <v>195</v>
      </c>
      <c r="G91" s="108" t="s">
        <v>12</v>
      </c>
      <c r="H91" s="110">
        <v>3840143</v>
      </c>
      <c r="I91" s="110">
        <v>4367462</v>
      </c>
      <c r="J91" s="110">
        <v>4768749</v>
      </c>
      <c r="K91" s="111"/>
    </row>
    <row r="92" spans="1:11" x14ac:dyDescent="0.25">
      <c r="A92" s="107" t="s">
        <v>194</v>
      </c>
      <c r="B92" s="108" t="s">
        <v>193</v>
      </c>
      <c r="C92" s="109">
        <v>24764709</v>
      </c>
      <c r="D92" s="109">
        <v>24764709</v>
      </c>
      <c r="E92" s="109">
        <v>24764709</v>
      </c>
      <c r="F92" s="107" t="s">
        <v>194</v>
      </c>
      <c r="G92" s="108" t="s">
        <v>193</v>
      </c>
      <c r="H92" s="110">
        <v>18409407</v>
      </c>
      <c r="I92" s="110">
        <v>4096149</v>
      </c>
      <c r="J92" s="110">
        <v>7168050</v>
      </c>
      <c r="K92" s="111"/>
    </row>
    <row r="93" spans="1:11" x14ac:dyDescent="0.25">
      <c r="A93" s="107" t="s">
        <v>192</v>
      </c>
      <c r="B93" s="108" t="s">
        <v>16</v>
      </c>
      <c r="C93" s="109">
        <v>7831440</v>
      </c>
      <c r="D93" s="109">
        <v>7831440</v>
      </c>
      <c r="E93" s="109">
        <v>7547912</v>
      </c>
      <c r="F93" s="107" t="s">
        <v>192</v>
      </c>
      <c r="G93" s="108" t="s">
        <v>16</v>
      </c>
      <c r="H93" s="110"/>
      <c r="I93" s="110"/>
      <c r="J93" s="110"/>
      <c r="K93" s="111"/>
    </row>
    <row r="94" spans="1:11" x14ac:dyDescent="0.25">
      <c r="A94" s="107" t="s">
        <v>191</v>
      </c>
      <c r="B94" s="108" t="s">
        <v>18</v>
      </c>
      <c r="C94" s="109">
        <v>5855944</v>
      </c>
      <c r="D94" s="109">
        <v>3456784</v>
      </c>
      <c r="E94" s="109">
        <v>3456784</v>
      </c>
      <c r="F94" s="107" t="s">
        <v>191</v>
      </c>
      <c r="G94" s="108" t="s">
        <v>18</v>
      </c>
      <c r="H94" s="110">
        <v>472245</v>
      </c>
      <c r="I94" s="110">
        <v>472245</v>
      </c>
      <c r="J94" s="110">
        <v>472245</v>
      </c>
      <c r="K94" s="111"/>
    </row>
    <row r="95" spans="1:11" x14ac:dyDescent="0.25">
      <c r="A95" s="107" t="s">
        <v>190</v>
      </c>
      <c r="B95" s="108" t="s">
        <v>189</v>
      </c>
      <c r="C95" s="109"/>
      <c r="D95" s="109"/>
      <c r="E95" s="109"/>
      <c r="F95" s="107" t="s">
        <v>190</v>
      </c>
      <c r="G95" s="108" t="s">
        <v>189</v>
      </c>
      <c r="H95" s="110"/>
      <c r="I95" s="110"/>
      <c r="J95" s="110"/>
      <c r="K95" s="111"/>
    </row>
    <row r="96" spans="1:11" x14ac:dyDescent="0.25">
      <c r="A96" s="107" t="s">
        <v>188</v>
      </c>
      <c r="B96" s="112" t="s">
        <v>187</v>
      </c>
      <c r="C96" s="109"/>
      <c r="D96" s="109"/>
      <c r="E96" s="109"/>
      <c r="F96" s="107" t="s">
        <v>188</v>
      </c>
      <c r="G96" s="112" t="s">
        <v>187</v>
      </c>
      <c r="H96" s="110"/>
      <c r="I96" s="110"/>
      <c r="J96" s="110"/>
      <c r="K96" s="111"/>
    </row>
    <row r="97" spans="1:11" x14ac:dyDescent="0.25">
      <c r="A97" s="107" t="s">
        <v>186</v>
      </c>
      <c r="B97" s="113" t="s">
        <v>185</v>
      </c>
      <c r="C97" s="109"/>
      <c r="D97" s="109"/>
      <c r="E97" s="109"/>
      <c r="F97" s="107" t="s">
        <v>186</v>
      </c>
      <c r="G97" s="113" t="s">
        <v>185</v>
      </c>
      <c r="H97" s="110"/>
      <c r="I97" s="110"/>
      <c r="J97" s="110"/>
      <c r="K97" s="111"/>
    </row>
    <row r="98" spans="1:11" x14ac:dyDescent="0.25">
      <c r="A98" s="107" t="s">
        <v>184</v>
      </c>
      <c r="B98" s="113" t="s">
        <v>159</v>
      </c>
      <c r="C98" s="109"/>
      <c r="D98" s="109"/>
      <c r="E98" s="109"/>
      <c r="F98" s="107" t="s">
        <v>184</v>
      </c>
      <c r="G98" s="113" t="s">
        <v>159</v>
      </c>
      <c r="H98" s="110"/>
      <c r="I98" s="110"/>
      <c r="J98" s="110"/>
      <c r="K98" s="111"/>
    </row>
    <row r="99" spans="1:11" x14ac:dyDescent="0.25">
      <c r="A99" s="107" t="s">
        <v>183</v>
      </c>
      <c r="B99" s="112" t="s">
        <v>182</v>
      </c>
      <c r="C99" s="109">
        <v>5855944</v>
      </c>
      <c r="D99" s="109">
        <v>3456784</v>
      </c>
      <c r="E99" s="109">
        <v>3456784</v>
      </c>
      <c r="F99" s="107" t="s">
        <v>183</v>
      </c>
      <c r="G99" s="112" t="s">
        <v>182</v>
      </c>
      <c r="H99" s="110"/>
      <c r="I99" s="110"/>
      <c r="J99" s="110"/>
      <c r="K99" s="111"/>
    </row>
    <row r="100" spans="1:11" x14ac:dyDescent="0.25">
      <c r="A100" s="107" t="s">
        <v>181</v>
      </c>
      <c r="B100" s="112" t="s">
        <v>180</v>
      </c>
      <c r="C100" s="109"/>
      <c r="D100" s="109"/>
      <c r="E100" s="109"/>
      <c r="F100" s="107" t="s">
        <v>181</v>
      </c>
      <c r="G100" s="112" t="s">
        <v>180</v>
      </c>
      <c r="H100" s="110"/>
      <c r="I100" s="110"/>
      <c r="J100" s="110"/>
      <c r="K100" s="111"/>
    </row>
    <row r="101" spans="1:11" x14ac:dyDescent="0.25">
      <c r="A101" s="107" t="s">
        <v>179</v>
      </c>
      <c r="B101" s="113" t="s">
        <v>153</v>
      </c>
      <c r="C101" s="109"/>
      <c r="D101" s="109"/>
      <c r="E101" s="109"/>
      <c r="F101" s="107" t="s">
        <v>179</v>
      </c>
      <c r="G101" s="113" t="s">
        <v>153</v>
      </c>
      <c r="H101" s="110"/>
      <c r="I101" s="110"/>
      <c r="J101" s="110"/>
      <c r="K101" s="111"/>
    </row>
    <row r="102" spans="1:11" x14ac:dyDescent="0.25">
      <c r="A102" s="107" t="s">
        <v>178</v>
      </c>
      <c r="B102" s="113" t="s">
        <v>177</v>
      </c>
      <c r="C102" s="109"/>
      <c r="D102" s="109"/>
      <c r="E102" s="109"/>
      <c r="F102" s="107" t="s">
        <v>178</v>
      </c>
      <c r="G102" s="113" t="s">
        <v>177</v>
      </c>
      <c r="H102" s="110"/>
      <c r="I102" s="110"/>
      <c r="J102" s="110"/>
      <c r="K102" s="111"/>
    </row>
    <row r="103" spans="1:11" x14ac:dyDescent="0.25">
      <c r="A103" s="107" t="s">
        <v>176</v>
      </c>
      <c r="B103" s="113" t="s">
        <v>175</v>
      </c>
      <c r="C103" s="109"/>
      <c r="D103" s="109"/>
      <c r="E103" s="109"/>
      <c r="F103" s="107" t="s">
        <v>176</v>
      </c>
      <c r="G103" s="113" t="s">
        <v>175</v>
      </c>
      <c r="H103" s="110"/>
      <c r="I103" s="110"/>
      <c r="J103" s="110"/>
      <c r="K103" s="111"/>
    </row>
    <row r="104" spans="1:11" x14ac:dyDescent="0.25">
      <c r="A104" s="107" t="s">
        <v>174</v>
      </c>
      <c r="B104" s="113" t="s">
        <v>173</v>
      </c>
      <c r="C104" s="109"/>
      <c r="D104" s="109"/>
      <c r="E104" s="109"/>
      <c r="F104" s="107" t="s">
        <v>174</v>
      </c>
      <c r="G104" s="113" t="s">
        <v>173</v>
      </c>
      <c r="H104" s="110">
        <v>472245</v>
      </c>
      <c r="I104" s="110">
        <v>472245</v>
      </c>
      <c r="J104" s="110">
        <v>472245</v>
      </c>
      <c r="K104" s="111"/>
    </row>
    <row r="105" spans="1:11" x14ac:dyDescent="0.25">
      <c r="A105" s="97" t="s">
        <v>10</v>
      </c>
      <c r="B105" s="87" t="s">
        <v>172</v>
      </c>
      <c r="C105" s="104">
        <f>SUM(C106,C108,C110)</f>
        <v>0</v>
      </c>
      <c r="D105" s="104">
        <f>SUM(D106,D108,D110)</f>
        <v>0</v>
      </c>
      <c r="E105" s="104">
        <f>SUM(E106,E108,E110)</f>
        <v>0</v>
      </c>
      <c r="F105" s="97" t="s">
        <v>10</v>
      </c>
      <c r="G105" s="87" t="s">
        <v>172</v>
      </c>
      <c r="H105" s="105">
        <f>SUM(H106,H108,H110)</f>
        <v>239809762</v>
      </c>
      <c r="I105" s="105">
        <f>SUM(I106,I108,I110)</f>
        <v>245839878</v>
      </c>
      <c r="J105" s="105">
        <f>SUM(J106,J108,J110)</f>
        <v>238719251</v>
      </c>
      <c r="K105" s="106">
        <f>SUM(K106,K108,K110)</f>
        <v>0</v>
      </c>
    </row>
    <row r="106" spans="1:11" x14ac:dyDescent="0.25">
      <c r="A106" s="107" t="s">
        <v>171</v>
      </c>
      <c r="B106" s="108" t="s">
        <v>97</v>
      </c>
      <c r="C106" s="109"/>
      <c r="D106" s="109"/>
      <c r="E106" s="109"/>
      <c r="F106" s="107" t="s">
        <v>171</v>
      </c>
      <c r="G106" s="108" t="s">
        <v>97</v>
      </c>
      <c r="H106" s="110">
        <v>239809762</v>
      </c>
      <c r="I106" s="110">
        <v>245839878</v>
      </c>
      <c r="J106" s="110">
        <v>238719251</v>
      </c>
      <c r="K106" s="111"/>
    </row>
    <row r="107" spans="1:11" x14ac:dyDescent="0.25">
      <c r="A107" s="107" t="s">
        <v>170</v>
      </c>
      <c r="B107" s="108" t="s">
        <v>169</v>
      </c>
      <c r="C107" s="109"/>
      <c r="D107" s="109"/>
      <c r="E107" s="109"/>
      <c r="F107" s="107" t="s">
        <v>170</v>
      </c>
      <c r="G107" s="108" t="s">
        <v>169</v>
      </c>
      <c r="H107" s="110">
        <v>239809762</v>
      </c>
      <c r="I107" s="110">
        <v>235849266</v>
      </c>
      <c r="J107" s="110">
        <v>236971161</v>
      </c>
      <c r="K107" s="111"/>
    </row>
    <row r="108" spans="1:11" x14ac:dyDescent="0.25">
      <c r="A108" s="107" t="s">
        <v>168</v>
      </c>
      <c r="B108" s="108" t="s">
        <v>93</v>
      </c>
      <c r="C108" s="109"/>
      <c r="D108" s="109"/>
      <c r="E108" s="109"/>
      <c r="F108" s="107" t="s">
        <v>168</v>
      </c>
      <c r="G108" s="108" t="s">
        <v>93</v>
      </c>
      <c r="H108" s="110">
        <v>0</v>
      </c>
      <c r="I108" s="110">
        <v>0</v>
      </c>
      <c r="J108" s="110">
        <v>0</v>
      </c>
      <c r="K108" s="111"/>
    </row>
    <row r="109" spans="1:11" x14ac:dyDescent="0.25">
      <c r="A109" s="107" t="s">
        <v>167</v>
      </c>
      <c r="B109" s="108" t="s">
        <v>166</v>
      </c>
      <c r="C109" s="109"/>
      <c r="D109" s="109"/>
      <c r="E109" s="109"/>
      <c r="F109" s="107" t="s">
        <v>167</v>
      </c>
      <c r="G109" s="108" t="s">
        <v>166</v>
      </c>
      <c r="H109" s="110"/>
      <c r="I109" s="110"/>
      <c r="J109" s="110"/>
      <c r="K109" s="111"/>
    </row>
    <row r="110" spans="1:11" x14ac:dyDescent="0.25">
      <c r="A110" s="107" t="s">
        <v>165</v>
      </c>
      <c r="B110" s="114" t="s">
        <v>89</v>
      </c>
      <c r="C110" s="109"/>
      <c r="D110" s="109"/>
      <c r="E110" s="109"/>
      <c r="F110" s="107" t="s">
        <v>165</v>
      </c>
      <c r="G110" s="114" t="s">
        <v>89</v>
      </c>
      <c r="H110" s="110"/>
      <c r="I110" s="110"/>
      <c r="J110" s="110"/>
      <c r="K110" s="111"/>
    </row>
    <row r="111" spans="1:11" x14ac:dyDescent="0.25">
      <c r="A111" s="107" t="s">
        <v>164</v>
      </c>
      <c r="B111" s="114" t="s">
        <v>163</v>
      </c>
      <c r="C111" s="109"/>
      <c r="D111" s="109"/>
      <c r="E111" s="109"/>
      <c r="F111" s="107" t="s">
        <v>164</v>
      </c>
      <c r="G111" s="114" t="s">
        <v>163</v>
      </c>
      <c r="H111" s="110"/>
      <c r="I111" s="110"/>
      <c r="J111" s="110"/>
      <c r="K111" s="111"/>
    </row>
    <row r="112" spans="1:11" x14ac:dyDescent="0.25">
      <c r="A112" s="107" t="s">
        <v>162</v>
      </c>
      <c r="B112" s="113" t="s">
        <v>161</v>
      </c>
      <c r="C112" s="109"/>
      <c r="D112" s="109"/>
      <c r="E112" s="109"/>
      <c r="F112" s="107" t="s">
        <v>162</v>
      </c>
      <c r="G112" s="113" t="s">
        <v>161</v>
      </c>
      <c r="H112" s="110"/>
      <c r="I112" s="110"/>
      <c r="J112" s="110"/>
      <c r="K112" s="111"/>
    </row>
    <row r="113" spans="1:11" x14ac:dyDescent="0.25">
      <c r="A113" s="107" t="s">
        <v>160</v>
      </c>
      <c r="B113" s="113" t="s">
        <v>159</v>
      </c>
      <c r="C113" s="109"/>
      <c r="D113" s="109"/>
      <c r="E113" s="109"/>
      <c r="F113" s="107" t="s">
        <v>160</v>
      </c>
      <c r="G113" s="113" t="s">
        <v>159</v>
      </c>
      <c r="H113" s="110"/>
      <c r="I113" s="110"/>
      <c r="J113" s="110"/>
      <c r="K113" s="111"/>
    </row>
    <row r="114" spans="1:11" x14ac:dyDescent="0.25">
      <c r="A114" s="107" t="s">
        <v>158</v>
      </c>
      <c r="B114" s="113" t="s">
        <v>157</v>
      </c>
      <c r="C114" s="109"/>
      <c r="D114" s="109"/>
      <c r="E114" s="109"/>
      <c r="F114" s="107" t="s">
        <v>158</v>
      </c>
      <c r="G114" s="113" t="s">
        <v>157</v>
      </c>
      <c r="H114" s="110"/>
      <c r="I114" s="110"/>
      <c r="J114" s="110"/>
      <c r="K114" s="111"/>
    </row>
    <row r="115" spans="1:11" x14ac:dyDescent="0.25">
      <c r="A115" s="107" t="s">
        <v>156</v>
      </c>
      <c r="B115" s="113" t="s">
        <v>155</v>
      </c>
      <c r="C115" s="109"/>
      <c r="D115" s="109"/>
      <c r="E115" s="109"/>
      <c r="F115" s="107" t="s">
        <v>156</v>
      </c>
      <c r="G115" s="113" t="s">
        <v>155</v>
      </c>
      <c r="H115" s="110"/>
      <c r="I115" s="110"/>
      <c r="J115" s="110"/>
      <c r="K115" s="111"/>
    </row>
    <row r="116" spans="1:11" x14ac:dyDescent="0.25">
      <c r="A116" s="107" t="s">
        <v>154</v>
      </c>
      <c r="B116" s="113" t="s">
        <v>153</v>
      </c>
      <c r="C116" s="109"/>
      <c r="D116" s="109"/>
      <c r="E116" s="109"/>
      <c r="F116" s="107" t="s">
        <v>154</v>
      </c>
      <c r="G116" s="113" t="s">
        <v>153</v>
      </c>
      <c r="H116" s="110"/>
      <c r="I116" s="110"/>
      <c r="J116" s="110"/>
      <c r="K116" s="111"/>
    </row>
    <row r="117" spans="1:11" x14ac:dyDescent="0.25">
      <c r="A117" s="107" t="s">
        <v>152</v>
      </c>
      <c r="B117" s="113" t="s">
        <v>151</v>
      </c>
      <c r="C117" s="109"/>
      <c r="D117" s="109"/>
      <c r="E117" s="109"/>
      <c r="F117" s="107" t="s">
        <v>152</v>
      </c>
      <c r="G117" s="113" t="s">
        <v>151</v>
      </c>
      <c r="H117" s="110"/>
      <c r="I117" s="110"/>
      <c r="J117" s="110"/>
      <c r="K117" s="111"/>
    </row>
    <row r="118" spans="1:11" x14ac:dyDescent="0.25">
      <c r="A118" s="107" t="s">
        <v>150</v>
      </c>
      <c r="B118" s="113" t="s">
        <v>149</v>
      </c>
      <c r="C118" s="109"/>
      <c r="D118" s="109"/>
      <c r="E118" s="109"/>
      <c r="F118" s="107" t="s">
        <v>150</v>
      </c>
      <c r="G118" s="113" t="s">
        <v>149</v>
      </c>
      <c r="H118" s="110"/>
      <c r="I118" s="110"/>
      <c r="J118" s="110"/>
      <c r="K118" s="111"/>
    </row>
    <row r="119" spans="1:11" x14ac:dyDescent="0.25">
      <c r="A119" s="97" t="s">
        <v>4</v>
      </c>
      <c r="B119" s="115" t="s">
        <v>148</v>
      </c>
      <c r="C119" s="104">
        <f>SUM(C120:C121)</f>
        <v>0</v>
      </c>
      <c r="D119" s="104">
        <f>SUM(D120:D121)</f>
        <v>0</v>
      </c>
      <c r="E119" s="104">
        <f>SUM(E120:E121)</f>
        <v>0</v>
      </c>
      <c r="F119" s="97" t="s">
        <v>4</v>
      </c>
      <c r="G119" s="115" t="s">
        <v>148</v>
      </c>
      <c r="H119" s="105">
        <f>SUM(H120:H121)</f>
        <v>18698559</v>
      </c>
      <c r="I119" s="105">
        <f>SUM(I120:I121)</f>
        <v>30975593</v>
      </c>
      <c r="J119" s="105">
        <f>SUM(J120:J121)</f>
        <v>16601246</v>
      </c>
      <c r="K119" s="106">
        <f>SUM(K120:K121)</f>
        <v>0</v>
      </c>
    </row>
    <row r="120" spans="1:11" x14ac:dyDescent="0.25">
      <c r="A120" s="107" t="s">
        <v>147</v>
      </c>
      <c r="B120" s="108" t="s">
        <v>146</v>
      </c>
      <c r="C120" s="109"/>
      <c r="D120" s="109"/>
      <c r="E120" s="109"/>
      <c r="F120" s="107" t="s">
        <v>147</v>
      </c>
      <c r="G120" s="108" t="s">
        <v>146</v>
      </c>
      <c r="H120" s="110">
        <v>18698559</v>
      </c>
      <c r="I120" s="110">
        <v>30975593</v>
      </c>
      <c r="J120" s="110">
        <v>16601246</v>
      </c>
      <c r="K120" s="111"/>
    </row>
    <row r="121" spans="1:11" x14ac:dyDescent="0.25">
      <c r="A121" s="107" t="s">
        <v>145</v>
      </c>
      <c r="B121" s="108" t="s">
        <v>144</v>
      </c>
      <c r="C121" s="109"/>
      <c r="D121" s="109"/>
      <c r="E121" s="109"/>
      <c r="F121" s="107" t="s">
        <v>145</v>
      </c>
      <c r="G121" s="108" t="s">
        <v>144</v>
      </c>
      <c r="H121" s="110"/>
      <c r="I121" s="110"/>
      <c r="J121" s="110"/>
      <c r="K121" s="111"/>
    </row>
    <row r="122" spans="1:11" x14ac:dyDescent="0.25">
      <c r="A122" s="97" t="s">
        <v>5</v>
      </c>
      <c r="B122" s="115" t="s">
        <v>143</v>
      </c>
      <c r="C122" s="104">
        <f>SUM(C89,C105,C119)</f>
        <v>47741350</v>
      </c>
      <c r="D122" s="104">
        <f>SUM(D89,D105,D119)</f>
        <v>45342190</v>
      </c>
      <c r="E122" s="104">
        <f>SUM(E89,E105,E119)</f>
        <v>45058662</v>
      </c>
      <c r="F122" s="97" t="s">
        <v>5</v>
      </c>
      <c r="G122" s="115" t="s">
        <v>143</v>
      </c>
      <c r="H122" s="105">
        <f>SUM(H89,H105,H119)</f>
        <v>304672141</v>
      </c>
      <c r="I122" s="105">
        <f>SUM(I89,I105,I119)</f>
        <v>315313537</v>
      </c>
      <c r="J122" s="105">
        <f>SUM(J89,J105,J119)</f>
        <v>300651826</v>
      </c>
      <c r="K122" s="106">
        <f>SUM(K89,K105,K119)</f>
        <v>0</v>
      </c>
    </row>
    <row r="123" spans="1:11" x14ac:dyDescent="0.25">
      <c r="A123" s="97" t="s">
        <v>6</v>
      </c>
      <c r="B123" s="115" t="s">
        <v>142</v>
      </c>
      <c r="C123" s="104">
        <f>SUM(C124:C126)</f>
        <v>0</v>
      </c>
      <c r="D123" s="104">
        <f>SUM(D124:D126)</f>
        <v>0</v>
      </c>
      <c r="E123" s="104">
        <f>SUM(E124:E126)</f>
        <v>0</v>
      </c>
      <c r="F123" s="97" t="s">
        <v>6</v>
      </c>
      <c r="G123" s="115" t="s">
        <v>142</v>
      </c>
      <c r="H123" s="105">
        <f>SUM(H124:H126)</f>
        <v>0</v>
      </c>
      <c r="I123" s="105">
        <f>SUM(I124:I126)</f>
        <v>0</v>
      </c>
      <c r="J123" s="105">
        <f>SUM(J124:J126)</f>
        <v>0</v>
      </c>
      <c r="K123" s="106">
        <f>SUM(K124:K126)</f>
        <v>0</v>
      </c>
    </row>
    <row r="124" spans="1:11" x14ac:dyDescent="0.25">
      <c r="A124" s="107" t="s">
        <v>141</v>
      </c>
      <c r="B124" s="108" t="s">
        <v>140</v>
      </c>
      <c r="C124" s="109"/>
      <c r="D124" s="109"/>
      <c r="E124" s="109"/>
      <c r="F124" s="107" t="s">
        <v>141</v>
      </c>
      <c r="G124" s="108" t="s">
        <v>140</v>
      </c>
      <c r="H124" s="110"/>
      <c r="I124" s="110"/>
      <c r="J124" s="110"/>
      <c r="K124" s="111"/>
    </row>
    <row r="125" spans="1:11" x14ac:dyDescent="0.25">
      <c r="A125" s="107" t="s">
        <v>139</v>
      </c>
      <c r="B125" s="108" t="s">
        <v>138</v>
      </c>
      <c r="C125" s="109"/>
      <c r="D125" s="109"/>
      <c r="E125" s="109"/>
      <c r="F125" s="107" t="s">
        <v>139</v>
      </c>
      <c r="G125" s="108" t="s">
        <v>138</v>
      </c>
      <c r="H125" s="110"/>
      <c r="I125" s="110"/>
      <c r="J125" s="110"/>
      <c r="K125" s="111"/>
    </row>
    <row r="126" spans="1:11" x14ac:dyDescent="0.25">
      <c r="A126" s="107" t="s">
        <v>137</v>
      </c>
      <c r="B126" s="108" t="s">
        <v>136</v>
      </c>
      <c r="C126" s="109"/>
      <c r="D126" s="109"/>
      <c r="E126" s="109"/>
      <c r="F126" s="107" t="s">
        <v>137</v>
      </c>
      <c r="G126" s="108" t="s">
        <v>136</v>
      </c>
      <c r="H126" s="110"/>
      <c r="I126" s="110"/>
      <c r="J126" s="110"/>
      <c r="K126" s="111"/>
    </row>
    <row r="127" spans="1:11" x14ac:dyDescent="0.25">
      <c r="A127" s="97" t="s">
        <v>19</v>
      </c>
      <c r="B127" s="115" t="s">
        <v>135</v>
      </c>
      <c r="C127" s="104">
        <f>SUM(C128:C131)</f>
        <v>0</v>
      </c>
      <c r="D127" s="104">
        <f>SUM(D128:D131)</f>
        <v>0</v>
      </c>
      <c r="E127" s="104">
        <f>SUM(E128:E131)</f>
        <v>0</v>
      </c>
      <c r="F127" s="97" t="s">
        <v>19</v>
      </c>
      <c r="G127" s="115" t="s">
        <v>135</v>
      </c>
      <c r="H127" s="105">
        <f>SUM(H128:H131)</f>
        <v>0</v>
      </c>
      <c r="I127" s="105">
        <f>SUM(I128:I131)</f>
        <v>0</v>
      </c>
      <c r="J127" s="105">
        <f>SUM(J128:J131)</f>
        <v>0</v>
      </c>
      <c r="K127" s="106">
        <f>SUM(K128:K131)</f>
        <v>0</v>
      </c>
    </row>
    <row r="128" spans="1:11" x14ac:dyDescent="0.25">
      <c r="A128" s="107" t="s">
        <v>134</v>
      </c>
      <c r="B128" s="108" t="s">
        <v>133</v>
      </c>
      <c r="C128" s="109"/>
      <c r="D128" s="109"/>
      <c r="E128" s="109"/>
      <c r="F128" s="107" t="s">
        <v>134</v>
      </c>
      <c r="G128" s="108" t="s">
        <v>133</v>
      </c>
      <c r="H128" s="110"/>
      <c r="I128" s="110"/>
      <c r="J128" s="110"/>
      <c r="K128" s="111"/>
    </row>
    <row r="129" spans="1:15" x14ac:dyDescent="0.25">
      <c r="A129" s="107" t="s">
        <v>132</v>
      </c>
      <c r="B129" s="108" t="s">
        <v>131</v>
      </c>
      <c r="C129" s="109"/>
      <c r="D129" s="109"/>
      <c r="E129" s="109"/>
      <c r="F129" s="107" t="s">
        <v>132</v>
      </c>
      <c r="G129" s="108" t="s">
        <v>131</v>
      </c>
      <c r="H129" s="110"/>
      <c r="I129" s="110"/>
      <c r="J129" s="110"/>
      <c r="K129" s="111"/>
    </row>
    <row r="130" spans="1:15" x14ac:dyDescent="0.25">
      <c r="A130" s="107" t="s">
        <v>130</v>
      </c>
      <c r="B130" s="108" t="s">
        <v>129</v>
      </c>
      <c r="C130" s="109"/>
      <c r="D130" s="109"/>
      <c r="E130" s="109"/>
      <c r="F130" s="107" t="s">
        <v>130</v>
      </c>
      <c r="G130" s="108" t="s">
        <v>129</v>
      </c>
      <c r="H130" s="110"/>
      <c r="I130" s="110"/>
      <c r="J130" s="110"/>
      <c r="K130" s="111"/>
    </row>
    <row r="131" spans="1:15" x14ac:dyDescent="0.25">
      <c r="A131" s="107" t="s">
        <v>128</v>
      </c>
      <c r="B131" s="108" t="s">
        <v>127</v>
      </c>
      <c r="C131" s="109"/>
      <c r="D131" s="109"/>
      <c r="E131" s="109"/>
      <c r="F131" s="107" t="s">
        <v>128</v>
      </c>
      <c r="G131" s="108" t="s">
        <v>127</v>
      </c>
      <c r="H131" s="110"/>
      <c r="I131" s="110"/>
      <c r="J131" s="110"/>
      <c r="K131" s="111"/>
    </row>
    <row r="132" spans="1:15" x14ac:dyDescent="0.25">
      <c r="A132" s="97" t="s">
        <v>22</v>
      </c>
      <c r="B132" s="115" t="s">
        <v>126</v>
      </c>
      <c r="C132" s="104">
        <f>SUM(C133:C136)</f>
        <v>1277051</v>
      </c>
      <c r="D132" s="104">
        <f>SUM(D133:D136)</f>
        <v>1277051</v>
      </c>
      <c r="E132" s="104">
        <f>SUM(E133:E136)</f>
        <v>1277051</v>
      </c>
      <c r="F132" s="97" t="s">
        <v>22</v>
      </c>
      <c r="G132" s="115" t="s">
        <v>126</v>
      </c>
      <c r="H132" s="105">
        <f>SUM(H133:H136)</f>
        <v>0</v>
      </c>
      <c r="I132" s="105">
        <f>SUM(I133:I136)</f>
        <v>0</v>
      </c>
      <c r="J132" s="105">
        <f>SUM(J133:J136)</f>
        <v>0</v>
      </c>
      <c r="K132" s="106">
        <f>SUM(K133:K136)</f>
        <v>0</v>
      </c>
    </row>
    <row r="133" spans="1:15" x14ac:dyDescent="0.25">
      <c r="A133" s="107" t="s">
        <v>125</v>
      </c>
      <c r="B133" s="108" t="s">
        <v>124</v>
      </c>
      <c r="C133" s="109"/>
      <c r="D133" s="109"/>
      <c r="E133" s="109"/>
      <c r="F133" s="107" t="s">
        <v>125</v>
      </c>
      <c r="G133" s="108" t="s">
        <v>124</v>
      </c>
      <c r="H133" s="110"/>
      <c r="I133" s="110"/>
      <c r="J133" s="110"/>
      <c r="K133" s="111"/>
    </row>
    <row r="134" spans="1:15" x14ac:dyDescent="0.25">
      <c r="A134" s="107" t="s">
        <v>123</v>
      </c>
      <c r="B134" s="108" t="s">
        <v>122</v>
      </c>
      <c r="C134" s="109">
        <v>1277051</v>
      </c>
      <c r="D134" s="109">
        <v>1277051</v>
      </c>
      <c r="E134" s="109">
        <v>1277051</v>
      </c>
      <c r="F134" s="107" t="s">
        <v>123</v>
      </c>
      <c r="G134" s="108" t="s">
        <v>122</v>
      </c>
      <c r="H134" s="110"/>
      <c r="I134" s="110"/>
      <c r="J134" s="110"/>
      <c r="K134" s="111"/>
    </row>
    <row r="135" spans="1:15" x14ac:dyDescent="0.25">
      <c r="A135" s="107" t="s">
        <v>121</v>
      </c>
      <c r="B135" s="108" t="s">
        <v>120</v>
      </c>
      <c r="C135" s="109"/>
      <c r="D135" s="109"/>
      <c r="E135" s="109"/>
      <c r="F135" s="107" t="s">
        <v>121</v>
      </c>
      <c r="G135" s="108" t="s">
        <v>120</v>
      </c>
      <c r="H135" s="110"/>
      <c r="I135" s="110"/>
      <c r="J135" s="110"/>
      <c r="K135" s="111"/>
    </row>
    <row r="136" spans="1:15" x14ac:dyDescent="0.25">
      <c r="A136" s="107" t="s">
        <v>119</v>
      </c>
      <c r="B136" s="108" t="s">
        <v>118</v>
      </c>
      <c r="C136" s="109"/>
      <c r="D136" s="109"/>
      <c r="E136" s="109"/>
      <c r="F136" s="107" t="s">
        <v>119</v>
      </c>
      <c r="G136" s="108" t="s">
        <v>118</v>
      </c>
      <c r="H136" s="110"/>
      <c r="I136" s="110"/>
      <c r="J136" s="110"/>
      <c r="K136" s="111"/>
    </row>
    <row r="137" spans="1:15" x14ac:dyDescent="0.25">
      <c r="A137" s="97" t="s">
        <v>55</v>
      </c>
      <c r="B137" s="115" t="s">
        <v>117</v>
      </c>
      <c r="C137" s="116">
        <f>SUM(C138:C141)</f>
        <v>0</v>
      </c>
      <c r="D137" s="116">
        <f>SUM(D138:D141)</f>
        <v>0</v>
      </c>
      <c r="E137" s="116">
        <f>SUM(E138:E141)</f>
        <v>0</v>
      </c>
      <c r="F137" s="97" t="s">
        <v>55</v>
      </c>
      <c r="G137" s="115" t="s">
        <v>117</v>
      </c>
      <c r="H137" s="117">
        <f>SUM(H138:H141)</f>
        <v>0</v>
      </c>
      <c r="I137" s="117">
        <f>SUM(I138:I141)</f>
        <v>0</v>
      </c>
      <c r="J137" s="117">
        <f>SUM(J138:J141)</f>
        <v>0</v>
      </c>
      <c r="K137" s="118">
        <f>SUM(K138:K141)</f>
        <v>0</v>
      </c>
    </row>
    <row r="138" spans="1:15" x14ac:dyDescent="0.25">
      <c r="A138" s="107" t="s">
        <v>116</v>
      </c>
      <c r="B138" s="108" t="s">
        <v>115</v>
      </c>
      <c r="C138" s="109"/>
      <c r="D138" s="109"/>
      <c r="E138" s="109"/>
      <c r="F138" s="107" t="s">
        <v>116</v>
      </c>
      <c r="G138" s="108" t="s">
        <v>115</v>
      </c>
      <c r="H138" s="110"/>
      <c r="I138" s="110"/>
      <c r="J138" s="110"/>
      <c r="K138" s="111"/>
    </row>
    <row r="139" spans="1:15" x14ac:dyDescent="0.25">
      <c r="A139" s="107" t="s">
        <v>114</v>
      </c>
      <c r="B139" s="108" t="s">
        <v>113</v>
      </c>
      <c r="C139" s="109"/>
      <c r="D139" s="109"/>
      <c r="E139" s="109"/>
      <c r="F139" s="107" t="s">
        <v>114</v>
      </c>
      <c r="G139" s="108" t="s">
        <v>113</v>
      </c>
      <c r="H139" s="110"/>
      <c r="I139" s="110"/>
      <c r="J139" s="110"/>
      <c r="K139" s="111"/>
    </row>
    <row r="140" spans="1:15" x14ac:dyDescent="0.25">
      <c r="A140" s="107" t="s">
        <v>112</v>
      </c>
      <c r="B140" s="108" t="s">
        <v>111</v>
      </c>
      <c r="C140" s="109"/>
      <c r="D140" s="109"/>
      <c r="E140" s="109"/>
      <c r="F140" s="107" t="s">
        <v>112</v>
      </c>
      <c r="G140" s="108" t="s">
        <v>111</v>
      </c>
      <c r="H140" s="110"/>
      <c r="I140" s="110"/>
      <c r="J140" s="110"/>
      <c r="K140" s="111"/>
    </row>
    <row r="141" spans="1:15" x14ac:dyDescent="0.25">
      <c r="A141" s="107" t="s">
        <v>110</v>
      </c>
      <c r="B141" s="108" t="s">
        <v>109</v>
      </c>
      <c r="C141" s="109"/>
      <c r="D141" s="109"/>
      <c r="E141" s="109"/>
      <c r="F141" s="107" t="s">
        <v>110</v>
      </c>
      <c r="G141" s="108" t="s">
        <v>109</v>
      </c>
      <c r="H141" s="110"/>
      <c r="I141" s="110"/>
      <c r="J141" s="110"/>
      <c r="K141" s="111"/>
    </row>
    <row r="142" spans="1:15" x14ac:dyDescent="0.25">
      <c r="A142" s="97" t="s">
        <v>56</v>
      </c>
      <c r="B142" s="115" t="s">
        <v>108</v>
      </c>
      <c r="C142" s="119">
        <f>SUM(C123,C127,C132,C137)</f>
        <v>1277051</v>
      </c>
      <c r="D142" s="119">
        <f>SUM(D123,D127,D132,D137)</f>
        <v>1277051</v>
      </c>
      <c r="E142" s="119">
        <f>SUM(E123,E127,E132,E137)</f>
        <v>1277051</v>
      </c>
      <c r="F142" s="97" t="s">
        <v>56</v>
      </c>
      <c r="G142" s="115" t="s">
        <v>108</v>
      </c>
      <c r="H142" s="120">
        <f>SUM(H123,H127,H132,H137)</f>
        <v>0</v>
      </c>
      <c r="I142" s="120">
        <f>SUM(I123,I127,I132,I137)</f>
        <v>0</v>
      </c>
      <c r="J142" s="120">
        <f>SUM(J123,J127,J132,J137)</f>
        <v>0</v>
      </c>
      <c r="K142" s="121">
        <f>SUM(K123,K127,K132,K137)</f>
        <v>0</v>
      </c>
      <c r="L142" s="17"/>
      <c r="M142" s="16"/>
      <c r="N142" s="16"/>
      <c r="O142" s="16"/>
    </row>
    <row r="143" spans="1:15" x14ac:dyDescent="0.25">
      <c r="A143" s="122" t="s">
        <v>57</v>
      </c>
      <c r="B143" s="123" t="s">
        <v>107</v>
      </c>
      <c r="C143" s="119">
        <f>SUM(C122,C142)</f>
        <v>49018401</v>
      </c>
      <c r="D143" s="119">
        <f>SUM(D122,D142)</f>
        <v>46619241</v>
      </c>
      <c r="E143" s="119">
        <f>SUM(E122,E142)</f>
        <v>46335713</v>
      </c>
      <c r="F143" s="122" t="s">
        <v>57</v>
      </c>
      <c r="G143" s="123" t="s">
        <v>107</v>
      </c>
      <c r="H143" s="120">
        <f>SUM(H122,H142)</f>
        <v>304672141</v>
      </c>
      <c r="I143" s="120">
        <f>SUM(I122,I142)</f>
        <v>315313537</v>
      </c>
      <c r="J143" s="120">
        <f>SUM(J122,J142)</f>
        <v>300651826</v>
      </c>
      <c r="K143" s="121">
        <f>SUM(K122,K142)</f>
        <v>0</v>
      </c>
    </row>
    <row r="144" spans="1:15" x14ac:dyDescent="0.25">
      <c r="A144" s="15"/>
      <c r="B144" s="14"/>
      <c r="C144" s="83"/>
      <c r="D144" s="83"/>
      <c r="E144" s="83"/>
      <c r="F144" s="15"/>
      <c r="G144" s="14"/>
      <c r="H144" s="83"/>
      <c r="I144" s="83"/>
      <c r="J144" s="83"/>
      <c r="K144" s="83"/>
    </row>
    <row r="145" spans="1:11" s="22" customFormat="1" ht="15.6" x14ac:dyDescent="0.3">
      <c r="A145" s="142" t="s">
        <v>106</v>
      </c>
      <c r="B145" s="142"/>
      <c r="C145" s="91">
        <v>5</v>
      </c>
      <c r="D145" s="91">
        <v>5</v>
      </c>
      <c r="E145" s="91">
        <v>5</v>
      </c>
      <c r="F145" s="142" t="s">
        <v>106</v>
      </c>
      <c r="G145" s="142"/>
      <c r="H145" s="92">
        <v>19</v>
      </c>
      <c r="I145" s="92">
        <v>19</v>
      </c>
      <c r="J145" s="92">
        <v>20</v>
      </c>
      <c r="K145" s="93"/>
    </row>
    <row r="146" spans="1:11" s="22" customFormat="1" ht="15.6" x14ac:dyDescent="0.3">
      <c r="A146" s="147" t="s">
        <v>330</v>
      </c>
      <c r="B146" s="147"/>
      <c r="C146" s="94"/>
      <c r="D146" s="94"/>
      <c r="E146" s="94"/>
      <c r="F146" s="147" t="s">
        <v>330</v>
      </c>
      <c r="G146" s="147"/>
      <c r="H146" s="95">
        <v>9</v>
      </c>
      <c r="I146" s="95">
        <v>9</v>
      </c>
      <c r="J146" s="95">
        <v>10</v>
      </c>
      <c r="K146" s="96"/>
    </row>
    <row r="147" spans="1:11" s="22" customFormat="1" ht="15.6" x14ac:dyDescent="0.3">
      <c r="A147" s="147" t="s">
        <v>329</v>
      </c>
      <c r="B147" s="147"/>
      <c r="C147" s="94"/>
      <c r="D147" s="94"/>
      <c r="E147" s="94"/>
      <c r="F147" s="147" t="s">
        <v>329</v>
      </c>
      <c r="G147" s="147"/>
      <c r="H147" s="95">
        <v>10</v>
      </c>
      <c r="I147" s="95">
        <v>10</v>
      </c>
      <c r="J147" s="95">
        <v>10</v>
      </c>
      <c r="K147" s="96"/>
    </row>
    <row r="148" spans="1:11" s="22" customFormat="1" ht="15.6" x14ac:dyDescent="0.3">
      <c r="A148" s="147" t="s">
        <v>331</v>
      </c>
      <c r="B148" s="147"/>
      <c r="C148" s="94">
        <v>5</v>
      </c>
      <c r="D148" s="94">
        <v>5</v>
      </c>
      <c r="E148" s="94">
        <v>5</v>
      </c>
      <c r="F148" s="147" t="s">
        <v>331</v>
      </c>
      <c r="G148" s="147"/>
      <c r="H148" s="95"/>
      <c r="I148" s="95"/>
      <c r="J148" s="95"/>
      <c r="K148" s="96"/>
    </row>
    <row r="149" spans="1:11" s="22" customFormat="1" ht="15.6" x14ac:dyDescent="0.3">
      <c r="A149" s="37"/>
      <c r="B149" s="37"/>
      <c r="C149" s="84"/>
      <c r="D149" s="84"/>
      <c r="E149" s="84"/>
      <c r="F149" s="37"/>
      <c r="G149" s="37"/>
      <c r="H149" s="24"/>
      <c r="I149" s="24"/>
      <c r="J149" s="24"/>
    </row>
    <row r="150" spans="1:11" x14ac:dyDescent="0.25">
      <c r="A150" s="133" t="s">
        <v>105</v>
      </c>
      <c r="B150" s="133"/>
      <c r="C150" s="133"/>
      <c r="D150" s="133"/>
      <c r="E150" s="133"/>
      <c r="F150" s="133" t="s">
        <v>105</v>
      </c>
      <c r="G150" s="133"/>
      <c r="H150" s="133"/>
      <c r="I150" s="133"/>
      <c r="J150" s="133"/>
      <c r="K150" s="133"/>
    </row>
    <row r="151" spans="1:11" x14ac:dyDescent="0.25">
      <c r="A151" s="86" t="s">
        <v>7</v>
      </c>
      <c r="B151" s="87" t="s">
        <v>103</v>
      </c>
      <c r="C151" s="88">
        <f>+C60-C122</f>
        <v>-11684374</v>
      </c>
      <c r="D151" s="88">
        <f>+D60-D122</f>
        <v>-10298041</v>
      </c>
      <c r="E151" s="88">
        <f>+E60-E122</f>
        <v>-6827013</v>
      </c>
      <c r="F151" s="86" t="s">
        <v>7</v>
      </c>
      <c r="G151" s="87" t="s">
        <v>103</v>
      </c>
      <c r="H151" s="89">
        <f>+H60-H122</f>
        <v>-62227918</v>
      </c>
      <c r="I151" s="89">
        <f>+I60-I122</f>
        <v>-65776032</v>
      </c>
      <c r="J151" s="89">
        <f>+J60-J122</f>
        <v>-69047088</v>
      </c>
      <c r="K151" s="90">
        <f>+K60-K122</f>
        <v>0</v>
      </c>
    </row>
    <row r="152" spans="1:11" ht="27.6" x14ac:dyDescent="0.25">
      <c r="A152" s="86" t="s">
        <v>10</v>
      </c>
      <c r="B152" s="87" t="s">
        <v>102</v>
      </c>
      <c r="C152" s="88">
        <f>+C83-C142</f>
        <v>63874673</v>
      </c>
      <c r="D152" s="88">
        <f>+D83-D142</f>
        <v>65836482</v>
      </c>
      <c r="E152" s="88">
        <f>+E83-E142</f>
        <v>65836482</v>
      </c>
      <c r="F152" s="86" t="s">
        <v>10</v>
      </c>
      <c r="G152" s="87" t="s">
        <v>102</v>
      </c>
      <c r="H152" s="89">
        <f>+H83-H142</f>
        <v>10037619</v>
      </c>
      <c r="I152" s="89">
        <f>+I83-I142</f>
        <v>10037619</v>
      </c>
      <c r="J152" s="89">
        <f>+J83-J142</f>
        <v>10037619</v>
      </c>
      <c r="K152" s="90">
        <f>+K83-K142</f>
        <v>0</v>
      </c>
    </row>
  </sheetData>
  <mergeCells count="18">
    <mergeCell ref="A148:B148"/>
    <mergeCell ref="F146:G146"/>
    <mergeCell ref="F147:G147"/>
    <mergeCell ref="A1:B1"/>
    <mergeCell ref="A86:C86"/>
    <mergeCell ref="A145:B145"/>
    <mergeCell ref="A146:B146"/>
    <mergeCell ref="A147:B147"/>
    <mergeCell ref="F148:G148"/>
    <mergeCell ref="A85:B85"/>
    <mergeCell ref="F86:G86"/>
    <mergeCell ref="F145:G145"/>
    <mergeCell ref="F85:G85"/>
    <mergeCell ref="C1:E1"/>
    <mergeCell ref="H1:J1"/>
    <mergeCell ref="H85:J85"/>
    <mergeCell ref="C85:E85"/>
    <mergeCell ref="F1:G1"/>
  </mergeCells>
  <phoneticPr fontId="0" type="noConversion"/>
  <printOptions horizontalCentered="1"/>
  <pageMargins left="0.19685039370078741" right="0.19685039370078741" top="0.6692913385826772" bottom="0.91289062499999996" header="0.39370078740157483" footer="0.59055118110236227"/>
  <pageSetup paperSize="9" scale="54" fitToHeight="2" orientation="portrait" r:id="rId1"/>
  <headerFooter alignWithMargins="0">
    <oddHeader>&amp;C&amp;"Times New Roman CE,Félkövér"&amp;12Pári Község Önkormányzata 
2020.&amp;R&amp;"Times New Roman CE,Félkövér dőlt"&amp;14 4. sz. melléklet</oddHeader>
  </headerFooter>
  <rowBreaks count="1" manualBreakCount="1">
    <brk id="84" max="10" man="1"/>
  </rowBreaks>
  <colBreaks count="1" manualBreakCount="1">
    <brk id="5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1. sz.mell  </vt:lpstr>
      <vt:lpstr>2. sz. mell  </vt:lpstr>
      <vt:lpstr>3. sz. mell.</vt:lpstr>
      <vt:lpstr>4. sz. mell.</vt:lpstr>
      <vt:lpstr>'2. sz. mell  '!Nyomtatási_terület</vt:lpstr>
      <vt:lpstr>'3. sz. mell.'!Nyomtatási_terület</vt:lpstr>
      <vt:lpstr>'4. sz.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Kis-Fehér Katalin</cp:lastModifiedBy>
  <cp:lastPrinted>2020-10-06T13:07:12Z</cp:lastPrinted>
  <dcterms:created xsi:type="dcterms:W3CDTF">2014-02-06T13:24:42Z</dcterms:created>
  <dcterms:modified xsi:type="dcterms:W3CDTF">2021-05-25T08:30:17Z</dcterms:modified>
</cp:coreProperties>
</file>