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-Fehér Katalin\Documents\PÁRI\KÉPVISELŐ-TESTÜLET\2021\3. 2021. 02. 09 PM\Költségvetés\"/>
    </mc:Choice>
  </mc:AlternateContent>
  <bookViews>
    <workbookView xWindow="32772" yWindow="32772" windowWidth="28800" windowHeight="11928" activeTab="3"/>
  </bookViews>
  <sheets>
    <sheet name="1.sz.mell  " sheetId="1" r:id="rId1"/>
    <sheet name="2. sz. mell  " sheetId="2" r:id="rId2"/>
    <sheet name="3. sz. mell." sheetId="8" r:id="rId3"/>
    <sheet name="4. sz. mell." sheetId="7" r:id="rId4"/>
  </sheets>
  <definedNames>
    <definedName name="_xlnm.Print_Area" localSheetId="0">'1.sz.mell  '!$A$1:$E$25</definedName>
    <definedName name="_xlnm.Print_Area" localSheetId="2">'3. sz. mell.'!$A$1:$C$154</definedName>
    <definedName name="_xlnm.Print_Area" localSheetId="3">'4. sz. mell.'!$A$1:$E$156</definedName>
  </definedNames>
  <calcPr calcId="181029"/>
</workbook>
</file>

<file path=xl/calcChain.xml><?xml version="1.0" encoding="utf-8"?>
<calcChain xmlns="http://schemas.openxmlformats.org/spreadsheetml/2006/main">
  <c r="C90" i="8" l="1"/>
  <c r="C12" i="8"/>
  <c r="C13" i="1"/>
  <c r="E13" i="1"/>
  <c r="E25" i="1"/>
  <c r="E22" i="1"/>
  <c r="C50" i="8"/>
  <c r="C133" i="8"/>
  <c r="C143" i="8"/>
  <c r="C33" i="8"/>
  <c r="C5" i="8"/>
  <c r="C12" i="2"/>
  <c r="C26" i="2"/>
  <c r="C22" i="1"/>
  <c r="C19" i="8"/>
  <c r="C26" i="8"/>
  <c r="C44" i="8"/>
  <c r="C70" i="8"/>
  <c r="C77" i="8"/>
  <c r="C83" i="8"/>
  <c r="C106" i="8"/>
  <c r="C120" i="8"/>
  <c r="C123" i="8"/>
  <c r="C144" i="8"/>
  <c r="C6" i="7"/>
  <c r="C61" i="7"/>
  <c r="C155" i="7"/>
  <c r="D6" i="7"/>
  <c r="E6" i="7"/>
  <c r="C13" i="7"/>
  <c r="D13" i="7"/>
  <c r="D20" i="7"/>
  <c r="D34" i="7"/>
  <c r="D56" i="7"/>
  <c r="E13" i="7"/>
  <c r="C20" i="7"/>
  <c r="E20" i="7"/>
  <c r="C27" i="7"/>
  <c r="D27" i="7"/>
  <c r="E27" i="7"/>
  <c r="C34" i="7"/>
  <c r="E34" i="7"/>
  <c r="C45" i="7"/>
  <c r="D45" i="7"/>
  <c r="E45" i="7"/>
  <c r="C51" i="7"/>
  <c r="D51" i="7"/>
  <c r="E51" i="7"/>
  <c r="C56" i="7"/>
  <c r="E56" i="7"/>
  <c r="C62" i="7"/>
  <c r="C84" i="7"/>
  <c r="C71" i="7"/>
  <c r="D62" i="7"/>
  <c r="E62" i="7"/>
  <c r="C66" i="7"/>
  <c r="D66" i="7"/>
  <c r="D78" i="7"/>
  <c r="E66" i="7"/>
  <c r="D71" i="7"/>
  <c r="E71" i="7"/>
  <c r="C74" i="7"/>
  <c r="D74" i="7"/>
  <c r="E74" i="7"/>
  <c r="C78" i="7"/>
  <c r="E78" i="7"/>
  <c r="C91" i="7"/>
  <c r="C124" i="7"/>
  <c r="D91" i="7"/>
  <c r="E91" i="7"/>
  <c r="C107" i="7"/>
  <c r="D107" i="7"/>
  <c r="E107" i="7"/>
  <c r="E124" i="7"/>
  <c r="C121" i="7"/>
  <c r="D121" i="7"/>
  <c r="E121" i="7"/>
  <c r="C125" i="7"/>
  <c r="C134" i="7"/>
  <c r="D125" i="7"/>
  <c r="E125" i="7"/>
  <c r="C129" i="7"/>
  <c r="D129" i="7"/>
  <c r="E129" i="7"/>
  <c r="E144" i="7"/>
  <c r="D134" i="7"/>
  <c r="E134" i="7"/>
  <c r="C139" i="7"/>
  <c r="D139" i="7"/>
  <c r="E139" i="7"/>
  <c r="E12" i="2"/>
  <c r="E26" i="2"/>
  <c r="C60" i="8"/>
  <c r="C84" i="8"/>
  <c r="E24" i="1"/>
  <c r="E23" i="1"/>
  <c r="C25" i="1"/>
  <c r="C23" i="1"/>
  <c r="C24" i="1"/>
  <c r="C28" i="2"/>
  <c r="E145" i="7"/>
  <c r="C144" i="7"/>
  <c r="C156" i="7"/>
  <c r="D84" i="7"/>
  <c r="D156" i="7"/>
  <c r="D61" i="7"/>
  <c r="D144" i="7"/>
  <c r="E61" i="7"/>
  <c r="E155" i="7"/>
  <c r="D124" i="7"/>
  <c r="D145" i="7"/>
  <c r="E84" i="7"/>
  <c r="E156" i="7"/>
  <c r="C145" i="7"/>
  <c r="C85" i="7"/>
  <c r="C154" i="8"/>
  <c r="C153" i="8"/>
  <c r="D155" i="7"/>
  <c r="E85" i="7"/>
  <c r="D85" i="7"/>
</calcChain>
</file>

<file path=xl/sharedStrings.xml><?xml version="1.0" encoding="utf-8"?>
<sst xmlns="http://schemas.openxmlformats.org/spreadsheetml/2006/main" count="738" uniqueCount="337">
  <si>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</si>
  <si>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</si>
  <si>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</si>
  <si>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</si>
  <si>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</si>
  <si>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</si>
  <si>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</si>
  <si>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</si>
  <si>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</si>
  <si>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</si>
  <si>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</si>
  <si>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</si>
  <si>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</si>
  <si>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</si>
  <si>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</si>
  <si>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</si>
  <si>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</si>
  <si>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</si>
  <si>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</si>
  <si>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</si>
  <si>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</si>
  <si>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</si>
  <si>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</si>
  <si>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</si>
  <si>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</si>
  <si>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</si>
  <si>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</si>
  <si>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</si>
  <si>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</si>
  <si>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</si>
  <si>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</si>
  <si>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</si>
  <si>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</si>
  <si>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</si>
  <si>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</si>
  <si>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</si>
  <si>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</si>
  <si>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</si>
  <si>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</si>
  <si>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</si>
  <si>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</si>
  <si>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</si>
  <si>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</si>
  <si>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</si>
  <si>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</si>
  <si>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</si>
  <si>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</si>
  <si>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</si>
  <si>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</si>
  <si>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</si>
  <si>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</si>
  <si>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</si>
  <si>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</si>
  <si>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</si>
  <si>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</si>
  <si>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</si>
  <si>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</si>
  <si>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</si>
  <si>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</si>
  <si>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</si>
  <si>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</si>
  <si>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</si>
  <si>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</si>
  <si>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</si>
  <si>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</si>
  <si>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</si>
  <si>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</si>
  <si>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</si>
  <si>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</si>
  <si>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</si>
  <si>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</si>
  <si>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</si>
  <si>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</si>
  <si>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</si>
  <si>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</si>
  <si>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</si>
  <si>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</si>
  <si>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</si>
  <si>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</si>
  <si>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</si>
  <si>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</si>
  <si>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</si>
  <si>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</si>
  <si>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</si>
  <si>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</si>
  <si>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</si>
  <si>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</si>
  <si>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</si>
  <si>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</si>
  <si>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</si>
  <si>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</si>
  <si>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</si>
  <si>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</si>
  <si>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</si>
  <si>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</si>
  <si>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</si>
  <si>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</si>
  <si>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</si>
  <si>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</si>
  <si>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</si>
  <si>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 </t>
  </si>
  <si>
    <t>Bevételi jogcím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</si>
  <si>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</si>
  <si>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</si>
  <si>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</si>
  <si>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</si>
  <si>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</si>
  <si>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</si>
  <si>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</si>
  <si>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</si>
  <si>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</si>
  <si>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</si>
  <si>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</si>
  <si>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</si>
  <si>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</si>
  <si>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</si>
  <si>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</si>
  <si>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</si>
  <si>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</si>
  <si>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</si>
  <si>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</si>
  <si>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</si>
  <si>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</si>
  <si>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</si>
  <si>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</si>
  <si>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</si>
  <si>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</si>
  <si>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</si>
  <si>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</si>
  <si>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</si>
  <si>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</si>
  <si>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</si>
  <si>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</si>
  <si>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</si>
  <si>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</si>
  <si>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</si>
  <si>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</si>
  <si>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</si>
  <si>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</si>
  <si>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</si>
  <si>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</si>
  <si>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</si>
  <si>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</si>
  <si>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</si>
  <si>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</si>
  <si>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</si>
  <si>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</si>
  <si>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</si>
  <si>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</si>
  <si>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</si>
  <si>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</si>
  <si>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</si>
  <si>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</si>
  <si>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</si>
  <si>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</si>
  <si>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</si>
  <si>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</si>
  <si>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</si>
  <si>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</si>
  <si>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</si>
  <si>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</si>
  <si>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</si>
  <si>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</si>
  <si>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</si>
  <si>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</si>
  <si>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</si>
  <si>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</si>
  <si>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</si>
  <si>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</si>
  <si>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</si>
  <si>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</si>
  <si>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</si>
  <si>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</si>
  <si>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</si>
  <si>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</si>
  <si>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</si>
  <si>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</si>
  <si>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</si>
  <si>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</si>
  <si>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</si>
  <si>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</si>
  <si>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</si>
  <si>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</si>
  <si>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</si>
  <si>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</si>
  <si>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</si>
  <si>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</si>
  <si>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</si>
  <si>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</si>
  <si>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</si>
  <si>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</si>
  <si>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</si>
  <si>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</si>
  <si>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</si>
  <si>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</si>
  <si>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</si>
  <si>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</si>
  <si>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</si>
  <si>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</si>
  <si>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t>Kiadási jogcímek</t>
  </si>
  <si>
    <t>Sorszám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</si>
  <si>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</si>
  <si>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</si>
  <si>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</si>
  <si>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</si>
  <si>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</si>
  <si>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</si>
  <si>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</si>
  <si>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</si>
  <si>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</si>
  <si>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</si>
  <si>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</si>
  <si>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</si>
  <si>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</si>
  <si>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</si>
  <si>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</si>
  <si>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</si>
  <si>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</si>
  <si>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</si>
  <si>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</si>
  <si>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</si>
  <si>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</si>
  <si>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</si>
  <si>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</si>
  <si>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</si>
  <si>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</si>
  <si>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</si>
  <si>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</si>
  <si>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</si>
  <si>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</si>
  <si>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</si>
  <si>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</si>
  <si>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</si>
  <si>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</si>
  <si>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</si>
  <si>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</si>
  <si>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</si>
  <si>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</si>
  <si>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</si>
  <si>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</si>
  <si>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</si>
  <si>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</si>
  <si>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</si>
  <si>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</si>
  <si>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</si>
  <si>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</si>
  <si>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</si>
  <si>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</si>
  <si>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</si>
  <si>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</si>
  <si>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</si>
  <si>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</si>
  <si>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</si>
  <si>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</si>
  <si>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</si>
  <si>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</si>
  <si>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</si>
  <si>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</si>
  <si>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</si>
  <si>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</si>
  <si>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</si>
  <si>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</si>
  <si>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</si>
  <si>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</si>
  <si>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</si>
  <si>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</si>
  <si>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</si>
  <si>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</si>
  <si>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</si>
  <si>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</si>
  <si>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</si>
  <si>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</si>
  <si>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</si>
  <si>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</si>
  <si>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</si>
  <si>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</si>
  <si>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</si>
  <si>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</si>
  <si>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</si>
  <si>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</si>
  <si>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</si>
  <si>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</si>
  <si>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</si>
  <si>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</si>
  <si>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</si>
  <si>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</si>
  <si>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</si>
  <si>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</si>
  <si>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</si>
  <si>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</si>
  <si>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</si>
  <si>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</si>
  <si>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</si>
  <si>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</si>
  <si>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</si>
  <si>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</si>
  <si>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</si>
  <si>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</si>
  <si>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</si>
  <si>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</si>
  <si>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</si>
  <si>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</si>
  <si>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</si>
  <si>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</si>
  <si>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</si>
  <si>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</si>
  <si>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</si>
  <si>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</si>
  <si>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</si>
  <si>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</si>
  <si>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</si>
  <si>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</si>
  <si>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</si>
  <si>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</si>
  <si>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</si>
  <si>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</si>
  <si>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</si>
  <si>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</si>
  <si>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</si>
  <si>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</si>
  <si>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</si>
  <si>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</si>
  <si>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</si>
  <si>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</si>
  <si>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</si>
  <si>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</si>
  <si>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</si>
  <si>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 xml:space="preserve">    Rövid lejáratú  hitelek, kölcsönök felvétele</t>
  </si>
  <si>
    <t>6.2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</si>
  <si>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</si>
  <si>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</si>
  <si>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</si>
  <si>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Eredeti
előirányzat</t>
  </si>
  <si>
    <t xml:space="preserve">   - Egyéb működési célú támogatások ÁH-n kívülre</t>
  </si>
  <si>
    <t>I. Működési célú bevételek és kiadások mérlege
2021. év</t>
  </si>
  <si>
    <t>II. Felhalmozási célú bevételek és kiadások mérlege
2021. év</t>
  </si>
  <si>
    <t>Feladat meg-nevezése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</si>
</sst>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#"/>
  </numFmts>
  <fonts count="44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9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family val="1"/>
      <charset val="238"/>
    </font>
    <font>
      <b/>
      <i/>
      <sz val="10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36" fillId="0" borderId="0"/>
    <xf numFmtId="0" fontId="28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219">
    <xf numFmtId="0" fontId="0" fillId="0" borderId="0" xfId="0"/>
    <xf numFmtId="174" fontId="0" fillId="0" borderId="0" xfId="0" applyNumberFormat="1" applyFill="1" applyAlignment="1" applyProtection="1">
      <alignment vertical="center" wrapText="1"/>
    </xf>
    <xf numFmtId="174" fontId="0" fillId="0" borderId="0" xfId="0" applyNumberFormat="1" applyFill="1" applyAlignment="1" applyProtection="1">
      <alignment horizontal="center" vertical="center" wrapText="1"/>
    </xf>
    <xf numFmtId="174" fontId="21" fillId="0" borderId="0" xfId="0" applyNumberFormat="1" applyFont="1" applyFill="1" applyAlignment="1" applyProtection="1">
      <alignment horizontal="center" vertical="center" wrapText="1"/>
    </xf>
    <xf numFmtId="174" fontId="22" fillId="0" borderId="0" xfId="0" applyNumberFormat="1" applyFont="1" applyFill="1" applyAlignment="1" applyProtection="1">
      <alignment horizontal="center" vertical="center" wrapText="1"/>
    </xf>
    <xf numFmtId="174" fontId="23" fillId="0" borderId="10" xfId="0" applyNumberFormat="1" applyFont="1" applyFill="1" applyBorder="1" applyAlignment="1" applyProtection="1">
      <alignment horizontal="left" vertical="center" wrapText="1" indent="1"/>
    </xf>
    <xf numFmtId="174" fontId="23" fillId="0" borderId="11" xfId="0" applyNumberFormat="1" applyFont="1" applyFill="1" applyBorder="1" applyAlignment="1" applyProtection="1">
      <alignment horizontal="right" vertical="center" wrapText="1" indent="1"/>
    </xf>
    <xf numFmtId="174" fontId="23" fillId="0" borderId="10" xfId="0" applyNumberFormat="1" applyFont="1" applyFill="1" applyBorder="1" applyAlignment="1" applyProtection="1">
      <alignment horizontal="centerContinuous" vertical="center" wrapText="1"/>
    </xf>
    <xf numFmtId="174" fontId="23" fillId="0" borderId="12" xfId="0" applyNumberFormat="1" applyFont="1" applyFill="1" applyBorder="1" applyAlignment="1" applyProtection="1">
      <alignment horizontal="centerContinuous" vertical="center" wrapText="1"/>
    </xf>
    <xf numFmtId="174" fontId="23" fillId="0" borderId="13" xfId="0" applyNumberFormat="1" applyFont="1" applyFill="1" applyBorder="1" applyAlignment="1" applyProtection="1">
      <alignment horizontal="centerContinuous" vertical="center" wrapText="1"/>
    </xf>
    <xf numFmtId="174" fontId="23" fillId="0" borderId="10" xfId="0" applyNumberFormat="1" applyFont="1" applyFill="1" applyBorder="1" applyAlignment="1" applyProtection="1">
      <alignment horizontal="center" vertical="center" wrapText="1"/>
    </xf>
    <xf numFmtId="174" fontId="23" fillId="0" borderId="12" xfId="0" applyNumberFormat="1" applyFont="1" applyFill="1" applyBorder="1" applyAlignment="1" applyProtection="1">
      <alignment horizontal="center" vertical="center" wrapText="1"/>
    </xf>
    <xf numFmtId="174" fontId="23" fillId="0" borderId="13" xfId="0" applyNumberFormat="1" applyFont="1" applyFill="1" applyBorder="1" applyAlignment="1" applyProtection="1">
      <alignment horizontal="center" vertical="center" wrapText="1"/>
    </xf>
    <xf numFmtId="174" fontId="23" fillId="0" borderId="14" xfId="0" applyNumberFormat="1" applyFont="1" applyFill="1" applyBorder="1" applyAlignment="1" applyProtection="1">
      <alignment horizontal="center" vertical="center" wrapText="1"/>
    </xf>
    <xf numFmtId="174" fontId="25" fillId="0" borderId="15" xfId="0" applyNumberFormat="1" applyFont="1" applyFill="1" applyBorder="1" applyAlignment="1" applyProtection="1">
      <alignment horizontal="left" vertical="center" wrapText="1" indent="1"/>
    </xf>
    <xf numFmtId="17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18" xfId="0" applyNumberFormat="1" applyFont="1" applyFill="1" applyBorder="1" applyAlignment="1" applyProtection="1">
      <alignment horizontal="left" vertical="center" wrapText="1" indent="1"/>
    </xf>
    <xf numFmtId="17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21" xfId="0" applyNumberFormat="1" applyFont="1" applyFill="1" applyBorder="1" applyAlignment="1" applyProtection="1">
      <alignment horizontal="left" vertical="center" wrapText="1" indent="1"/>
    </xf>
    <xf numFmtId="17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2" xfId="0" applyNumberFormat="1" applyFont="1" applyFill="1" applyBorder="1" applyAlignment="1" applyProtection="1">
      <alignment horizontal="right" vertical="center" wrapText="1" indent="1"/>
    </xf>
    <xf numFmtId="174" fontId="23" fillId="0" borderId="13" xfId="0" applyNumberFormat="1" applyFont="1" applyFill="1" applyBorder="1" applyAlignment="1" applyProtection="1">
      <alignment horizontal="right" vertical="center" wrapText="1" indent="1"/>
    </xf>
    <xf numFmtId="174" fontId="25" fillId="0" borderId="23" xfId="0" applyNumberFormat="1" applyFont="1" applyFill="1" applyBorder="1" applyAlignment="1" applyProtection="1">
      <alignment horizontal="left" vertical="center" wrapText="1" indent="1"/>
    </xf>
    <xf numFmtId="174" fontId="20" fillId="0" borderId="24" xfId="0" applyNumberFormat="1" applyFont="1" applyFill="1" applyBorder="1" applyAlignment="1" applyProtection="1">
      <alignment horizontal="right" vertical="center" wrapText="1" indent="1"/>
    </xf>
    <xf numFmtId="17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19" xfId="0" applyNumberFormat="1" applyFont="1" applyFill="1" applyBorder="1" applyAlignment="1" applyProtection="1">
      <alignment horizontal="right" vertical="center" wrapText="1" indent="1"/>
    </xf>
    <xf numFmtId="17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Fill="1" applyBorder="1" applyAlignment="1" applyProtection="1">
      <alignment horizontal="left" vertical="center" wrapText="1" indent="1"/>
    </xf>
    <xf numFmtId="174" fontId="20" fillId="0" borderId="18" xfId="0" applyNumberFormat="1" applyFont="1" applyFill="1" applyBorder="1" applyAlignment="1" applyProtection="1">
      <alignment horizontal="left" vertical="center" wrapText="1" indent="1"/>
    </xf>
    <xf numFmtId="174" fontId="0" fillId="0" borderId="18" xfId="0" applyNumberFormat="1" applyFill="1" applyBorder="1" applyAlignment="1" applyProtection="1">
      <alignment horizontal="left" vertical="center" wrapText="1" indent="1"/>
    </xf>
    <xf numFmtId="174" fontId="20" fillId="0" borderId="0" xfId="0" applyNumberFormat="1" applyFont="1" applyFill="1" applyAlignment="1" applyProtection="1">
      <alignment horizontal="right" vertical="center"/>
    </xf>
    <xf numFmtId="174" fontId="25" fillId="0" borderId="26" xfId="0" applyNumberFormat="1" applyFont="1" applyFill="1" applyBorder="1" applyAlignment="1" applyProtection="1">
      <alignment horizontal="center" vertical="center" wrapText="1"/>
    </xf>
    <xf numFmtId="174" fontId="25" fillId="0" borderId="27" xfId="0" applyNumberFormat="1" applyFont="1" applyFill="1" applyBorder="1" applyAlignment="1" applyProtection="1">
      <alignment horizontal="center" vertical="center" wrapText="1"/>
    </xf>
    <xf numFmtId="174" fontId="0" fillId="0" borderId="28" xfId="0" applyNumberFormat="1" applyFont="1" applyFill="1" applyBorder="1" applyAlignment="1" applyProtection="1">
      <alignment horizontal="center" vertical="center" wrapText="1"/>
    </xf>
    <xf numFmtId="174" fontId="2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25" fillId="0" borderId="29" xfId="0" applyNumberFormat="1" applyFont="1" applyFill="1" applyBorder="1" applyAlignment="1" applyProtection="1">
      <alignment horizontal="left" vertical="center" wrapText="1" indent="2"/>
    </xf>
    <xf numFmtId="174" fontId="0" fillId="0" borderId="27" xfId="0" applyNumberFormat="1" applyFont="1" applyFill="1" applyBorder="1" applyAlignment="1" applyProtection="1">
      <alignment horizontal="center" vertical="center" wrapText="1"/>
    </xf>
    <xf numFmtId="174" fontId="25" fillId="0" borderId="15" xfId="0" applyNumberFormat="1" applyFont="1" applyFill="1" applyBorder="1" applyAlignment="1" applyProtection="1">
      <alignment horizontal="left" vertical="center" wrapText="1" indent="2"/>
    </xf>
    <xf numFmtId="174" fontId="25" fillId="0" borderId="18" xfId="0" applyNumberFormat="1" applyFont="1" applyFill="1" applyBorder="1" applyAlignment="1" applyProtection="1">
      <alignment horizontal="left" vertical="center" wrapText="1" indent="2"/>
    </xf>
    <xf numFmtId="174" fontId="25" fillId="0" borderId="19" xfId="0" applyNumberFormat="1" applyFont="1" applyFill="1" applyBorder="1" applyAlignment="1" applyProtection="1">
      <alignment horizontal="left" vertical="center" wrapText="1" indent="2"/>
    </xf>
    <xf numFmtId="174" fontId="20" fillId="0" borderId="19" xfId="0" applyNumberFormat="1" applyFont="1" applyFill="1" applyBorder="1" applyAlignment="1" applyProtection="1">
      <alignment horizontal="left" vertical="center" wrapText="1" indent="1"/>
    </xf>
    <xf numFmtId="174" fontId="0" fillId="0" borderId="26" xfId="0" applyNumberFormat="1" applyFont="1" applyFill="1" applyBorder="1" applyAlignment="1" applyProtection="1">
      <alignment horizontal="center" vertical="center" wrapText="1"/>
    </xf>
    <xf numFmtId="174" fontId="20" fillId="0" borderId="16" xfId="0" applyNumberFormat="1" applyFont="1" applyFill="1" applyBorder="1" applyAlignment="1" applyProtection="1">
      <alignment horizontal="right" vertical="center" wrapText="1" indent="1"/>
    </xf>
    <xf numFmtId="0" fontId="38" fillId="0" borderId="0" xfId="33" applyFont="1" applyFill="1" applyProtection="1"/>
    <xf numFmtId="0" fontId="38" fillId="0" borderId="0" xfId="33" applyFont="1" applyFill="1" applyAlignment="1" applyProtection="1">
      <alignment horizontal="right" vertical="center"/>
    </xf>
    <xf numFmtId="49" fontId="38" fillId="0" borderId="0" xfId="33" applyNumberFormat="1" applyFont="1" applyFill="1" applyAlignment="1" applyProtection="1">
      <alignment horizontal="center" vertical="center"/>
    </xf>
    <xf numFmtId="174" fontId="34" fillId="0" borderId="13" xfId="33" applyNumberFormat="1" applyFont="1" applyFill="1" applyBorder="1" applyAlignment="1" applyProtection="1">
      <alignment horizontal="right" vertical="center" wrapText="1" indent="1"/>
    </xf>
    <xf numFmtId="0" fontId="34" fillId="0" borderId="10" xfId="33" applyFont="1" applyFill="1" applyBorder="1" applyAlignment="1" applyProtection="1">
      <alignment vertical="center" wrapText="1"/>
    </xf>
    <xf numFmtId="0" fontId="34" fillId="0" borderId="30" xfId="33" applyFont="1" applyFill="1" applyBorder="1" applyAlignment="1" applyProtection="1">
      <alignment horizontal="center" vertical="center" wrapText="1"/>
    </xf>
    <xf numFmtId="0" fontId="35" fillId="0" borderId="31" xfId="0" applyFont="1" applyFill="1" applyBorder="1" applyAlignment="1" applyProtection="1">
      <alignment horizontal="right" vertical="center"/>
    </xf>
    <xf numFmtId="174" fontId="34" fillId="0" borderId="0" xfId="0" quotePrefix="1" applyNumberFormat="1" applyFont="1" applyBorder="1" applyAlignment="1" applyProtection="1">
      <alignment horizontal="right" vertical="center" wrapText="1"/>
    </xf>
    <xf numFmtId="0" fontId="34" fillId="0" borderId="0" xfId="0" applyFont="1" applyBorder="1" applyAlignment="1" applyProtection="1">
      <alignment horizontal="left" vertical="center" wrapText="1" indent="1"/>
    </xf>
    <xf numFmtId="49" fontId="34" fillId="0" borderId="0" xfId="0" applyNumberFormat="1" applyFont="1" applyBorder="1" applyAlignment="1" applyProtection="1">
      <alignment horizontal="center" vertical="center" wrapText="1"/>
    </xf>
    <xf numFmtId="174" fontId="34" fillId="0" borderId="14" xfId="0" quotePrefix="1" applyNumberFormat="1" applyFont="1" applyBorder="1" applyAlignment="1" applyProtection="1">
      <alignment horizontal="right" vertical="center" wrapText="1"/>
    </xf>
    <xf numFmtId="0" fontId="34" fillId="0" borderId="0" xfId="33" applyFont="1" applyFill="1" applyProtection="1"/>
    <xf numFmtId="0" fontId="39" fillId="0" borderId="0" xfId="33" applyFont="1" applyFill="1" applyProtection="1"/>
    <xf numFmtId="174" fontId="38" fillId="0" borderId="27" xfId="33" applyNumberFormat="1" applyFont="1" applyFill="1" applyBorder="1" applyAlignment="1" applyProtection="1">
      <alignment horizontal="right" vertical="center" wrapText="1"/>
      <protection locked="0"/>
    </xf>
    <xf numFmtId="174" fontId="34" fillId="0" borderId="14" xfId="0" applyNumberFormat="1" applyFont="1" applyBorder="1" applyAlignment="1" applyProtection="1">
      <alignment horizontal="right" vertical="center" wrapText="1"/>
    </xf>
    <xf numFmtId="174" fontId="34" fillId="0" borderId="14" xfId="33" applyNumberFormat="1" applyFont="1" applyFill="1" applyBorder="1" applyAlignment="1" applyProtection="1">
      <alignment horizontal="right" vertical="center" wrapText="1"/>
    </xf>
    <xf numFmtId="174" fontId="38" fillId="0" borderId="32" xfId="33" applyNumberFormat="1" applyFont="1" applyFill="1" applyBorder="1" applyAlignment="1" applyProtection="1">
      <alignment horizontal="right" vertical="center" wrapText="1"/>
      <protection locked="0"/>
    </xf>
    <xf numFmtId="174" fontId="38" fillId="0" borderId="26" xfId="33" applyNumberFormat="1" applyFont="1" applyFill="1" applyBorder="1" applyAlignment="1" applyProtection="1">
      <alignment horizontal="right" vertical="center" wrapText="1"/>
      <protection locked="0"/>
    </xf>
    <xf numFmtId="174" fontId="38" fillId="0" borderId="33" xfId="33" applyNumberFormat="1" applyFont="1" applyFill="1" applyBorder="1" applyAlignment="1" applyProtection="1">
      <alignment horizontal="right" vertical="center" wrapText="1"/>
      <protection locked="0"/>
    </xf>
    <xf numFmtId="174" fontId="38" fillId="0" borderId="34" xfId="33" applyNumberFormat="1" applyFont="1" applyFill="1" applyBorder="1" applyAlignment="1" applyProtection="1">
      <alignment horizontal="right" vertical="center" wrapText="1"/>
      <protection locked="0"/>
    </xf>
    <xf numFmtId="174" fontId="34" fillId="0" borderId="35" xfId="33" applyNumberFormat="1" applyFont="1" applyFill="1" applyBorder="1" applyAlignment="1" applyProtection="1">
      <alignment horizontal="right" vertical="center" wrapText="1"/>
    </xf>
    <xf numFmtId="0" fontId="38" fillId="0" borderId="0" xfId="33" applyFont="1" applyFill="1" applyAlignment="1" applyProtection="1">
      <alignment horizontal="center"/>
    </xf>
    <xf numFmtId="0" fontId="34" fillId="0" borderId="14" xfId="33" applyFont="1" applyFill="1" applyBorder="1" applyAlignment="1" applyProtection="1">
      <alignment horizontal="center" vertical="center" wrapText="1"/>
    </xf>
    <xf numFmtId="0" fontId="38" fillId="0" borderId="0" xfId="33" applyFont="1" applyFill="1" applyAlignment="1" applyProtection="1"/>
    <xf numFmtId="174" fontId="34" fillId="0" borderId="0" xfId="33" applyNumberFormat="1" applyFont="1" applyFill="1" applyBorder="1" applyAlignment="1" applyProtection="1">
      <alignment horizontal="right" vertical="center" wrapText="1"/>
    </xf>
    <xf numFmtId="174" fontId="34" fillId="0" borderId="14" xfId="33" applyNumberFormat="1" applyFont="1" applyFill="1" applyBorder="1" applyAlignment="1" applyProtection="1">
      <alignment horizontal="right" vertical="center" wrapText="1"/>
      <protection locked="0"/>
    </xf>
    <xf numFmtId="174" fontId="38" fillId="0" borderId="36" xfId="33" applyNumberFormat="1" applyFont="1" applyFill="1" applyBorder="1" applyAlignment="1" applyProtection="1">
      <alignment horizontal="right" vertical="center" wrapText="1"/>
      <protection locked="0"/>
    </xf>
    <xf numFmtId="174" fontId="38" fillId="0" borderId="26" xfId="33" applyNumberFormat="1" applyFont="1" applyFill="1" applyBorder="1" applyAlignment="1" applyProtection="1">
      <alignment horizontal="right" vertical="center" wrapText="1"/>
    </xf>
    <xf numFmtId="0" fontId="34" fillId="0" borderId="35" xfId="33" applyFont="1" applyFill="1" applyBorder="1" applyAlignment="1" applyProtection="1">
      <alignment horizontal="center" vertical="center" wrapText="1"/>
    </xf>
    <xf numFmtId="0" fontId="38" fillId="0" borderId="0" xfId="33" applyFont="1" applyFill="1" applyAlignment="1" applyProtection="1">
      <alignment wrapText="1"/>
    </xf>
    <xf numFmtId="0" fontId="34" fillId="0" borderId="0" xfId="33" applyFont="1" applyFill="1" applyAlignment="1" applyProtection="1">
      <alignment horizontal="center" vertical="center" wrapText="1"/>
    </xf>
    <xf numFmtId="49" fontId="34" fillId="0" borderId="0" xfId="33" applyNumberFormat="1" applyFont="1" applyFill="1" applyAlignment="1" applyProtection="1">
      <alignment horizontal="left" vertical="center" wrapText="1"/>
    </xf>
    <xf numFmtId="0" fontId="28" fillId="0" borderId="0" xfId="33" applyFill="1" applyProtection="1"/>
    <xf numFmtId="0" fontId="28" fillId="0" borderId="0" xfId="33" applyFont="1" applyFill="1" applyAlignment="1" applyProtection="1">
      <alignment horizontal="right" vertical="center" indent="1"/>
    </xf>
    <xf numFmtId="0" fontId="28" fillId="0" borderId="0" xfId="33" applyFont="1" applyFill="1" applyProtection="1"/>
    <xf numFmtId="49" fontId="28" fillId="0" borderId="0" xfId="33" applyNumberFormat="1" applyFont="1" applyFill="1" applyAlignment="1" applyProtection="1">
      <alignment horizontal="center" vertical="center"/>
    </xf>
    <xf numFmtId="174" fontId="21" fillId="0" borderId="13" xfId="33" applyNumberFormat="1" applyFont="1" applyFill="1" applyBorder="1" applyAlignment="1" applyProtection="1">
      <alignment horizontal="right" vertical="center" wrapText="1" indent="1"/>
    </xf>
    <xf numFmtId="0" fontId="21" fillId="0" borderId="12" xfId="33" applyFont="1" applyFill="1" applyBorder="1" applyAlignment="1" applyProtection="1">
      <alignment vertical="center" wrapText="1"/>
    </xf>
    <xf numFmtId="49" fontId="21" fillId="0" borderId="10" xfId="33" applyNumberFormat="1" applyFont="1" applyFill="1" applyBorder="1" applyAlignment="1" applyProtection="1">
      <alignment horizontal="center" vertical="center" wrapText="1"/>
    </xf>
    <xf numFmtId="0" fontId="28" fillId="0" borderId="0" xfId="33" applyFill="1" applyBorder="1" applyProtection="1"/>
    <xf numFmtId="0" fontId="26" fillId="0" borderId="0" xfId="33" applyFont="1" applyFill="1" applyAlignment="1" applyProtection="1">
      <alignment horizontal="center"/>
    </xf>
    <xf numFmtId="49" fontId="26" fillId="0" borderId="0" xfId="33" applyNumberFormat="1" applyFont="1" applyFill="1" applyAlignment="1" applyProtection="1">
      <alignment horizontal="center" vertical="center"/>
    </xf>
    <xf numFmtId="0" fontId="37" fillId="0" borderId="0" xfId="33" applyFont="1" applyFill="1" applyProtection="1"/>
    <xf numFmtId="174" fontId="31" fillId="0" borderId="0" xfId="0" quotePrefix="1" applyNumberFormat="1" applyFont="1" applyBorder="1" applyAlignment="1" applyProtection="1">
      <alignment horizontal="right" vertical="center" wrapText="1" indent="1"/>
    </xf>
    <xf numFmtId="0" fontId="31" fillId="0" borderId="0" xfId="0" applyFont="1" applyBorder="1" applyAlignment="1" applyProtection="1">
      <alignment horizontal="left" vertical="center" wrapText="1" indent="1"/>
    </xf>
    <xf numFmtId="49" fontId="31" fillId="0" borderId="0" xfId="0" applyNumberFormat="1" applyFont="1" applyBorder="1" applyAlignment="1" applyProtection="1">
      <alignment horizontal="center" vertical="center" wrapText="1"/>
    </xf>
    <xf numFmtId="174" fontId="31" fillId="0" borderId="13" xfId="0" quotePrefix="1" applyNumberFormat="1" applyFont="1" applyBorder="1" applyAlignment="1" applyProtection="1">
      <alignment horizontal="right" vertical="center" wrapText="1" indent="1"/>
    </xf>
    <xf numFmtId="0" fontId="31" fillId="0" borderId="37" xfId="0" applyFont="1" applyBorder="1" applyAlignment="1" applyProtection="1">
      <alignment horizontal="left" vertical="center" wrapText="1" indent="1"/>
    </xf>
    <xf numFmtId="49" fontId="31" fillId="0" borderId="38" xfId="0" applyNumberFormat="1" applyFont="1" applyBorder="1" applyAlignment="1" applyProtection="1">
      <alignment horizontal="center" vertical="center" wrapText="1"/>
    </xf>
    <xf numFmtId="0" fontId="26" fillId="0" borderId="0" xfId="33" applyFont="1" applyFill="1" applyProtection="1"/>
    <xf numFmtId="0" fontId="41" fillId="0" borderId="0" xfId="33" applyFont="1" applyFill="1" applyProtection="1"/>
    <xf numFmtId="0" fontId="26" fillId="0" borderId="12" xfId="33" applyFont="1" applyFill="1" applyBorder="1" applyAlignment="1" applyProtection="1">
      <alignment horizontal="left" vertical="center" wrapText="1" indent="1"/>
    </xf>
    <xf numFmtId="49" fontId="19" fillId="0" borderId="10" xfId="33" applyNumberFormat="1" applyFont="1" applyFill="1" applyBorder="1" applyAlignment="1" applyProtection="1">
      <alignment horizontal="center" vertical="center" wrapText="1"/>
    </xf>
    <xf numFmtId="174" fontId="27" fillId="0" borderId="20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6" xfId="33" applyFont="1" applyFill="1" applyBorder="1" applyAlignment="1" applyProtection="1">
      <alignment horizontal="left" vertical="center" wrapText="1" indent="1"/>
    </xf>
    <xf numFmtId="49" fontId="27" fillId="0" borderId="15" xfId="33" applyNumberFormat="1" applyFont="1" applyFill="1" applyBorder="1" applyAlignment="1" applyProtection="1">
      <alignment horizontal="center" vertical="center" wrapText="1"/>
    </xf>
    <xf numFmtId="174" fontId="31" fillId="0" borderId="13" xfId="0" applyNumberFormat="1" applyFont="1" applyBorder="1" applyAlignment="1" applyProtection="1">
      <alignment horizontal="right" vertical="center" wrapText="1" indent="1"/>
    </xf>
    <xf numFmtId="0" fontId="27" fillId="0" borderId="24" xfId="33" applyFont="1" applyFill="1" applyBorder="1" applyAlignment="1" applyProtection="1">
      <alignment horizontal="left" vertical="center" wrapText="1" indent="1"/>
    </xf>
    <xf numFmtId="49" fontId="27" fillId="0" borderId="23" xfId="33" applyNumberFormat="1" applyFont="1" applyFill="1" applyBorder="1" applyAlignment="1" applyProtection="1">
      <alignment horizontal="center" vertical="center" wrapText="1"/>
    </xf>
    <xf numFmtId="174" fontId="26" fillId="0" borderId="13" xfId="33" applyNumberFormat="1" applyFont="1" applyFill="1" applyBorder="1" applyAlignment="1" applyProtection="1">
      <alignment horizontal="right" vertical="center" wrapText="1" indent="1"/>
    </xf>
    <xf numFmtId="174" fontId="19" fillId="0" borderId="13" xfId="33" applyNumberFormat="1" applyFont="1" applyFill="1" applyBorder="1" applyAlignment="1" applyProtection="1">
      <alignment horizontal="right" vertical="center" wrapText="1" indent="1"/>
    </xf>
    <xf numFmtId="174" fontId="27" fillId="0" borderId="39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33" applyFont="1" applyFill="1" applyBorder="1" applyAlignment="1" applyProtection="1">
      <alignment horizontal="left" vertical="center" wrapText="1" indent="1"/>
    </xf>
    <xf numFmtId="49" fontId="27" fillId="0" borderId="29" xfId="33" applyNumberFormat="1" applyFont="1" applyFill="1" applyBorder="1" applyAlignment="1" applyProtection="1">
      <alignment horizontal="center" vertical="center" wrapText="1"/>
    </xf>
    <xf numFmtId="174" fontId="27" fillId="0" borderId="17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9" xfId="33" applyFont="1" applyFill="1" applyBorder="1" applyAlignment="1" applyProtection="1">
      <alignment horizontal="left" vertical="center" wrapText="1" indent="6"/>
    </xf>
    <xf numFmtId="0" fontId="27" fillId="0" borderId="16" xfId="33" applyFont="1" applyFill="1" applyBorder="1" applyAlignment="1" applyProtection="1">
      <alignment horizontal="left" vertical="center" wrapText="1" indent="6"/>
    </xf>
    <xf numFmtId="0" fontId="33" fillId="0" borderId="19" xfId="0" applyFont="1" applyBorder="1" applyAlignment="1" applyProtection="1">
      <alignment horizontal="left" vertical="center" wrapText="1" indent="1"/>
    </xf>
    <xf numFmtId="0" fontId="33" fillId="0" borderId="40" xfId="0" applyFont="1" applyBorder="1" applyAlignment="1" applyProtection="1">
      <alignment horizontal="left" vertical="center" wrapText="1" indent="1"/>
    </xf>
    <xf numFmtId="0" fontId="27" fillId="0" borderId="19" xfId="33" applyFont="1" applyFill="1" applyBorder="1" applyAlignment="1" applyProtection="1">
      <alignment horizontal="left" vertical="center" wrapText="1" indent="1"/>
    </xf>
    <xf numFmtId="0" fontId="19" fillId="0" borderId="12" xfId="33" applyFont="1" applyFill="1" applyBorder="1" applyAlignment="1" applyProtection="1">
      <alignment vertical="center" wrapText="1"/>
    </xf>
    <xf numFmtId="174" fontId="27" fillId="0" borderId="41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33" applyFont="1" applyFill="1" applyBorder="1" applyAlignment="1" applyProtection="1">
      <alignment horizontal="left" vertical="center" wrapText="1" indent="6"/>
    </xf>
    <xf numFmtId="49" fontId="27" fillId="0" borderId="43" xfId="33" applyNumberFormat="1" applyFont="1" applyFill="1" applyBorder="1" applyAlignment="1" applyProtection="1">
      <alignment horizontal="center" vertical="center" wrapText="1"/>
    </xf>
    <xf numFmtId="0" fontId="27" fillId="0" borderId="40" xfId="33" applyFont="1" applyFill="1" applyBorder="1" applyAlignment="1" applyProtection="1">
      <alignment horizontal="left" vertical="center" wrapText="1" indent="6"/>
    </xf>
    <xf numFmtId="49" fontId="27" fillId="0" borderId="18" xfId="33" applyNumberFormat="1" applyFont="1" applyFill="1" applyBorder="1" applyAlignment="1" applyProtection="1">
      <alignment horizontal="center" vertical="center" wrapText="1"/>
    </xf>
    <xf numFmtId="0" fontId="27" fillId="0" borderId="19" xfId="33" applyFont="1" applyFill="1" applyBorder="1" applyAlignment="1" applyProtection="1">
      <alignment horizontal="left" indent="6"/>
    </xf>
    <xf numFmtId="0" fontId="27" fillId="0" borderId="0" xfId="33" applyFont="1" applyFill="1" applyBorder="1" applyAlignment="1" applyProtection="1">
      <alignment horizontal="left" vertical="center" wrapText="1" indent="1"/>
    </xf>
    <xf numFmtId="0" fontId="27" fillId="0" borderId="44" xfId="33" applyFont="1" applyFill="1" applyBorder="1" applyAlignment="1" applyProtection="1">
      <alignment horizontal="left" vertical="center" wrapText="1" indent="1"/>
    </xf>
    <xf numFmtId="174" fontId="27" fillId="0" borderId="45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6" xfId="33" applyFont="1" applyFill="1" applyBorder="1" applyAlignment="1" applyProtection="1">
      <alignment horizontal="left" vertical="center" wrapText="1" indent="1"/>
    </xf>
    <xf numFmtId="49" fontId="27" fillId="0" borderId="47" xfId="33" applyNumberFormat="1" applyFont="1" applyFill="1" applyBorder="1" applyAlignment="1" applyProtection="1">
      <alignment horizontal="center" vertical="center" wrapText="1"/>
    </xf>
    <xf numFmtId="174" fontId="19" fillId="0" borderId="48" xfId="33" applyNumberFormat="1" applyFont="1" applyFill="1" applyBorder="1" applyAlignment="1" applyProtection="1">
      <alignment horizontal="right" vertical="center" wrapText="1" indent="1"/>
    </xf>
    <xf numFmtId="0" fontId="19" fillId="0" borderId="49" xfId="33" applyFont="1" applyFill="1" applyBorder="1" applyAlignment="1" applyProtection="1">
      <alignment vertical="center" wrapText="1"/>
    </xf>
    <xf numFmtId="49" fontId="19" fillId="0" borderId="50" xfId="33" applyNumberFormat="1" applyFont="1" applyFill="1" applyBorder="1" applyAlignment="1" applyProtection="1">
      <alignment horizontal="center" vertical="center" wrapText="1"/>
    </xf>
    <xf numFmtId="0" fontId="42" fillId="0" borderId="0" xfId="33" applyFont="1" applyFill="1" applyProtection="1"/>
    <xf numFmtId="0" fontId="19" fillId="0" borderId="13" xfId="33" applyFont="1" applyFill="1" applyBorder="1" applyAlignment="1" applyProtection="1">
      <alignment horizontal="center" vertical="center" wrapText="1"/>
    </xf>
    <xf numFmtId="0" fontId="19" fillId="0" borderId="12" xfId="33" applyFont="1" applyFill="1" applyBorder="1" applyAlignment="1" applyProtection="1">
      <alignment horizontal="center" vertical="center" wrapText="1"/>
    </xf>
    <xf numFmtId="0" fontId="28" fillId="0" borderId="0" xfId="33" applyFill="1" applyAlignment="1" applyProtection="1"/>
    <xf numFmtId="49" fontId="31" fillId="0" borderId="0" xfId="0" applyNumberFormat="1" applyFont="1" applyFill="1" applyBorder="1" applyAlignment="1" applyProtection="1">
      <alignment vertical="center" wrapText="1"/>
    </xf>
    <xf numFmtId="174" fontId="26" fillId="0" borderId="13" xfId="33" applyNumberFormat="1" applyFont="1" applyFill="1" applyBorder="1" applyAlignment="1" applyProtection="1">
      <alignment horizontal="right" vertical="center" wrapText="1"/>
    </xf>
    <xf numFmtId="0" fontId="31" fillId="0" borderId="12" xfId="0" applyFont="1" applyBorder="1" applyAlignment="1" applyProtection="1">
      <alignment horizontal="left" vertical="center" wrapText="1" indent="1"/>
    </xf>
    <xf numFmtId="49" fontId="31" fillId="0" borderId="10" xfId="0" applyNumberFormat="1" applyFont="1" applyBorder="1" applyAlignment="1" applyProtection="1">
      <alignment horizontal="center" vertical="center" wrapText="1"/>
    </xf>
    <xf numFmtId="174" fontId="19" fillId="0" borderId="13" xfId="33" applyNumberFormat="1" applyFont="1" applyFill="1" applyBorder="1" applyAlignment="1" applyProtection="1">
      <alignment horizontal="right" vertical="center" wrapText="1"/>
      <protection locked="0"/>
    </xf>
    <xf numFmtId="174" fontId="28" fillId="0" borderId="20" xfId="33" applyNumberFormat="1" applyFont="1" applyFill="1" applyBorder="1" applyAlignment="1" applyProtection="1">
      <alignment horizontal="right" vertical="center" wrapText="1"/>
      <protection locked="0"/>
    </xf>
    <xf numFmtId="49" fontId="33" fillId="0" borderId="29" xfId="0" applyNumberFormat="1" applyFont="1" applyBorder="1" applyAlignment="1" applyProtection="1">
      <alignment horizontal="center" vertical="center" wrapText="1"/>
    </xf>
    <xf numFmtId="49" fontId="33" fillId="0" borderId="18" xfId="0" applyNumberFormat="1" applyFont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left" vertical="center" wrapText="1" indent="1"/>
    </xf>
    <xf numFmtId="49" fontId="33" fillId="0" borderId="15" xfId="0" applyNumberFormat="1" applyFont="1" applyBorder="1" applyAlignment="1" applyProtection="1">
      <alignment horizontal="center" vertical="center" wrapText="1"/>
    </xf>
    <xf numFmtId="174" fontId="19" fillId="0" borderId="13" xfId="33" applyNumberFormat="1" applyFont="1" applyFill="1" applyBorder="1" applyAlignment="1" applyProtection="1">
      <alignment horizontal="right" vertical="center" wrapText="1"/>
    </xf>
    <xf numFmtId="0" fontId="19" fillId="0" borderId="12" xfId="33" applyFont="1" applyFill="1" applyBorder="1" applyAlignment="1" applyProtection="1">
      <alignment horizontal="left" vertical="center" wrapText="1" indent="1"/>
    </xf>
    <xf numFmtId="174" fontId="27" fillId="0" borderId="39" xfId="33" applyNumberFormat="1" applyFont="1" applyFill="1" applyBorder="1" applyAlignment="1" applyProtection="1">
      <alignment horizontal="right" vertical="center" wrapText="1"/>
      <protection locked="0"/>
    </xf>
    <xf numFmtId="174" fontId="27" fillId="0" borderId="20" xfId="33" applyNumberFormat="1" applyFont="1" applyFill="1" applyBorder="1" applyAlignment="1" applyProtection="1">
      <alignment horizontal="right" vertical="center" wrapText="1"/>
      <protection locked="0"/>
    </xf>
    <xf numFmtId="174" fontId="27" fillId="0" borderId="17" xfId="33" applyNumberFormat="1" applyFont="1" applyFill="1" applyBorder="1" applyAlignment="1" applyProtection="1">
      <alignment horizontal="right" vertical="center" wrapText="1"/>
      <protection locked="0"/>
    </xf>
    <xf numFmtId="174" fontId="28" fillId="0" borderId="39" xfId="33" applyNumberFormat="1" applyFont="1" applyFill="1" applyBorder="1" applyAlignment="1" applyProtection="1">
      <alignment horizontal="right" vertical="center" wrapText="1"/>
      <protection locked="0"/>
    </xf>
    <xf numFmtId="174" fontId="28" fillId="0" borderId="17" xfId="33" applyNumberFormat="1" applyFont="1" applyFill="1" applyBorder="1" applyAlignment="1" applyProtection="1">
      <alignment horizontal="right" vertical="center" wrapText="1"/>
      <protection locked="0"/>
    </xf>
    <xf numFmtId="174" fontId="27" fillId="0" borderId="17" xfId="33" applyNumberFormat="1" applyFont="1" applyFill="1" applyBorder="1" applyAlignment="1" applyProtection="1">
      <alignment horizontal="right" vertical="center" wrapText="1"/>
    </xf>
    <xf numFmtId="0" fontId="19" fillId="0" borderId="48" xfId="33" applyFont="1" applyFill="1" applyBorder="1" applyAlignment="1" applyProtection="1">
      <alignment horizontal="center" vertical="center" wrapText="1"/>
    </xf>
    <xf numFmtId="0" fontId="19" fillId="0" borderId="49" xfId="33" applyFont="1" applyFill="1" applyBorder="1" applyAlignment="1" applyProtection="1">
      <alignment horizontal="center" vertical="center" wrapText="1"/>
    </xf>
    <xf numFmtId="0" fontId="26" fillId="0" borderId="14" xfId="33" applyFont="1" applyFill="1" applyBorder="1" applyAlignment="1" applyProtection="1">
      <alignment horizontal="center"/>
    </xf>
    <xf numFmtId="0" fontId="26" fillId="0" borderId="0" xfId="33" applyFont="1" applyFill="1" applyBorder="1" applyAlignment="1" applyProtection="1">
      <alignment horizontal="left"/>
    </xf>
    <xf numFmtId="0" fontId="26" fillId="0" borderId="0" xfId="33" applyFont="1" applyFill="1" applyBorder="1" applyAlignment="1" applyProtection="1">
      <alignment horizontal="center"/>
    </xf>
    <xf numFmtId="0" fontId="26" fillId="0" borderId="30" xfId="33" applyFont="1" applyFill="1" applyBorder="1" applyAlignment="1" applyProtection="1">
      <alignment horizontal="center"/>
    </xf>
    <xf numFmtId="0" fontId="29" fillId="0" borderId="30" xfId="33" applyFont="1" applyFill="1" applyBorder="1" applyAlignment="1" applyProtection="1">
      <alignment horizontal="center"/>
    </xf>
    <xf numFmtId="11" fontId="23" fillId="0" borderId="12" xfId="0" applyNumberFormat="1" applyFont="1" applyFill="1" applyBorder="1" applyAlignment="1" applyProtection="1">
      <alignment horizontal="center" vertical="center" wrapText="1"/>
    </xf>
    <xf numFmtId="11" fontId="23" fillId="0" borderId="13" xfId="0" applyNumberFormat="1" applyFont="1" applyFill="1" applyBorder="1" applyAlignment="1" applyProtection="1">
      <alignment horizontal="center" vertical="center" wrapText="1"/>
    </xf>
    <xf numFmtId="0" fontId="43" fillId="0" borderId="31" xfId="0" applyFont="1" applyFill="1" applyBorder="1" applyAlignment="1" applyProtection="1">
      <alignment horizontal="right" vertical="center"/>
    </xf>
    <xf numFmtId="0" fontId="43" fillId="0" borderId="0" xfId="0" applyFont="1" applyFill="1" applyBorder="1" applyAlignment="1" applyProtection="1">
      <alignment horizontal="right"/>
    </xf>
    <xf numFmtId="49" fontId="32" fillId="0" borderId="0" xfId="33" applyNumberFormat="1" applyFont="1" applyFill="1" applyAlignment="1" applyProtection="1">
      <alignment horizontal="left" vertical="center" wrapText="1"/>
    </xf>
    <xf numFmtId="0" fontId="30" fillId="0" borderId="0" xfId="33" applyFont="1" applyFill="1" applyAlignment="1" applyProtection="1">
      <alignment wrapText="1"/>
    </xf>
    <xf numFmtId="0" fontId="32" fillId="0" borderId="0" xfId="33" applyFont="1" applyFill="1" applyAlignment="1" applyProtection="1">
      <alignment horizontal="center" vertical="center" wrapText="1"/>
    </xf>
    <xf numFmtId="49" fontId="34" fillId="0" borderId="14" xfId="33" applyNumberFormat="1" applyFont="1" applyFill="1" applyBorder="1" applyAlignment="1" applyProtection="1">
      <alignment horizontal="center" vertical="center" wrapText="1"/>
    </xf>
    <xf numFmtId="11" fontId="23" fillId="0" borderId="14" xfId="0" applyNumberFormat="1" applyFont="1" applyFill="1" applyBorder="1" applyAlignment="1" applyProtection="1">
      <alignment horizontal="center" vertical="center" wrapText="1"/>
    </xf>
    <xf numFmtId="49" fontId="34" fillId="0" borderId="35" xfId="33" applyNumberFormat="1" applyFont="1" applyFill="1" applyBorder="1" applyAlignment="1" applyProtection="1">
      <alignment horizontal="center" vertical="center" wrapText="1"/>
    </xf>
    <xf numFmtId="0" fontId="34" fillId="0" borderId="14" xfId="33" applyFont="1" applyFill="1" applyBorder="1" applyAlignment="1" applyProtection="1">
      <alignment horizontal="left" vertical="center" wrapText="1" indent="1"/>
    </xf>
    <xf numFmtId="49" fontId="38" fillId="0" borderId="26" xfId="33" applyNumberFormat="1" applyFont="1" applyFill="1" applyBorder="1" applyAlignment="1" applyProtection="1">
      <alignment horizontal="center" vertical="center" wrapText="1"/>
    </xf>
    <xf numFmtId="0" fontId="38" fillId="0" borderId="26" xfId="0" applyFont="1" applyBorder="1" applyAlignment="1" applyProtection="1">
      <alignment horizontal="left" vertical="center" wrapText="1" indent="1"/>
    </xf>
    <xf numFmtId="49" fontId="38" fillId="0" borderId="27" xfId="33" applyNumberFormat="1" applyFont="1" applyFill="1" applyBorder="1" applyAlignment="1" applyProtection="1">
      <alignment horizontal="center" vertical="center" wrapText="1"/>
    </xf>
    <xf numFmtId="0" fontId="38" fillId="0" borderId="27" xfId="0" applyFont="1" applyBorder="1" applyAlignment="1" applyProtection="1">
      <alignment horizontal="left" vertical="center" wrapText="1" indent="1"/>
    </xf>
    <xf numFmtId="49" fontId="38" fillId="0" borderId="32" xfId="33" applyNumberFormat="1" applyFont="1" applyFill="1" applyBorder="1" applyAlignment="1" applyProtection="1">
      <alignment horizontal="center" vertical="center" wrapText="1"/>
    </xf>
    <xf numFmtId="0" fontId="38" fillId="0" borderId="32" xfId="0" applyFont="1" applyBorder="1" applyAlignment="1" applyProtection="1">
      <alignment horizontal="left" vertical="center" wrapText="1" indent="1"/>
    </xf>
    <xf numFmtId="0" fontId="34" fillId="0" borderId="14" xfId="0" applyFont="1" applyBorder="1" applyAlignment="1" applyProtection="1">
      <alignment horizontal="left" vertical="center" wrapText="1" indent="1"/>
    </xf>
    <xf numFmtId="49" fontId="38" fillId="0" borderId="36" xfId="33" applyNumberFormat="1" applyFont="1" applyFill="1" applyBorder="1" applyAlignment="1" applyProtection="1">
      <alignment horizontal="center" vertical="center" wrapText="1"/>
    </xf>
    <xf numFmtId="0" fontId="38" fillId="0" borderId="36" xfId="0" applyFont="1" applyBorder="1" applyAlignment="1" applyProtection="1">
      <alignment horizontal="left" vertical="center" wrapText="1" indent="1"/>
    </xf>
    <xf numFmtId="49" fontId="34" fillId="0" borderId="14" xfId="0" applyNumberFormat="1" applyFont="1" applyBorder="1" applyAlignment="1" applyProtection="1">
      <alignment horizontal="center" vertical="center" wrapText="1"/>
    </xf>
    <xf numFmtId="49" fontId="38" fillId="0" borderId="26" xfId="0" applyNumberFormat="1" applyFont="1" applyBorder="1" applyAlignment="1" applyProtection="1">
      <alignment horizontal="center" vertical="center" wrapText="1"/>
    </xf>
    <xf numFmtId="49" fontId="34" fillId="0" borderId="36" xfId="0" applyNumberFormat="1" applyFont="1" applyBorder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left" vertical="center" wrapText="1" indent="1"/>
    </xf>
    <xf numFmtId="0" fontId="34" fillId="0" borderId="35" xfId="33" applyFont="1" applyFill="1" applyBorder="1" applyAlignment="1" applyProtection="1">
      <alignment vertical="center" wrapText="1"/>
    </xf>
    <xf numFmtId="49" fontId="38" fillId="0" borderId="34" xfId="33" applyNumberFormat="1" applyFont="1" applyFill="1" applyBorder="1" applyAlignment="1" applyProtection="1">
      <alignment horizontal="center" vertical="center" wrapText="1"/>
    </xf>
    <xf numFmtId="0" fontId="38" fillId="0" borderId="34" xfId="33" applyFont="1" applyFill="1" applyBorder="1" applyAlignment="1" applyProtection="1">
      <alignment horizontal="left" vertical="center" wrapText="1" indent="1"/>
    </xf>
    <xf numFmtId="0" fontId="38" fillId="0" borderId="27" xfId="33" applyFont="1" applyFill="1" applyBorder="1" applyAlignment="1" applyProtection="1">
      <alignment horizontal="left" vertical="center" wrapText="1" indent="1"/>
    </xf>
    <xf numFmtId="0" fontId="38" fillId="0" borderId="28" xfId="33" applyFont="1" applyFill="1" applyBorder="1" applyAlignment="1" applyProtection="1">
      <alignment horizontal="left" vertical="center" wrapText="1" indent="1"/>
    </xf>
    <xf numFmtId="0" fontId="38" fillId="0" borderId="27" xfId="33" applyFont="1" applyFill="1" applyBorder="1" applyAlignment="1" applyProtection="1">
      <alignment horizontal="left" indent="6"/>
    </xf>
    <xf numFmtId="0" fontId="38" fillId="0" borderId="27" xfId="33" applyFont="1" applyFill="1" applyBorder="1" applyAlignment="1" applyProtection="1">
      <alignment horizontal="left" vertical="center" wrapText="1" indent="6"/>
    </xf>
    <xf numFmtId="49" fontId="38" fillId="0" borderId="28" xfId="33" applyNumberFormat="1" applyFont="1" applyFill="1" applyBorder="1" applyAlignment="1" applyProtection="1">
      <alignment horizontal="center" vertical="center" wrapText="1"/>
    </xf>
    <xf numFmtId="0" fontId="38" fillId="0" borderId="32" xfId="33" applyFont="1" applyFill="1" applyBorder="1" applyAlignment="1" applyProtection="1">
      <alignment horizontal="left" vertical="center" wrapText="1" indent="6"/>
    </xf>
    <xf numFmtId="49" fontId="38" fillId="0" borderId="33" xfId="33" applyNumberFormat="1" applyFont="1" applyFill="1" applyBorder="1" applyAlignment="1" applyProtection="1">
      <alignment horizontal="center" vertical="center" wrapText="1"/>
    </xf>
    <xf numFmtId="0" fontId="38" fillId="0" borderId="33" xfId="33" applyFont="1" applyFill="1" applyBorder="1" applyAlignment="1" applyProtection="1">
      <alignment horizontal="left" vertical="center" wrapText="1" indent="6"/>
    </xf>
    <xf numFmtId="0" fontId="34" fillId="0" borderId="14" xfId="33" applyFont="1" applyFill="1" applyBorder="1" applyAlignment="1" applyProtection="1">
      <alignment vertical="center" wrapText="1"/>
    </xf>
    <xf numFmtId="0" fontId="38" fillId="0" borderId="32" xfId="33" applyFont="1" applyFill="1" applyBorder="1" applyAlignment="1" applyProtection="1">
      <alignment horizontal="left" vertical="center" wrapText="1" indent="1"/>
    </xf>
    <xf numFmtId="0" fontId="38" fillId="0" borderId="26" xfId="33" applyFont="1" applyFill="1" applyBorder="1" applyAlignment="1" applyProtection="1">
      <alignment horizontal="left" vertical="center" wrapText="1" indent="6"/>
    </xf>
    <xf numFmtId="0" fontId="38" fillId="0" borderId="26" xfId="33" applyFont="1" applyFill="1" applyBorder="1" applyAlignment="1" applyProtection="1">
      <alignment horizontal="left" vertical="center" wrapText="1" indent="1"/>
    </xf>
    <xf numFmtId="174" fontId="23" fillId="0" borderId="35" xfId="0" applyNumberFormat="1" applyFont="1" applyFill="1" applyBorder="1" applyAlignment="1" applyProtection="1">
      <alignment horizontal="center" vertical="center" wrapText="1"/>
    </xf>
    <xf numFmtId="174" fontId="23" fillId="0" borderId="36" xfId="0" applyNumberFormat="1" applyFont="1" applyFill="1" applyBorder="1" applyAlignment="1" applyProtection="1">
      <alignment horizontal="center" vertical="center" wrapText="1"/>
    </xf>
    <xf numFmtId="174" fontId="20" fillId="0" borderId="0" xfId="0" applyNumberFormat="1" applyFont="1" applyFill="1" applyAlignment="1" applyProtection="1">
      <alignment horizontal="center" textRotation="180" wrapText="1"/>
    </xf>
    <xf numFmtId="174" fontId="24" fillId="0" borderId="51" xfId="0" applyNumberFormat="1" applyFont="1" applyFill="1" applyBorder="1" applyAlignment="1" applyProtection="1">
      <alignment horizontal="center" vertical="center" wrapText="1"/>
    </xf>
    <xf numFmtId="174" fontId="19" fillId="0" borderId="0" xfId="0" applyNumberFormat="1" applyFont="1" applyFill="1" applyAlignment="1" applyProtection="1">
      <alignment horizontal="center" vertical="center" wrapText="1"/>
    </xf>
    <xf numFmtId="174" fontId="26" fillId="0" borderId="31" xfId="0" applyNumberFormat="1" applyFont="1" applyFill="1" applyBorder="1" applyAlignment="1" applyProtection="1">
      <alignment horizontal="left" vertical="center" wrapText="1"/>
    </xf>
    <xf numFmtId="174" fontId="23" fillId="0" borderId="34" xfId="0" applyNumberFormat="1" applyFont="1" applyFill="1" applyBorder="1" applyAlignment="1" applyProtection="1">
      <alignment horizontal="center" vertical="center" wrapText="1"/>
    </xf>
    <xf numFmtId="174" fontId="23" fillId="0" borderId="33" xfId="0" applyNumberFormat="1" applyFont="1" applyFill="1" applyBorder="1" applyAlignment="1" applyProtection="1">
      <alignment horizontal="center" vertical="center" wrapText="1"/>
    </xf>
    <xf numFmtId="174" fontId="40" fillId="0" borderId="31" xfId="33" applyNumberFormat="1" applyFont="1" applyFill="1" applyBorder="1" applyAlignment="1" applyProtection="1">
      <alignment horizontal="left" vertical="center"/>
    </xf>
    <xf numFmtId="174" fontId="19" fillId="0" borderId="0" xfId="33" applyNumberFormat="1" applyFont="1" applyFill="1" applyBorder="1" applyAlignment="1" applyProtection="1">
      <alignment horizontal="center" vertical="center"/>
    </xf>
    <xf numFmtId="174" fontId="40" fillId="0" borderId="0" xfId="33" applyNumberFormat="1" applyFont="1" applyFill="1" applyBorder="1" applyAlignment="1" applyProtection="1">
      <alignment horizontal="left"/>
    </xf>
    <xf numFmtId="0" fontId="26" fillId="0" borderId="0" xfId="33" applyFont="1" applyFill="1" applyAlignment="1" applyProtection="1">
      <alignment horizontal="center"/>
    </xf>
    <xf numFmtId="0" fontId="26" fillId="0" borderId="30" xfId="33" applyFont="1" applyFill="1" applyBorder="1" applyAlignment="1" applyProtection="1">
      <alignment horizontal="left"/>
    </xf>
    <xf numFmtId="0" fontId="26" fillId="0" borderId="52" xfId="33" applyFont="1" applyFill="1" applyBorder="1" applyAlignment="1" applyProtection="1">
      <alignment horizontal="left"/>
    </xf>
    <xf numFmtId="174" fontId="35" fillId="0" borderId="31" xfId="33" applyNumberFormat="1" applyFont="1" applyFill="1" applyBorder="1" applyAlignment="1" applyProtection="1">
      <alignment horizontal="left" vertical="center"/>
    </xf>
    <xf numFmtId="0" fontId="34" fillId="0" borderId="0" xfId="33" applyFont="1" applyFill="1" applyAlignment="1" applyProtection="1">
      <alignment horizontal="center"/>
    </xf>
    <xf numFmtId="174" fontId="34" fillId="0" borderId="0" xfId="33" applyNumberFormat="1" applyFont="1" applyFill="1" applyBorder="1" applyAlignment="1" applyProtection="1">
      <alignment horizontal="center" vertical="center"/>
    </xf>
    <xf numFmtId="174" fontId="35" fillId="0" borderId="31" xfId="33" applyNumberFormat="1" applyFont="1" applyFill="1" applyBorder="1" applyAlignment="1" applyProtection="1">
      <alignment horizontal="left"/>
    </xf>
    <xf numFmtId="0" fontId="29" fillId="0" borderId="30" xfId="33" applyFont="1" applyFill="1" applyBorder="1" applyAlignment="1" applyProtection="1">
      <alignment horizontal="left"/>
    </xf>
    <xf numFmtId="0" fontId="29" fillId="0" borderId="52" xfId="33" applyFont="1" applyFill="1" applyBorder="1" applyAlignment="1" applyProtection="1">
      <alignment horizontal="lef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32"/>
    <cellStyle name="Normál_KVRENMUNKA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Layout" zoomScaleNormal="130" zoomScaleSheetLayoutView="100" workbookViewId="0">
      <selection sqref="A1:E1"/>
    </sheetView>
  </sheetViews>
  <sheetFormatPr defaultColWidth="9.33203125" defaultRowHeight="13.2" x14ac:dyDescent="0.25"/>
  <cols>
    <col min="1" max="1" width="6.77734375" style="1" customWidth="1"/>
    <col min="2" max="2" width="55.109375" style="2" customWidth="1"/>
    <col min="3" max="3" width="16.33203125" style="1" customWidth="1"/>
    <col min="4" max="4" width="55.109375" style="1" customWidth="1"/>
    <col min="5" max="5" width="16.33203125" style="1" customWidth="1"/>
    <col min="6" max="6" width="4.77734375" style="1" customWidth="1"/>
    <col min="7" max="16384" width="9.33203125" style="1"/>
  </cols>
  <sheetData>
    <row r="1" spans="1:6" ht="39.75" customHeight="1" x14ac:dyDescent="0.25">
      <c r="A1" s="203" t="s">
        <v>334</v>
      </c>
      <c r="B1" s="203"/>
      <c r="C1" s="203"/>
      <c r="D1" s="203"/>
      <c r="E1" s="203"/>
      <c r="F1" s="201"/>
    </row>
    <row r="2" spans="1:6" ht="21" customHeight="1" thickBot="1" x14ac:dyDescent="0.3">
      <c r="A2" s="204" t="s">
        <v>51</v>
      </c>
      <c r="B2" s="204"/>
      <c r="E2" s="33" t="s">
        <v>52</v>
      </c>
      <c r="F2" s="201"/>
    </row>
    <row r="3" spans="1:6" ht="13.8" thickBot="1" x14ac:dyDescent="0.3">
      <c r="A3" s="199" t="s">
        <v>0</v>
      </c>
      <c r="B3" s="7" t="s">
        <v>1</v>
      </c>
      <c r="C3" s="8"/>
      <c r="D3" s="7" t="s">
        <v>2</v>
      </c>
      <c r="E3" s="9"/>
      <c r="F3" s="201"/>
    </row>
    <row r="4" spans="1:6" s="3" customFormat="1" ht="27" thickBot="1" x14ac:dyDescent="0.3">
      <c r="A4" s="200"/>
      <c r="B4" s="10" t="s">
        <v>3</v>
      </c>
      <c r="C4" s="160" t="s">
        <v>332</v>
      </c>
      <c r="D4" s="10" t="s">
        <v>3</v>
      </c>
      <c r="E4" s="161" t="s">
        <v>332</v>
      </c>
      <c r="F4" s="201"/>
    </row>
    <row r="5" spans="1:6" s="4" customFormat="1" ht="13.8" thickBot="1" x14ac:dyDescent="0.3">
      <c r="A5" s="13" t="s">
        <v>7</v>
      </c>
      <c r="B5" s="10" t="s">
        <v>10</v>
      </c>
      <c r="C5" s="11" t="s">
        <v>4</v>
      </c>
      <c r="D5" s="10" t="s">
        <v>5</v>
      </c>
      <c r="E5" s="12" t="s">
        <v>6</v>
      </c>
      <c r="F5" s="201"/>
    </row>
    <row r="6" spans="1:6" x14ac:dyDescent="0.25">
      <c r="A6" s="34" t="s">
        <v>7</v>
      </c>
      <c r="B6" s="14" t="s">
        <v>8</v>
      </c>
      <c r="C6" s="15">
        <v>38543305</v>
      </c>
      <c r="D6" s="14" t="s">
        <v>9</v>
      </c>
      <c r="E6" s="16">
        <v>17584080</v>
      </c>
      <c r="F6" s="201"/>
    </row>
    <row r="7" spans="1:6" x14ac:dyDescent="0.25">
      <c r="A7" s="35" t="s">
        <v>10</v>
      </c>
      <c r="B7" s="17" t="s">
        <v>11</v>
      </c>
      <c r="C7" s="18">
        <v>25731421</v>
      </c>
      <c r="D7" s="17" t="s">
        <v>12</v>
      </c>
      <c r="E7" s="19">
        <v>3879110</v>
      </c>
      <c r="F7" s="201"/>
    </row>
    <row r="8" spans="1:6" x14ac:dyDescent="0.25">
      <c r="A8" s="35" t="s">
        <v>4</v>
      </c>
      <c r="B8" s="17" t="s">
        <v>13</v>
      </c>
      <c r="C8" s="18">
        <v>23685754</v>
      </c>
      <c r="D8" s="17" t="s">
        <v>14</v>
      </c>
      <c r="E8" s="19">
        <v>26386642</v>
      </c>
      <c r="F8" s="201"/>
    </row>
    <row r="9" spans="1:6" x14ac:dyDescent="0.25">
      <c r="A9" s="35" t="s">
        <v>5</v>
      </c>
      <c r="B9" s="17" t="s">
        <v>15</v>
      </c>
      <c r="C9" s="18">
        <v>4499029</v>
      </c>
      <c r="D9" s="17" t="s">
        <v>16</v>
      </c>
      <c r="E9" s="19">
        <v>9880000</v>
      </c>
      <c r="F9" s="201"/>
    </row>
    <row r="10" spans="1:6" x14ac:dyDescent="0.25">
      <c r="A10" s="35" t="s">
        <v>6</v>
      </c>
      <c r="B10" s="20" t="s">
        <v>17</v>
      </c>
      <c r="C10" s="18"/>
      <c r="D10" s="17" t="s">
        <v>18</v>
      </c>
      <c r="E10" s="19">
        <v>6445264</v>
      </c>
      <c r="F10" s="201"/>
    </row>
    <row r="11" spans="1:6" x14ac:dyDescent="0.25">
      <c r="A11" s="35" t="s">
        <v>19</v>
      </c>
      <c r="B11" s="17" t="s">
        <v>20</v>
      </c>
      <c r="C11" s="21"/>
      <c r="D11" s="17" t="s">
        <v>21</v>
      </c>
      <c r="E11" s="19">
        <v>6701897</v>
      </c>
      <c r="F11" s="201"/>
    </row>
    <row r="12" spans="1:6" ht="13.8" thickBot="1" x14ac:dyDescent="0.3">
      <c r="A12" s="35" t="s">
        <v>22</v>
      </c>
      <c r="B12" s="17" t="s">
        <v>23</v>
      </c>
      <c r="C12" s="18">
        <v>10898072</v>
      </c>
      <c r="D12" s="22"/>
      <c r="E12" s="19"/>
      <c r="F12" s="201"/>
    </row>
    <row r="13" spans="1:6" ht="13.8" thickBot="1" x14ac:dyDescent="0.3">
      <c r="A13" s="13" t="s">
        <v>55</v>
      </c>
      <c r="B13" s="5" t="s">
        <v>53</v>
      </c>
      <c r="C13" s="23">
        <f>+C6+C7+C9+C10+C11+C12</f>
        <v>79671827</v>
      </c>
      <c r="D13" s="5" t="s">
        <v>54</v>
      </c>
      <c r="E13" s="24">
        <f>SUM(E6:E12)</f>
        <v>70876993</v>
      </c>
      <c r="F13" s="201"/>
    </row>
    <row r="14" spans="1:6" x14ac:dyDescent="0.25">
      <c r="A14" s="36" t="s">
        <v>56</v>
      </c>
      <c r="B14" s="30" t="s">
        <v>59</v>
      </c>
      <c r="C14" s="26">
        <v>66757516</v>
      </c>
      <c r="D14" s="32" t="s">
        <v>50</v>
      </c>
      <c r="E14" s="27">
        <v>1397361</v>
      </c>
      <c r="F14" s="201"/>
    </row>
    <row r="15" spans="1:6" x14ac:dyDescent="0.25">
      <c r="A15" s="36" t="s">
        <v>58</v>
      </c>
      <c r="B15" s="17" t="s">
        <v>29</v>
      </c>
      <c r="C15" s="18">
        <v>66757516</v>
      </c>
      <c r="D15" s="17" t="s">
        <v>30</v>
      </c>
      <c r="E15" s="19"/>
      <c r="F15" s="201"/>
    </row>
    <row r="16" spans="1:6" x14ac:dyDescent="0.25">
      <c r="A16" s="36" t="s">
        <v>24</v>
      </c>
      <c r="B16" s="17" t="s">
        <v>32</v>
      </c>
      <c r="C16" s="18"/>
      <c r="D16" s="17" t="s">
        <v>33</v>
      </c>
      <c r="E16" s="19"/>
      <c r="F16" s="201"/>
    </row>
    <row r="17" spans="1:6" x14ac:dyDescent="0.25">
      <c r="A17" s="36" t="s">
        <v>25</v>
      </c>
      <c r="B17" s="17" t="s">
        <v>35</v>
      </c>
      <c r="C17" s="18"/>
      <c r="D17" s="17" t="s">
        <v>36</v>
      </c>
      <c r="E17" s="19"/>
      <c r="F17" s="201"/>
    </row>
    <row r="18" spans="1:6" x14ac:dyDescent="0.25">
      <c r="A18" s="36" t="s">
        <v>26</v>
      </c>
      <c r="B18" s="17" t="s">
        <v>38</v>
      </c>
      <c r="C18" s="18"/>
      <c r="D18" s="25" t="s">
        <v>39</v>
      </c>
      <c r="E18" s="19"/>
      <c r="F18" s="201"/>
    </row>
    <row r="19" spans="1:6" x14ac:dyDescent="0.25">
      <c r="A19" s="36" t="s">
        <v>27</v>
      </c>
      <c r="B19" s="31" t="s">
        <v>61</v>
      </c>
      <c r="C19" s="28"/>
      <c r="D19" s="17" t="s">
        <v>41</v>
      </c>
      <c r="E19" s="19"/>
      <c r="F19" s="201"/>
    </row>
    <row r="20" spans="1:6" x14ac:dyDescent="0.25">
      <c r="A20" s="36" t="s">
        <v>28</v>
      </c>
      <c r="B20" s="25" t="s">
        <v>43</v>
      </c>
      <c r="C20" s="29"/>
      <c r="D20" s="14" t="s">
        <v>44</v>
      </c>
      <c r="E20" s="27"/>
      <c r="F20" s="201"/>
    </row>
    <row r="21" spans="1:6" ht="13.8" thickBot="1" x14ac:dyDescent="0.3">
      <c r="A21" s="36" t="s">
        <v>31</v>
      </c>
      <c r="B21" s="17" t="s">
        <v>45</v>
      </c>
      <c r="C21" s="18"/>
      <c r="D21" s="22"/>
      <c r="E21" s="19"/>
      <c r="F21" s="201"/>
    </row>
    <row r="22" spans="1:6" ht="13.8" thickBot="1" x14ac:dyDescent="0.3">
      <c r="A22" s="13" t="s">
        <v>34</v>
      </c>
      <c r="B22" s="5" t="s">
        <v>57</v>
      </c>
      <c r="C22" s="23">
        <f>+C14+C19+C18</f>
        <v>66757516</v>
      </c>
      <c r="D22" s="5" t="s">
        <v>60</v>
      </c>
      <c r="E22" s="24">
        <f>+E14+E15+E16+E17+E18+E19+E20</f>
        <v>1397361</v>
      </c>
      <c r="F22" s="201"/>
    </row>
    <row r="23" spans="1:6" ht="13.8" thickBot="1" x14ac:dyDescent="0.3">
      <c r="A23" s="13" t="s">
        <v>37</v>
      </c>
      <c r="B23" s="5" t="s">
        <v>62</v>
      </c>
      <c r="C23" s="6">
        <f>+C13+C22</f>
        <v>146429343</v>
      </c>
      <c r="D23" s="5" t="s">
        <v>63</v>
      </c>
      <c r="E23" s="6">
        <f>+E13+E22</f>
        <v>72274354</v>
      </c>
      <c r="F23" s="201"/>
    </row>
    <row r="24" spans="1:6" ht="13.8" thickBot="1" x14ac:dyDescent="0.3">
      <c r="A24" s="13" t="s">
        <v>40</v>
      </c>
      <c r="B24" s="5" t="s">
        <v>46</v>
      </c>
      <c r="C24" s="6" t="str">
        <f>IF(C12+C13-E22&lt;0,E22-(C12+C13),"-")</f>
        <v>-</v>
      </c>
      <c r="D24" s="5" t="s">
        <v>47</v>
      </c>
      <c r="E24" s="6" t="str">
        <f>IF(E12+E13-G22&lt;0,G22-(E12+E13),"-")</f>
        <v>-</v>
      </c>
      <c r="F24" s="201"/>
    </row>
    <row r="25" spans="1:6" ht="13.8" thickBot="1" x14ac:dyDescent="0.3">
      <c r="A25" s="13" t="s">
        <v>42</v>
      </c>
      <c r="B25" s="5" t="s">
        <v>48</v>
      </c>
      <c r="C25" s="6" t="str">
        <f>IF(C13+C14-E23&lt;0,E23-(C13+C14),"-")</f>
        <v>-</v>
      </c>
      <c r="D25" s="5" t="s">
        <v>49</v>
      </c>
      <c r="E25" s="6" t="str">
        <f>IF(E13+E14-G23&lt;0,G23-(E13+E14),"-")</f>
        <v>-</v>
      </c>
      <c r="F25" s="201"/>
    </row>
    <row r="26" spans="1:6" ht="17.399999999999999" x14ac:dyDescent="0.25">
      <c r="B26" s="202"/>
      <c r="C26" s="202"/>
      <c r="D26" s="202"/>
    </row>
  </sheetData>
  <mergeCells count="5">
    <mergeCell ref="A3:A4"/>
    <mergeCell ref="F1:F25"/>
    <mergeCell ref="B26:D26"/>
    <mergeCell ref="A1:E1"/>
    <mergeCell ref="A2:B2"/>
  </mergeCells>
  <phoneticPr fontId="0" type="noConversion"/>
  <printOptions horizontalCentered="1"/>
  <pageMargins left="0.39370078740157483" right="0.39370078740157483" top="0.9055118110236221" bottom="0.31496062992125984" header="0.6692913385826772" footer="0.27559055118110237"/>
  <pageSetup paperSize="9" orientation="landscape" r:id="rId1"/>
  <headerFooter alignWithMargins="0">
    <oddHeader>&amp;R&amp;"Times New Roman CE,Félkövér dőlt"&amp;11 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8"/>
  <sheetViews>
    <sheetView view="pageLayout" zoomScaleNormal="100" zoomScaleSheetLayoutView="115" workbookViewId="0">
      <selection activeCell="C8" sqref="C8"/>
    </sheetView>
  </sheetViews>
  <sheetFormatPr defaultColWidth="9.33203125" defaultRowHeight="13.2" x14ac:dyDescent="0.25"/>
  <cols>
    <col min="1" max="1" width="6.77734375" style="2" customWidth="1"/>
    <col min="2" max="2" width="58.77734375" style="2" customWidth="1"/>
    <col min="3" max="3" width="14.77734375" style="1" customWidth="1"/>
    <col min="4" max="4" width="60.44140625" style="1" customWidth="1"/>
    <col min="5" max="5" width="16.33203125" style="1" customWidth="1"/>
    <col min="6" max="6" width="4.77734375" style="1" customWidth="1"/>
    <col min="7" max="16384" width="9.33203125" style="1"/>
  </cols>
  <sheetData>
    <row r="1" spans="1:6" ht="36" customHeight="1" x14ac:dyDescent="0.25">
      <c r="A1" s="203" t="s">
        <v>335</v>
      </c>
      <c r="B1" s="203"/>
      <c r="C1" s="203"/>
      <c r="D1" s="203"/>
      <c r="E1" s="203"/>
      <c r="F1" s="201"/>
    </row>
    <row r="2" spans="1:6" ht="13.5" customHeight="1" thickBot="1" x14ac:dyDescent="0.3">
      <c r="A2" s="204" t="s">
        <v>51</v>
      </c>
      <c r="B2" s="204"/>
      <c r="E2" s="33" t="s">
        <v>52</v>
      </c>
      <c r="F2" s="201"/>
    </row>
    <row r="3" spans="1:6" ht="13.8" thickBot="1" x14ac:dyDescent="0.3">
      <c r="A3" s="205" t="s">
        <v>0</v>
      </c>
      <c r="B3" s="7" t="s">
        <v>1</v>
      </c>
      <c r="C3" s="8"/>
      <c r="D3" s="7" t="s">
        <v>2</v>
      </c>
      <c r="E3" s="9"/>
      <c r="F3" s="201"/>
    </row>
    <row r="4" spans="1:6" s="3" customFormat="1" ht="27" thickBot="1" x14ac:dyDescent="0.3">
      <c r="A4" s="206"/>
      <c r="B4" s="10" t="s">
        <v>3</v>
      </c>
      <c r="C4" s="160" t="s">
        <v>332</v>
      </c>
      <c r="D4" s="10" t="s">
        <v>3</v>
      </c>
      <c r="E4" s="161" t="s">
        <v>332</v>
      </c>
      <c r="F4" s="201"/>
    </row>
    <row r="5" spans="1:6" s="3" customFormat="1" ht="13.8" thickBot="1" x14ac:dyDescent="0.3">
      <c r="A5" s="13">
        <v>1</v>
      </c>
      <c r="B5" s="10">
        <v>2</v>
      </c>
      <c r="C5" s="11">
        <v>3</v>
      </c>
      <c r="D5" s="10">
        <v>4</v>
      </c>
      <c r="E5" s="12">
        <v>5</v>
      </c>
      <c r="F5" s="201"/>
    </row>
    <row r="6" spans="1:6" x14ac:dyDescent="0.25">
      <c r="A6" s="34" t="s">
        <v>7</v>
      </c>
      <c r="B6" s="14" t="s">
        <v>99</v>
      </c>
      <c r="C6" s="15"/>
      <c r="D6" s="14" t="s">
        <v>98</v>
      </c>
      <c r="E6" s="16">
        <v>74154989</v>
      </c>
      <c r="F6" s="201"/>
    </row>
    <row r="7" spans="1:6" x14ac:dyDescent="0.25">
      <c r="A7" s="34" t="s">
        <v>10</v>
      </c>
      <c r="B7" s="17" t="s">
        <v>97</v>
      </c>
      <c r="C7" s="18"/>
      <c r="D7" s="17" t="s">
        <v>96</v>
      </c>
      <c r="E7" s="19">
        <v>74154989</v>
      </c>
      <c r="F7" s="201"/>
    </row>
    <row r="8" spans="1:6" x14ac:dyDescent="0.25">
      <c r="A8" s="34" t="s">
        <v>4</v>
      </c>
      <c r="B8" s="17" t="s">
        <v>95</v>
      </c>
      <c r="C8" s="18"/>
      <c r="D8" s="17" t="s">
        <v>94</v>
      </c>
      <c r="E8" s="19"/>
      <c r="F8" s="201"/>
    </row>
    <row r="9" spans="1:6" x14ac:dyDescent="0.25">
      <c r="A9" s="34" t="s">
        <v>5</v>
      </c>
      <c r="B9" s="17" t="s">
        <v>93</v>
      </c>
      <c r="C9" s="18"/>
      <c r="D9" s="17" t="s">
        <v>92</v>
      </c>
      <c r="E9" s="19"/>
      <c r="F9" s="201"/>
    </row>
    <row r="10" spans="1:6" x14ac:dyDescent="0.25">
      <c r="A10" s="34" t="s">
        <v>6</v>
      </c>
      <c r="B10" s="17" t="s">
        <v>91</v>
      </c>
      <c r="C10" s="18"/>
      <c r="D10" s="17" t="s">
        <v>90</v>
      </c>
      <c r="E10" s="19"/>
      <c r="F10" s="201"/>
    </row>
    <row r="11" spans="1:6" ht="13.8" thickBot="1" x14ac:dyDescent="0.3">
      <c r="A11" s="34" t="s">
        <v>19</v>
      </c>
      <c r="B11" s="17" t="s">
        <v>89</v>
      </c>
      <c r="C11" s="21"/>
      <c r="D11" s="25" t="s">
        <v>21</v>
      </c>
      <c r="E11" s="19"/>
      <c r="F11" s="201"/>
    </row>
    <row r="12" spans="1:6" ht="13.8" thickBot="1" x14ac:dyDescent="0.3">
      <c r="A12" s="13" t="s">
        <v>22</v>
      </c>
      <c r="B12" s="5" t="s">
        <v>88</v>
      </c>
      <c r="C12" s="23">
        <f>+C6+C8+C9+C11</f>
        <v>0</v>
      </c>
      <c r="D12" s="5" t="s">
        <v>87</v>
      </c>
      <c r="E12" s="24">
        <f>+E6+E8+E10+E11</f>
        <v>74154989</v>
      </c>
      <c r="F12" s="201"/>
    </row>
    <row r="13" spans="1:6" x14ac:dyDescent="0.25">
      <c r="A13" s="44" t="s">
        <v>55</v>
      </c>
      <c r="B13" s="30" t="s">
        <v>86</v>
      </c>
      <c r="C13" s="45"/>
      <c r="D13" s="17" t="s">
        <v>85</v>
      </c>
      <c r="E13" s="16"/>
      <c r="F13" s="201"/>
    </row>
    <row r="14" spans="1:6" x14ac:dyDescent="0.25">
      <c r="A14" s="39" t="s">
        <v>56</v>
      </c>
      <c r="B14" s="41" t="s">
        <v>84</v>
      </c>
      <c r="C14" s="18"/>
      <c r="D14" s="17" t="s">
        <v>83</v>
      </c>
      <c r="E14" s="19"/>
      <c r="F14" s="201"/>
    </row>
    <row r="15" spans="1:6" x14ac:dyDescent="0.25">
      <c r="A15" s="39" t="s">
        <v>58</v>
      </c>
      <c r="B15" s="41" t="s">
        <v>82</v>
      </c>
      <c r="C15" s="18"/>
      <c r="D15" s="17" t="s">
        <v>33</v>
      </c>
      <c r="E15" s="19"/>
      <c r="F15" s="201"/>
    </row>
    <row r="16" spans="1:6" x14ac:dyDescent="0.25">
      <c r="A16" s="39" t="s">
        <v>24</v>
      </c>
      <c r="B16" s="41" t="s">
        <v>81</v>
      </c>
      <c r="C16" s="18"/>
      <c r="D16" s="17" t="s">
        <v>36</v>
      </c>
      <c r="E16" s="19"/>
      <c r="F16" s="201"/>
    </row>
    <row r="17" spans="1:6" x14ac:dyDescent="0.25">
      <c r="A17" s="39" t="s">
        <v>25</v>
      </c>
      <c r="B17" s="41" t="s">
        <v>80</v>
      </c>
      <c r="C17" s="18"/>
      <c r="D17" s="25" t="s">
        <v>39</v>
      </c>
      <c r="E17" s="19"/>
      <c r="F17" s="201"/>
    </row>
    <row r="18" spans="1:6" x14ac:dyDescent="0.25">
      <c r="A18" s="39" t="s">
        <v>26</v>
      </c>
      <c r="B18" s="42" t="s">
        <v>79</v>
      </c>
      <c r="C18" s="18"/>
      <c r="D18" s="17" t="s">
        <v>78</v>
      </c>
      <c r="E18" s="19"/>
      <c r="F18" s="201"/>
    </row>
    <row r="19" spans="1:6" x14ac:dyDescent="0.25">
      <c r="A19" s="44" t="s">
        <v>27</v>
      </c>
      <c r="B19" s="43" t="s">
        <v>77</v>
      </c>
      <c r="C19" s="28"/>
      <c r="D19" s="14" t="s">
        <v>44</v>
      </c>
      <c r="E19" s="19"/>
      <c r="F19" s="201"/>
    </row>
    <row r="20" spans="1:6" x14ac:dyDescent="0.25">
      <c r="A20" s="39" t="s">
        <v>28</v>
      </c>
      <c r="B20" s="42" t="s">
        <v>76</v>
      </c>
      <c r="C20" s="18"/>
      <c r="D20" s="14" t="s">
        <v>75</v>
      </c>
      <c r="E20" s="19"/>
      <c r="F20" s="201"/>
    </row>
    <row r="21" spans="1:6" x14ac:dyDescent="0.25">
      <c r="A21" s="39" t="s">
        <v>31</v>
      </c>
      <c r="B21" s="42" t="s">
        <v>74</v>
      </c>
      <c r="C21" s="18"/>
      <c r="D21" s="37"/>
      <c r="E21" s="19"/>
      <c r="F21" s="201"/>
    </row>
    <row r="22" spans="1:6" x14ac:dyDescent="0.25">
      <c r="A22" s="39" t="s">
        <v>34</v>
      </c>
      <c r="B22" s="41" t="s">
        <v>73</v>
      </c>
      <c r="C22" s="18"/>
      <c r="D22" s="37"/>
      <c r="E22" s="19"/>
      <c r="F22" s="201"/>
    </row>
    <row r="23" spans="1:6" x14ac:dyDescent="0.25">
      <c r="A23" s="39" t="s">
        <v>37</v>
      </c>
      <c r="B23" s="40" t="s">
        <v>72</v>
      </c>
      <c r="C23" s="18"/>
      <c r="D23" s="22"/>
      <c r="E23" s="19"/>
      <c r="F23" s="201"/>
    </row>
    <row r="24" spans="1:6" ht="13.8" thickBot="1" x14ac:dyDescent="0.3">
      <c r="A24" s="39" t="s">
        <v>40</v>
      </c>
      <c r="B24" s="38" t="s">
        <v>71</v>
      </c>
      <c r="C24" s="18"/>
      <c r="D24" s="37"/>
      <c r="E24" s="19"/>
      <c r="F24" s="201"/>
    </row>
    <row r="25" spans="1:6" ht="13.8" thickBot="1" x14ac:dyDescent="0.3">
      <c r="A25" s="13" t="s">
        <v>42</v>
      </c>
      <c r="B25" s="5" t="s">
        <v>70</v>
      </c>
      <c r="C25" s="23"/>
      <c r="D25" s="5" t="s">
        <v>69</v>
      </c>
      <c r="E25" s="24"/>
      <c r="F25" s="201"/>
    </row>
    <row r="26" spans="1:6" ht="13.8" thickBot="1" x14ac:dyDescent="0.3">
      <c r="A26" s="13" t="s">
        <v>68</v>
      </c>
      <c r="B26" s="5" t="s">
        <v>67</v>
      </c>
      <c r="C26" s="6">
        <f>+C12+C25</f>
        <v>0</v>
      </c>
      <c r="D26" s="5" t="s">
        <v>66</v>
      </c>
      <c r="E26" s="6">
        <f>+E12+E25</f>
        <v>74154989</v>
      </c>
      <c r="F26" s="201"/>
    </row>
    <row r="27" spans="1:6" ht="13.8" thickBot="1" x14ac:dyDescent="0.3">
      <c r="A27" s="13" t="s">
        <v>65</v>
      </c>
      <c r="B27" s="5" t="s">
        <v>46</v>
      </c>
      <c r="C27" s="6"/>
      <c r="D27" s="5" t="s">
        <v>47</v>
      </c>
      <c r="E27" s="6"/>
      <c r="F27" s="201"/>
    </row>
    <row r="28" spans="1:6" ht="13.8" thickBot="1" x14ac:dyDescent="0.3">
      <c r="A28" s="13" t="s">
        <v>64</v>
      </c>
      <c r="B28" s="5" t="s">
        <v>48</v>
      </c>
      <c r="C28" s="6">
        <f>+E26-C26</f>
        <v>74154989</v>
      </c>
      <c r="D28" s="5" t="s">
        <v>49</v>
      </c>
      <c r="E28" s="6"/>
      <c r="F28" s="201"/>
    </row>
  </sheetData>
  <mergeCells count="4">
    <mergeCell ref="A3:A4"/>
    <mergeCell ref="F1:F28"/>
    <mergeCell ref="A2:B2"/>
    <mergeCell ref="A1:E1"/>
  </mergeCells>
  <phoneticPr fontId="0" type="noConversion"/>
  <printOptions horizontalCentered="1"/>
  <pageMargins left="0.59055118110236227" right="0.59055118110236227" top="0.86614173228346458" bottom="0.78740157480314965" header="0.47244094488188981" footer="0.78740157480314965"/>
  <pageSetup paperSize="9" scale="90" orientation="landscape" r:id="rId1"/>
  <headerFooter alignWithMargins="0">
    <oddHeader xml:space="preserve">&amp;R&amp;"Times New Roman CE,Félkövér dőlt"2. sz.melléklet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4"/>
  <sheetViews>
    <sheetView view="pageLayout" zoomScaleNormal="100" zoomScaleSheetLayoutView="50" workbookViewId="0">
      <selection activeCell="K153" sqref="K153"/>
    </sheetView>
  </sheetViews>
  <sheetFormatPr defaultColWidth="9.33203125" defaultRowHeight="15.6" x14ac:dyDescent="0.3"/>
  <cols>
    <col min="1" max="1" width="9.44140625" style="81" customWidth="1"/>
    <col min="2" max="2" width="91.6640625" style="80" customWidth="1"/>
    <col min="3" max="3" width="21.6640625" style="79" customWidth="1"/>
    <col min="4" max="4" width="9" style="78" customWidth="1"/>
    <col min="5" max="16384" width="9.33203125" style="78"/>
  </cols>
  <sheetData>
    <row r="1" spans="1:3" ht="15.9" customHeight="1" x14ac:dyDescent="0.3">
      <c r="A1" s="208" t="s">
        <v>319</v>
      </c>
      <c r="B1" s="208"/>
      <c r="C1" s="208"/>
    </row>
    <row r="2" spans="1:3" ht="15.9" customHeight="1" thickBot="1" x14ac:dyDescent="0.35">
      <c r="A2" s="207"/>
      <c r="B2" s="207"/>
      <c r="C2" s="162" t="s">
        <v>104</v>
      </c>
    </row>
    <row r="3" spans="1:3" ht="31.8" thickBot="1" x14ac:dyDescent="0.35">
      <c r="A3" s="98" t="s">
        <v>0</v>
      </c>
      <c r="B3" s="133" t="s">
        <v>101</v>
      </c>
      <c r="C3" s="161" t="s">
        <v>332</v>
      </c>
    </row>
    <row r="4" spans="1:3" s="88" customFormat="1" ht="16.2" thickBot="1" x14ac:dyDescent="0.3">
      <c r="A4" s="130">
        <v>1</v>
      </c>
      <c r="B4" s="154">
        <v>2</v>
      </c>
      <c r="C4" s="153">
        <v>3</v>
      </c>
    </row>
    <row r="5" spans="1:3" s="88" customFormat="1" ht="16.2" thickBot="1" x14ac:dyDescent="0.3">
      <c r="A5" s="98" t="s">
        <v>7</v>
      </c>
      <c r="B5" s="146" t="s">
        <v>317</v>
      </c>
      <c r="C5" s="145">
        <f>+C6+C7+C8+C9+C10+C11</f>
        <v>38543305</v>
      </c>
    </row>
    <row r="6" spans="1:3" s="88" customFormat="1" x14ac:dyDescent="0.25">
      <c r="A6" s="101" t="s">
        <v>197</v>
      </c>
      <c r="B6" s="143" t="s">
        <v>316</v>
      </c>
      <c r="C6" s="149">
        <v>19833905</v>
      </c>
    </row>
    <row r="7" spans="1:3" s="88" customFormat="1" x14ac:dyDescent="0.25">
      <c r="A7" s="121" t="s">
        <v>195</v>
      </c>
      <c r="B7" s="113" t="s">
        <v>315</v>
      </c>
      <c r="C7" s="148"/>
    </row>
    <row r="8" spans="1:3" s="88" customFormat="1" x14ac:dyDescent="0.25">
      <c r="A8" s="121" t="s">
        <v>194</v>
      </c>
      <c r="B8" s="113" t="s">
        <v>314</v>
      </c>
      <c r="C8" s="148">
        <v>16439400</v>
      </c>
    </row>
    <row r="9" spans="1:3" s="88" customFormat="1" x14ac:dyDescent="0.25">
      <c r="A9" s="121" t="s">
        <v>192</v>
      </c>
      <c r="B9" s="113" t="s">
        <v>313</v>
      </c>
      <c r="C9" s="148">
        <v>2270000</v>
      </c>
    </row>
    <row r="10" spans="1:3" s="88" customFormat="1" x14ac:dyDescent="0.25">
      <c r="A10" s="121" t="s">
        <v>312</v>
      </c>
      <c r="B10" s="113" t="s">
        <v>311</v>
      </c>
      <c r="C10" s="148"/>
    </row>
    <row r="11" spans="1:3" s="88" customFormat="1" ht="16.2" thickBot="1" x14ac:dyDescent="0.3">
      <c r="A11" s="109" t="s">
        <v>190</v>
      </c>
      <c r="B11" s="114" t="s">
        <v>310</v>
      </c>
      <c r="C11" s="148"/>
    </row>
    <row r="12" spans="1:3" s="88" customFormat="1" ht="16.2" thickBot="1" x14ac:dyDescent="0.3">
      <c r="A12" s="98" t="s">
        <v>10</v>
      </c>
      <c r="B12" s="137" t="s">
        <v>309</v>
      </c>
      <c r="C12" s="145">
        <f>+C13+C14+C15+C16+C17</f>
        <v>25731421</v>
      </c>
    </row>
    <row r="13" spans="1:3" s="88" customFormat="1" x14ac:dyDescent="0.25">
      <c r="A13" s="101" t="s">
        <v>171</v>
      </c>
      <c r="B13" s="143" t="s">
        <v>308</v>
      </c>
      <c r="C13" s="149"/>
    </row>
    <row r="14" spans="1:3" s="88" customFormat="1" x14ac:dyDescent="0.25">
      <c r="A14" s="121" t="s">
        <v>170</v>
      </c>
      <c r="B14" s="113" t="s">
        <v>307</v>
      </c>
      <c r="C14" s="148"/>
    </row>
    <row r="15" spans="1:3" s="88" customFormat="1" x14ac:dyDescent="0.25">
      <c r="A15" s="121" t="s">
        <v>168</v>
      </c>
      <c r="B15" s="113" t="s">
        <v>306</v>
      </c>
      <c r="C15" s="148"/>
    </row>
    <row r="16" spans="1:3" s="88" customFormat="1" x14ac:dyDescent="0.25">
      <c r="A16" s="121" t="s">
        <v>167</v>
      </c>
      <c r="B16" s="113" t="s">
        <v>305</v>
      </c>
      <c r="C16" s="148"/>
    </row>
    <row r="17" spans="1:3" s="88" customFormat="1" x14ac:dyDescent="0.25">
      <c r="A17" s="121" t="s">
        <v>165</v>
      </c>
      <c r="B17" s="113" t="s">
        <v>304</v>
      </c>
      <c r="C17" s="148">
        <v>25731421</v>
      </c>
    </row>
    <row r="18" spans="1:3" s="88" customFormat="1" ht="16.2" thickBot="1" x14ac:dyDescent="0.3">
      <c r="A18" s="109" t="s">
        <v>164</v>
      </c>
      <c r="B18" s="114" t="s">
        <v>303</v>
      </c>
      <c r="C18" s="147">
        <v>23685754</v>
      </c>
    </row>
    <row r="19" spans="1:3" s="88" customFormat="1" ht="16.2" thickBot="1" x14ac:dyDescent="0.3">
      <c r="A19" s="98" t="s">
        <v>4</v>
      </c>
      <c r="B19" s="146" t="s">
        <v>302</v>
      </c>
      <c r="C19" s="145">
        <f>+C20+C21+C22+C23+C24</f>
        <v>0</v>
      </c>
    </row>
    <row r="20" spans="1:3" s="88" customFormat="1" x14ac:dyDescent="0.25">
      <c r="A20" s="101" t="s">
        <v>147</v>
      </c>
      <c r="B20" s="143" t="s">
        <v>301</v>
      </c>
      <c r="C20" s="149"/>
    </row>
    <row r="21" spans="1:3" s="88" customFormat="1" x14ac:dyDescent="0.25">
      <c r="A21" s="121" t="s">
        <v>145</v>
      </c>
      <c r="B21" s="113" t="s">
        <v>300</v>
      </c>
      <c r="C21" s="148"/>
    </row>
    <row r="22" spans="1:3" s="88" customFormat="1" x14ac:dyDescent="0.25">
      <c r="A22" s="121" t="s">
        <v>299</v>
      </c>
      <c r="B22" s="113" t="s">
        <v>298</v>
      </c>
      <c r="C22" s="148"/>
    </row>
    <row r="23" spans="1:3" s="88" customFormat="1" x14ac:dyDescent="0.25">
      <c r="A23" s="121" t="s">
        <v>297</v>
      </c>
      <c r="B23" s="113" t="s">
        <v>296</v>
      </c>
      <c r="C23" s="148"/>
    </row>
    <row r="24" spans="1:3" s="88" customFormat="1" x14ac:dyDescent="0.25">
      <c r="A24" s="121" t="s">
        <v>295</v>
      </c>
      <c r="B24" s="113" t="s">
        <v>294</v>
      </c>
      <c r="C24" s="148"/>
    </row>
    <row r="25" spans="1:3" s="88" customFormat="1" ht="16.2" thickBot="1" x14ac:dyDescent="0.3">
      <c r="A25" s="109" t="s">
        <v>293</v>
      </c>
      <c r="B25" s="114" t="s">
        <v>292</v>
      </c>
      <c r="C25" s="147"/>
    </row>
    <row r="26" spans="1:3" s="88" customFormat="1" ht="16.2" thickBot="1" x14ac:dyDescent="0.3">
      <c r="A26" s="98" t="s">
        <v>291</v>
      </c>
      <c r="B26" s="146" t="s">
        <v>290</v>
      </c>
      <c r="C26" s="136">
        <f>+C27+C30+C32</f>
        <v>4499029</v>
      </c>
    </row>
    <row r="27" spans="1:3" s="88" customFormat="1" x14ac:dyDescent="0.25">
      <c r="A27" s="101" t="s">
        <v>289</v>
      </c>
      <c r="B27" s="143" t="s">
        <v>288</v>
      </c>
      <c r="C27" s="152">
        <v>4351690</v>
      </c>
    </row>
    <row r="28" spans="1:3" s="88" customFormat="1" x14ac:dyDescent="0.25">
      <c r="A28" s="121" t="s">
        <v>287</v>
      </c>
      <c r="B28" s="113" t="s">
        <v>286</v>
      </c>
      <c r="C28" s="148"/>
    </row>
    <row r="29" spans="1:3" s="88" customFormat="1" x14ac:dyDescent="0.25">
      <c r="A29" s="121" t="s">
        <v>285</v>
      </c>
      <c r="B29" s="113" t="s">
        <v>284</v>
      </c>
      <c r="C29" s="148">
        <v>4351690</v>
      </c>
    </row>
    <row r="30" spans="1:3" s="88" customFormat="1" x14ac:dyDescent="0.25">
      <c r="A30" s="121" t="s">
        <v>283</v>
      </c>
      <c r="B30" s="113" t="s">
        <v>282</v>
      </c>
      <c r="C30" s="148"/>
    </row>
    <row r="31" spans="1:3" s="88" customFormat="1" x14ac:dyDescent="0.25">
      <c r="A31" s="121" t="s">
        <v>281</v>
      </c>
      <c r="B31" s="113" t="s">
        <v>280</v>
      </c>
      <c r="C31" s="148"/>
    </row>
    <row r="32" spans="1:3" s="88" customFormat="1" ht="16.2" thickBot="1" x14ac:dyDescent="0.3">
      <c r="A32" s="109" t="s">
        <v>279</v>
      </c>
      <c r="B32" s="114" t="s">
        <v>278</v>
      </c>
      <c r="C32" s="147">
        <v>147339</v>
      </c>
    </row>
    <row r="33" spans="1:3" s="88" customFormat="1" ht="16.2" thickBot="1" x14ac:dyDescent="0.3">
      <c r="A33" s="98" t="s">
        <v>6</v>
      </c>
      <c r="B33" s="146" t="s">
        <v>277</v>
      </c>
      <c r="C33" s="145">
        <f>SUM(C34:C43)</f>
        <v>1958302</v>
      </c>
    </row>
    <row r="34" spans="1:3" s="88" customFormat="1" x14ac:dyDescent="0.25">
      <c r="A34" s="101" t="s">
        <v>141</v>
      </c>
      <c r="B34" s="143" t="s">
        <v>276</v>
      </c>
      <c r="C34" s="149"/>
    </row>
    <row r="35" spans="1:3" s="88" customFormat="1" x14ac:dyDescent="0.25">
      <c r="A35" s="121" t="s">
        <v>139</v>
      </c>
      <c r="B35" s="113" t="s">
        <v>275</v>
      </c>
      <c r="C35" s="148">
        <v>1114217</v>
      </c>
    </row>
    <row r="36" spans="1:3" s="88" customFormat="1" x14ac:dyDescent="0.25">
      <c r="A36" s="121" t="s">
        <v>137</v>
      </c>
      <c r="B36" s="113" t="s">
        <v>274</v>
      </c>
      <c r="C36" s="148">
        <v>559419</v>
      </c>
    </row>
    <row r="37" spans="1:3" s="88" customFormat="1" x14ac:dyDescent="0.25">
      <c r="A37" s="121" t="s">
        <v>273</v>
      </c>
      <c r="B37" s="113" t="s">
        <v>272</v>
      </c>
      <c r="C37" s="148"/>
    </row>
    <row r="38" spans="1:3" s="88" customFormat="1" x14ac:dyDescent="0.25">
      <c r="A38" s="121" t="s">
        <v>271</v>
      </c>
      <c r="B38" s="113" t="s">
        <v>270</v>
      </c>
      <c r="C38" s="148"/>
    </row>
    <row r="39" spans="1:3" s="88" customFormat="1" x14ac:dyDescent="0.25">
      <c r="A39" s="121" t="s">
        <v>269</v>
      </c>
      <c r="B39" s="113" t="s">
        <v>268</v>
      </c>
      <c r="C39" s="148">
        <v>280666</v>
      </c>
    </row>
    <row r="40" spans="1:3" s="88" customFormat="1" x14ac:dyDescent="0.25">
      <c r="A40" s="121" t="s">
        <v>267</v>
      </c>
      <c r="B40" s="113" t="s">
        <v>266</v>
      </c>
      <c r="C40" s="148"/>
    </row>
    <row r="41" spans="1:3" s="88" customFormat="1" x14ac:dyDescent="0.25">
      <c r="A41" s="121" t="s">
        <v>265</v>
      </c>
      <c r="B41" s="113" t="s">
        <v>264</v>
      </c>
      <c r="C41" s="148">
        <v>4000</v>
      </c>
    </row>
    <row r="42" spans="1:3" s="88" customFormat="1" x14ac:dyDescent="0.25">
      <c r="A42" s="121" t="s">
        <v>263</v>
      </c>
      <c r="B42" s="113" t="s">
        <v>262</v>
      </c>
      <c r="C42" s="140"/>
    </row>
    <row r="43" spans="1:3" s="88" customFormat="1" ht="16.2" thickBot="1" x14ac:dyDescent="0.3">
      <c r="A43" s="109" t="s">
        <v>261</v>
      </c>
      <c r="B43" s="114" t="s">
        <v>23</v>
      </c>
      <c r="C43" s="150">
        <v>0</v>
      </c>
    </row>
    <row r="44" spans="1:3" s="88" customFormat="1" ht="16.2" thickBot="1" x14ac:dyDescent="0.3">
      <c r="A44" s="98" t="s">
        <v>19</v>
      </c>
      <c r="B44" s="146" t="s">
        <v>260</v>
      </c>
      <c r="C44" s="145">
        <f>+C45+C46+C47+C48+C49</f>
        <v>7000000</v>
      </c>
    </row>
    <row r="45" spans="1:3" s="88" customFormat="1" x14ac:dyDescent="0.25">
      <c r="A45" s="101" t="s">
        <v>134</v>
      </c>
      <c r="B45" s="143" t="s">
        <v>259</v>
      </c>
      <c r="C45" s="151"/>
    </row>
    <row r="46" spans="1:3" s="88" customFormat="1" x14ac:dyDescent="0.25">
      <c r="A46" s="121" t="s">
        <v>328</v>
      </c>
      <c r="B46" s="113" t="s">
        <v>258</v>
      </c>
      <c r="C46" s="140"/>
    </row>
    <row r="47" spans="1:3" s="88" customFormat="1" x14ac:dyDescent="0.25">
      <c r="A47" s="121" t="s">
        <v>130</v>
      </c>
      <c r="B47" s="113" t="s">
        <v>257</v>
      </c>
      <c r="C47" s="140">
        <v>7000000</v>
      </c>
    </row>
    <row r="48" spans="1:3" s="88" customFormat="1" x14ac:dyDescent="0.25">
      <c r="A48" s="121" t="s">
        <v>128</v>
      </c>
      <c r="B48" s="113" t="s">
        <v>256</v>
      </c>
      <c r="C48" s="140"/>
    </row>
    <row r="49" spans="1:3" s="88" customFormat="1" ht="16.2" thickBot="1" x14ac:dyDescent="0.3">
      <c r="A49" s="109" t="s">
        <v>255</v>
      </c>
      <c r="B49" s="114" t="s">
        <v>254</v>
      </c>
      <c r="C49" s="150"/>
    </row>
    <row r="50" spans="1:3" s="88" customFormat="1" ht="16.2" thickBot="1" x14ac:dyDescent="0.3">
      <c r="A50" s="98" t="s">
        <v>253</v>
      </c>
      <c r="B50" s="146" t="s">
        <v>252</v>
      </c>
      <c r="C50" s="145">
        <f>C52</f>
        <v>1939770</v>
      </c>
    </row>
    <row r="51" spans="1:3" s="88" customFormat="1" x14ac:dyDescent="0.25">
      <c r="A51" s="101" t="s">
        <v>125</v>
      </c>
      <c r="B51" s="143" t="s">
        <v>251</v>
      </c>
      <c r="C51" s="149"/>
    </row>
    <row r="52" spans="1:3" s="88" customFormat="1" x14ac:dyDescent="0.25">
      <c r="A52" s="121" t="s">
        <v>123</v>
      </c>
      <c r="B52" s="113" t="s">
        <v>250</v>
      </c>
      <c r="C52" s="148">
        <v>1939770</v>
      </c>
    </row>
    <row r="53" spans="1:3" s="88" customFormat="1" x14ac:dyDescent="0.25">
      <c r="A53" s="121" t="s">
        <v>121</v>
      </c>
      <c r="B53" s="113" t="s">
        <v>249</v>
      </c>
      <c r="C53" s="148"/>
    </row>
    <row r="54" spans="1:3" s="88" customFormat="1" ht="16.2" thickBot="1" x14ac:dyDescent="0.3">
      <c r="A54" s="109" t="s">
        <v>119</v>
      </c>
      <c r="B54" s="114" t="s">
        <v>248</v>
      </c>
      <c r="C54" s="147"/>
    </row>
    <row r="55" spans="1:3" s="88" customFormat="1" ht="16.2" thickBot="1" x14ac:dyDescent="0.3">
      <c r="A55" s="98" t="s">
        <v>55</v>
      </c>
      <c r="B55" s="137" t="s">
        <v>247</v>
      </c>
      <c r="C55" s="145"/>
    </row>
    <row r="56" spans="1:3" s="88" customFormat="1" x14ac:dyDescent="0.25">
      <c r="A56" s="101" t="s">
        <v>116</v>
      </c>
      <c r="B56" s="143" t="s">
        <v>246</v>
      </c>
      <c r="C56" s="140"/>
    </row>
    <row r="57" spans="1:3" s="88" customFormat="1" x14ac:dyDescent="0.25">
      <c r="A57" s="121" t="s">
        <v>114</v>
      </c>
      <c r="B57" s="113" t="s">
        <v>245</v>
      </c>
      <c r="C57" s="140"/>
    </row>
    <row r="58" spans="1:3" s="88" customFormat="1" x14ac:dyDescent="0.25">
      <c r="A58" s="121" t="s">
        <v>112</v>
      </c>
      <c r="B58" s="113" t="s">
        <v>244</v>
      </c>
      <c r="C58" s="140"/>
    </row>
    <row r="59" spans="1:3" s="88" customFormat="1" ht="16.2" thickBot="1" x14ac:dyDescent="0.3">
      <c r="A59" s="109" t="s">
        <v>110</v>
      </c>
      <c r="B59" s="114" t="s">
        <v>243</v>
      </c>
      <c r="C59" s="140"/>
    </row>
    <row r="60" spans="1:3" s="88" customFormat="1" ht="16.2" thickBot="1" x14ac:dyDescent="0.3">
      <c r="A60" s="98" t="s">
        <v>56</v>
      </c>
      <c r="B60" s="146" t="s">
        <v>242</v>
      </c>
      <c r="C60" s="136">
        <f>+C5+C12+C19+C26+C33+C44+C50+C55</f>
        <v>79671827</v>
      </c>
    </row>
    <row r="61" spans="1:3" s="88" customFormat="1" ht="16.2" thickBot="1" x14ac:dyDescent="0.3">
      <c r="A61" s="138" t="s">
        <v>58</v>
      </c>
      <c r="B61" s="137" t="s">
        <v>241</v>
      </c>
      <c r="C61" s="145"/>
    </row>
    <row r="62" spans="1:3" s="88" customFormat="1" x14ac:dyDescent="0.25">
      <c r="A62" s="101" t="s">
        <v>240</v>
      </c>
      <c r="B62" s="143" t="s">
        <v>239</v>
      </c>
      <c r="C62" s="140"/>
    </row>
    <row r="63" spans="1:3" s="88" customFormat="1" x14ac:dyDescent="0.25">
      <c r="A63" s="121" t="s">
        <v>238</v>
      </c>
      <c r="B63" s="113" t="s">
        <v>237</v>
      </c>
      <c r="C63" s="140"/>
    </row>
    <row r="64" spans="1:3" s="88" customFormat="1" ht="16.2" thickBot="1" x14ac:dyDescent="0.3">
      <c r="A64" s="109" t="s">
        <v>236</v>
      </c>
      <c r="B64" s="114" t="s">
        <v>327</v>
      </c>
      <c r="C64" s="140"/>
    </row>
    <row r="65" spans="1:3" s="88" customFormat="1" ht="16.2" thickBot="1" x14ac:dyDescent="0.3">
      <c r="A65" s="138" t="s">
        <v>24</v>
      </c>
      <c r="B65" s="137" t="s">
        <v>234</v>
      </c>
      <c r="C65" s="145"/>
    </row>
    <row r="66" spans="1:3" s="88" customFormat="1" x14ac:dyDescent="0.25">
      <c r="A66" s="101" t="s">
        <v>233</v>
      </c>
      <c r="B66" s="143" t="s">
        <v>232</v>
      </c>
      <c r="C66" s="140"/>
    </row>
    <row r="67" spans="1:3" s="88" customFormat="1" x14ac:dyDescent="0.25">
      <c r="A67" s="121" t="s">
        <v>231</v>
      </c>
      <c r="B67" s="113" t="s">
        <v>230</v>
      </c>
      <c r="C67" s="140"/>
    </row>
    <row r="68" spans="1:3" s="88" customFormat="1" x14ac:dyDescent="0.25">
      <c r="A68" s="121" t="s">
        <v>229</v>
      </c>
      <c r="B68" s="113" t="s">
        <v>228</v>
      </c>
      <c r="C68" s="140"/>
    </row>
    <row r="69" spans="1:3" s="88" customFormat="1" ht="16.2" thickBot="1" x14ac:dyDescent="0.3">
      <c r="A69" s="109" t="s">
        <v>227</v>
      </c>
      <c r="B69" s="114" t="s">
        <v>226</v>
      </c>
      <c r="C69" s="140"/>
    </row>
    <row r="70" spans="1:3" s="88" customFormat="1" ht="16.2" thickBot="1" x14ac:dyDescent="0.3">
      <c r="A70" s="138" t="s">
        <v>25</v>
      </c>
      <c r="B70" s="137" t="s">
        <v>225</v>
      </c>
      <c r="C70" s="145">
        <f>+C71+C72</f>
        <v>66757516</v>
      </c>
    </row>
    <row r="71" spans="1:3" s="88" customFormat="1" x14ac:dyDescent="0.25">
      <c r="A71" s="101" t="s">
        <v>224</v>
      </c>
      <c r="B71" s="143" t="s">
        <v>223</v>
      </c>
      <c r="C71" s="140">
        <v>66757516</v>
      </c>
    </row>
    <row r="72" spans="1:3" s="88" customFormat="1" ht="16.2" thickBot="1" x14ac:dyDescent="0.3">
      <c r="A72" s="109" t="s">
        <v>222</v>
      </c>
      <c r="B72" s="114" t="s">
        <v>221</v>
      </c>
      <c r="C72" s="140"/>
    </row>
    <row r="73" spans="1:3" s="88" customFormat="1" ht="16.2" thickBot="1" x14ac:dyDescent="0.3">
      <c r="A73" s="138" t="s">
        <v>26</v>
      </c>
      <c r="B73" s="137" t="s">
        <v>220</v>
      </c>
      <c r="C73" s="145"/>
    </row>
    <row r="74" spans="1:3" s="88" customFormat="1" x14ac:dyDescent="0.25">
      <c r="A74" s="101" t="s">
        <v>219</v>
      </c>
      <c r="B74" s="143" t="s">
        <v>218</v>
      </c>
      <c r="C74" s="140"/>
    </row>
    <row r="75" spans="1:3" s="88" customFormat="1" x14ac:dyDescent="0.25">
      <c r="A75" s="121" t="s">
        <v>217</v>
      </c>
      <c r="B75" s="113" t="s">
        <v>216</v>
      </c>
      <c r="C75" s="140"/>
    </row>
    <row r="76" spans="1:3" s="88" customFormat="1" ht="16.2" thickBot="1" x14ac:dyDescent="0.3">
      <c r="A76" s="109" t="s">
        <v>215</v>
      </c>
      <c r="B76" s="114" t="s">
        <v>214</v>
      </c>
      <c r="C76" s="140"/>
    </row>
    <row r="77" spans="1:3" s="88" customFormat="1" ht="16.2" thickBot="1" x14ac:dyDescent="0.3">
      <c r="A77" s="138" t="s">
        <v>27</v>
      </c>
      <c r="B77" s="137" t="s">
        <v>213</v>
      </c>
      <c r="C77" s="145">
        <f>+C78+C79+C80+C81</f>
        <v>0</v>
      </c>
    </row>
    <row r="78" spans="1:3" s="88" customFormat="1" x14ac:dyDescent="0.25">
      <c r="A78" s="144" t="s">
        <v>212</v>
      </c>
      <c r="B78" s="143" t="s">
        <v>211</v>
      </c>
      <c r="C78" s="140"/>
    </row>
    <row r="79" spans="1:3" s="88" customFormat="1" x14ac:dyDescent="0.25">
      <c r="A79" s="142" t="s">
        <v>210</v>
      </c>
      <c r="B79" s="113" t="s">
        <v>209</v>
      </c>
      <c r="C79" s="140"/>
    </row>
    <row r="80" spans="1:3" s="88" customFormat="1" x14ac:dyDescent="0.25">
      <c r="A80" s="142" t="s">
        <v>208</v>
      </c>
      <c r="B80" s="113" t="s">
        <v>207</v>
      </c>
      <c r="C80" s="140"/>
    </row>
    <row r="81" spans="1:9" s="88" customFormat="1" ht="16.2" thickBot="1" x14ac:dyDescent="0.3">
      <c r="A81" s="141" t="s">
        <v>206</v>
      </c>
      <c r="B81" s="114" t="s">
        <v>205</v>
      </c>
      <c r="C81" s="140"/>
    </row>
    <row r="82" spans="1:9" s="88" customFormat="1" ht="16.2" thickBot="1" x14ac:dyDescent="0.3">
      <c r="A82" s="138" t="s">
        <v>28</v>
      </c>
      <c r="B82" s="137" t="s">
        <v>204</v>
      </c>
      <c r="C82" s="139"/>
    </row>
    <row r="83" spans="1:9" s="88" customFormat="1" ht="16.2" thickBot="1" x14ac:dyDescent="0.3">
      <c r="A83" s="138" t="s">
        <v>31</v>
      </c>
      <c r="B83" s="137" t="s">
        <v>203</v>
      </c>
      <c r="C83" s="136">
        <f>+C61+C65+C70+C77+C82</f>
        <v>66757516</v>
      </c>
    </row>
    <row r="84" spans="1:9" s="88" customFormat="1" ht="27" customHeight="1" thickBot="1" x14ac:dyDescent="0.3">
      <c r="A84" s="138" t="s">
        <v>34</v>
      </c>
      <c r="B84" s="137" t="s">
        <v>202</v>
      </c>
      <c r="C84" s="136">
        <f>+C60+C83</f>
        <v>146429343</v>
      </c>
    </row>
    <row r="85" spans="1:9" s="88" customFormat="1" x14ac:dyDescent="0.25">
      <c r="A85" s="135"/>
      <c r="B85" s="135"/>
      <c r="C85" s="135"/>
    </row>
    <row r="86" spans="1:9" ht="16.5" customHeight="1" x14ac:dyDescent="0.3">
      <c r="A86" s="208" t="s">
        <v>201</v>
      </c>
      <c r="B86" s="208"/>
      <c r="C86" s="208"/>
      <c r="I86" s="78" t="s">
        <v>100</v>
      </c>
    </row>
    <row r="87" spans="1:9" s="134" customFormat="1" ht="16.5" customHeight="1" thickBot="1" x14ac:dyDescent="0.35">
      <c r="A87" s="209"/>
      <c r="B87" s="209"/>
      <c r="C87" s="163" t="s">
        <v>104</v>
      </c>
    </row>
    <row r="88" spans="1:9" ht="31.8" thickBot="1" x14ac:dyDescent="0.35">
      <c r="A88" s="98" t="s">
        <v>0</v>
      </c>
      <c r="B88" s="133" t="s">
        <v>199</v>
      </c>
      <c r="C88" s="161" t="s">
        <v>332</v>
      </c>
    </row>
    <row r="89" spans="1:9" s="131" customFormat="1" ht="16.2" thickBot="1" x14ac:dyDescent="0.25">
      <c r="A89" s="98">
        <v>1</v>
      </c>
      <c r="B89" s="133">
        <v>2</v>
      </c>
      <c r="C89" s="132">
        <v>3</v>
      </c>
    </row>
    <row r="90" spans="1:9" ht="16.2" thickBot="1" x14ac:dyDescent="0.35">
      <c r="A90" s="130" t="s">
        <v>7</v>
      </c>
      <c r="B90" s="129" t="s">
        <v>326</v>
      </c>
      <c r="C90" s="128">
        <f>SUM(C91:C95)</f>
        <v>64175096</v>
      </c>
    </row>
    <row r="91" spans="1:9" x14ac:dyDescent="0.3">
      <c r="A91" s="127" t="s">
        <v>197</v>
      </c>
      <c r="B91" s="126" t="s">
        <v>196</v>
      </c>
      <c r="C91" s="125">
        <v>17584080</v>
      </c>
    </row>
    <row r="92" spans="1:9" x14ac:dyDescent="0.3">
      <c r="A92" s="121" t="s">
        <v>195</v>
      </c>
      <c r="B92" s="115" t="s">
        <v>12</v>
      </c>
      <c r="C92" s="99">
        <v>3879110</v>
      </c>
    </row>
    <row r="93" spans="1:9" x14ac:dyDescent="0.3">
      <c r="A93" s="121" t="s">
        <v>194</v>
      </c>
      <c r="B93" s="115" t="s">
        <v>193</v>
      </c>
      <c r="C93" s="107">
        <v>26386642</v>
      </c>
    </row>
    <row r="94" spans="1:9" x14ac:dyDescent="0.3">
      <c r="A94" s="121" t="s">
        <v>192</v>
      </c>
      <c r="B94" s="124" t="s">
        <v>16</v>
      </c>
      <c r="C94" s="107">
        <v>9880000</v>
      </c>
    </row>
    <row r="95" spans="1:9" x14ac:dyDescent="0.3">
      <c r="A95" s="121" t="s">
        <v>191</v>
      </c>
      <c r="B95" s="123" t="s">
        <v>18</v>
      </c>
      <c r="C95" s="107">
        <v>6445264</v>
      </c>
    </row>
    <row r="96" spans="1:9" x14ac:dyDescent="0.3">
      <c r="A96" s="121" t="s">
        <v>190</v>
      </c>
      <c r="B96" s="115" t="s">
        <v>189</v>
      </c>
      <c r="C96" s="107"/>
    </row>
    <row r="97" spans="1:3" x14ac:dyDescent="0.3">
      <c r="A97" s="121" t="s">
        <v>188</v>
      </c>
      <c r="B97" s="122" t="s">
        <v>187</v>
      </c>
      <c r="C97" s="107"/>
    </row>
    <row r="98" spans="1:3" x14ac:dyDescent="0.3">
      <c r="A98" s="121" t="s">
        <v>186</v>
      </c>
      <c r="B98" s="111" t="s">
        <v>185</v>
      </c>
      <c r="C98" s="107"/>
    </row>
    <row r="99" spans="1:3" x14ac:dyDescent="0.3">
      <c r="A99" s="121" t="s">
        <v>184</v>
      </c>
      <c r="B99" s="111" t="s">
        <v>159</v>
      </c>
      <c r="C99" s="107"/>
    </row>
    <row r="100" spans="1:3" x14ac:dyDescent="0.3">
      <c r="A100" s="121" t="s">
        <v>183</v>
      </c>
      <c r="B100" s="122" t="s">
        <v>182</v>
      </c>
      <c r="C100" s="107">
        <v>6319484</v>
      </c>
    </row>
    <row r="101" spans="1:3" x14ac:dyDescent="0.3">
      <c r="A101" s="121" t="s">
        <v>181</v>
      </c>
      <c r="B101" s="122" t="s">
        <v>333</v>
      </c>
      <c r="C101" s="107"/>
    </row>
    <row r="102" spans="1:3" x14ac:dyDescent="0.3">
      <c r="A102" s="121" t="s">
        <v>179</v>
      </c>
      <c r="B102" s="111" t="s">
        <v>153</v>
      </c>
      <c r="C102" s="107"/>
    </row>
    <row r="103" spans="1:3" x14ac:dyDescent="0.3">
      <c r="A103" s="104" t="s">
        <v>178</v>
      </c>
      <c r="B103" s="120" t="s">
        <v>177</v>
      </c>
      <c r="C103" s="107"/>
    </row>
    <row r="104" spans="1:3" x14ac:dyDescent="0.3">
      <c r="A104" s="121" t="s">
        <v>176</v>
      </c>
      <c r="B104" s="120" t="s">
        <v>175</v>
      </c>
      <c r="C104" s="107"/>
    </row>
    <row r="105" spans="1:3" ht="16.2" thickBot="1" x14ac:dyDescent="0.35">
      <c r="A105" s="119" t="s">
        <v>174</v>
      </c>
      <c r="B105" s="118" t="s">
        <v>173</v>
      </c>
      <c r="C105" s="117">
        <v>125780</v>
      </c>
    </row>
    <row r="106" spans="1:3" ht="16.2" thickBot="1" x14ac:dyDescent="0.35">
      <c r="A106" s="98" t="s">
        <v>10</v>
      </c>
      <c r="B106" s="116" t="s">
        <v>325</v>
      </c>
      <c r="C106" s="106">
        <f>+C107+C109+C111</f>
        <v>74154989</v>
      </c>
    </row>
    <row r="107" spans="1:3" x14ac:dyDescent="0.3">
      <c r="A107" s="101" t="s">
        <v>171</v>
      </c>
      <c r="B107" s="115" t="s">
        <v>98</v>
      </c>
      <c r="C107" s="110">
        <v>74154989</v>
      </c>
    </row>
    <row r="108" spans="1:3" x14ac:dyDescent="0.3">
      <c r="A108" s="101" t="s">
        <v>170</v>
      </c>
      <c r="B108" s="108" t="s">
        <v>169</v>
      </c>
      <c r="C108" s="110">
        <v>74154989</v>
      </c>
    </row>
    <row r="109" spans="1:3" x14ac:dyDescent="0.3">
      <c r="A109" s="101" t="s">
        <v>168</v>
      </c>
      <c r="B109" s="108" t="s">
        <v>94</v>
      </c>
      <c r="C109" s="99"/>
    </row>
    <row r="110" spans="1:3" x14ac:dyDescent="0.3">
      <c r="A110" s="101" t="s">
        <v>167</v>
      </c>
      <c r="B110" s="108" t="s">
        <v>166</v>
      </c>
      <c r="C110" s="99"/>
    </row>
    <row r="111" spans="1:3" x14ac:dyDescent="0.3">
      <c r="A111" s="101" t="s">
        <v>165</v>
      </c>
      <c r="B111" s="114" t="s">
        <v>90</v>
      </c>
      <c r="C111" s="99"/>
    </row>
    <row r="112" spans="1:3" x14ac:dyDescent="0.3">
      <c r="A112" s="101" t="s">
        <v>164</v>
      </c>
      <c r="B112" s="113" t="s">
        <v>324</v>
      </c>
      <c r="C112" s="99"/>
    </row>
    <row r="113" spans="1:3" x14ac:dyDescent="0.3">
      <c r="A113" s="101" t="s">
        <v>162</v>
      </c>
      <c r="B113" s="112" t="s">
        <v>161</v>
      </c>
      <c r="C113" s="99"/>
    </row>
    <row r="114" spans="1:3" x14ac:dyDescent="0.3">
      <c r="A114" s="101" t="s">
        <v>160</v>
      </c>
      <c r="B114" s="111" t="s">
        <v>159</v>
      </c>
      <c r="C114" s="99"/>
    </row>
    <row r="115" spans="1:3" x14ac:dyDescent="0.3">
      <c r="A115" s="101" t="s">
        <v>158</v>
      </c>
      <c r="B115" s="111" t="s">
        <v>157</v>
      </c>
      <c r="C115" s="99"/>
    </row>
    <row r="116" spans="1:3" x14ac:dyDescent="0.3">
      <c r="A116" s="101" t="s">
        <v>156</v>
      </c>
      <c r="B116" s="111" t="s">
        <v>155</v>
      </c>
      <c r="C116" s="99"/>
    </row>
    <row r="117" spans="1:3" x14ac:dyDescent="0.3">
      <c r="A117" s="101" t="s">
        <v>154</v>
      </c>
      <c r="B117" s="111" t="s">
        <v>153</v>
      </c>
      <c r="C117" s="99"/>
    </row>
    <row r="118" spans="1:3" x14ac:dyDescent="0.3">
      <c r="A118" s="101" t="s">
        <v>152</v>
      </c>
      <c r="B118" s="111" t="s">
        <v>151</v>
      </c>
      <c r="C118" s="99"/>
    </row>
    <row r="119" spans="1:3" ht="16.2" thickBot="1" x14ac:dyDescent="0.35">
      <c r="A119" s="104" t="s">
        <v>150</v>
      </c>
      <c r="B119" s="111" t="s">
        <v>149</v>
      </c>
      <c r="C119" s="107"/>
    </row>
    <row r="120" spans="1:3" ht="16.2" thickBot="1" x14ac:dyDescent="0.35">
      <c r="A120" s="98" t="s">
        <v>4</v>
      </c>
      <c r="B120" s="97" t="s">
        <v>148</v>
      </c>
      <c r="C120" s="106">
        <f>+C121+C122</f>
        <v>6701897</v>
      </c>
    </row>
    <row r="121" spans="1:3" x14ac:dyDescent="0.3">
      <c r="A121" s="101" t="s">
        <v>147</v>
      </c>
      <c r="B121" s="100" t="s">
        <v>146</v>
      </c>
      <c r="C121" s="110">
        <v>6701897</v>
      </c>
    </row>
    <row r="122" spans="1:3" ht="16.2" thickBot="1" x14ac:dyDescent="0.35">
      <c r="A122" s="109" t="s">
        <v>145</v>
      </c>
      <c r="B122" s="108" t="s">
        <v>144</v>
      </c>
      <c r="C122" s="107"/>
    </row>
    <row r="123" spans="1:3" ht="16.2" thickBot="1" x14ac:dyDescent="0.35">
      <c r="A123" s="98" t="s">
        <v>5</v>
      </c>
      <c r="B123" s="97" t="s">
        <v>143</v>
      </c>
      <c r="C123" s="106">
        <f>+C90+C106+C120</f>
        <v>145031982</v>
      </c>
    </row>
    <row r="124" spans="1:3" ht="16.2" thickBot="1" x14ac:dyDescent="0.35">
      <c r="A124" s="98" t="s">
        <v>6</v>
      </c>
      <c r="B124" s="97" t="s">
        <v>142</v>
      </c>
      <c r="C124" s="106"/>
    </row>
    <row r="125" spans="1:3" x14ac:dyDescent="0.3">
      <c r="A125" s="101" t="s">
        <v>141</v>
      </c>
      <c r="B125" s="100" t="s">
        <v>140</v>
      </c>
      <c r="C125" s="99"/>
    </row>
    <row r="126" spans="1:3" x14ac:dyDescent="0.3">
      <c r="A126" s="101" t="s">
        <v>139</v>
      </c>
      <c r="B126" s="100" t="s">
        <v>138</v>
      </c>
      <c r="C126" s="99"/>
    </row>
    <row r="127" spans="1:3" ht="16.2" thickBot="1" x14ac:dyDescent="0.35">
      <c r="A127" s="104" t="s">
        <v>137</v>
      </c>
      <c r="B127" s="103" t="s">
        <v>136</v>
      </c>
      <c r="C127" s="99"/>
    </row>
    <row r="128" spans="1:3" ht="16.2" thickBot="1" x14ac:dyDescent="0.35">
      <c r="A128" s="98" t="s">
        <v>19</v>
      </c>
      <c r="B128" s="97" t="s">
        <v>135</v>
      </c>
      <c r="C128" s="106"/>
    </row>
    <row r="129" spans="1:9" x14ac:dyDescent="0.3">
      <c r="A129" s="101" t="s">
        <v>134</v>
      </c>
      <c r="B129" s="100" t="s">
        <v>133</v>
      </c>
      <c r="C129" s="99"/>
    </row>
    <row r="130" spans="1:9" x14ac:dyDescent="0.3">
      <c r="A130" s="101" t="s">
        <v>132</v>
      </c>
      <c r="B130" s="100" t="s">
        <v>131</v>
      </c>
      <c r="C130" s="99"/>
    </row>
    <row r="131" spans="1:9" x14ac:dyDescent="0.3">
      <c r="A131" s="101" t="s">
        <v>130</v>
      </c>
      <c r="B131" s="100" t="s">
        <v>129</v>
      </c>
      <c r="C131" s="99"/>
    </row>
    <row r="132" spans="1:9" ht="16.2" thickBot="1" x14ac:dyDescent="0.35">
      <c r="A132" s="104" t="s">
        <v>128</v>
      </c>
      <c r="B132" s="103" t="s">
        <v>127</v>
      </c>
      <c r="C132" s="99"/>
    </row>
    <row r="133" spans="1:9" ht="16.2" thickBot="1" x14ac:dyDescent="0.35">
      <c r="A133" s="98" t="s">
        <v>22</v>
      </c>
      <c r="B133" s="97" t="s">
        <v>126</v>
      </c>
      <c r="C133" s="105">
        <f>C135</f>
        <v>1397361</v>
      </c>
    </row>
    <row r="134" spans="1:9" x14ac:dyDescent="0.3">
      <c r="A134" s="101" t="s">
        <v>125</v>
      </c>
      <c r="B134" s="100" t="s">
        <v>124</v>
      </c>
      <c r="C134" s="99"/>
    </row>
    <row r="135" spans="1:9" x14ac:dyDescent="0.3">
      <c r="A135" s="101" t="s">
        <v>123</v>
      </c>
      <c r="B135" s="100" t="s">
        <v>122</v>
      </c>
      <c r="C135" s="99">
        <v>1397361</v>
      </c>
    </row>
    <row r="136" spans="1:9" x14ac:dyDescent="0.3">
      <c r="A136" s="101" t="s">
        <v>121</v>
      </c>
      <c r="B136" s="100" t="s">
        <v>120</v>
      </c>
      <c r="C136" s="99"/>
    </row>
    <row r="137" spans="1:9" ht="16.2" thickBot="1" x14ac:dyDescent="0.35">
      <c r="A137" s="104" t="s">
        <v>119</v>
      </c>
      <c r="B137" s="103" t="s">
        <v>323</v>
      </c>
      <c r="C137" s="99"/>
    </row>
    <row r="138" spans="1:9" ht="16.2" thickBot="1" x14ac:dyDescent="0.35">
      <c r="A138" s="98" t="s">
        <v>55</v>
      </c>
      <c r="B138" s="97" t="s">
        <v>117</v>
      </c>
      <c r="C138" s="102"/>
    </row>
    <row r="139" spans="1:9" x14ac:dyDescent="0.3">
      <c r="A139" s="101" t="s">
        <v>116</v>
      </c>
      <c r="B139" s="100" t="s">
        <v>115</v>
      </c>
      <c r="C139" s="99"/>
    </row>
    <row r="140" spans="1:9" x14ac:dyDescent="0.3">
      <c r="A140" s="101" t="s">
        <v>114</v>
      </c>
      <c r="B140" s="100" t="s">
        <v>113</v>
      </c>
      <c r="C140" s="99"/>
    </row>
    <row r="141" spans="1:9" x14ac:dyDescent="0.3">
      <c r="A141" s="101" t="s">
        <v>112</v>
      </c>
      <c r="B141" s="100" t="s">
        <v>111</v>
      </c>
      <c r="C141" s="99"/>
    </row>
    <row r="142" spans="1:9" ht="16.2" thickBot="1" x14ac:dyDescent="0.35">
      <c r="A142" s="101" t="s">
        <v>110</v>
      </c>
      <c r="B142" s="100" t="s">
        <v>109</v>
      </c>
      <c r="C142" s="99"/>
    </row>
    <row r="143" spans="1:9" ht="16.2" thickBot="1" x14ac:dyDescent="0.35">
      <c r="A143" s="98" t="s">
        <v>56</v>
      </c>
      <c r="B143" s="97" t="s">
        <v>108</v>
      </c>
      <c r="C143" s="92">
        <f>C138+C133</f>
        <v>1397361</v>
      </c>
      <c r="F143" s="96"/>
      <c r="G143" s="95"/>
      <c r="H143" s="95"/>
      <c r="I143" s="95"/>
    </row>
    <row r="144" spans="1:9" s="88" customFormat="1" ht="16.2" thickBot="1" x14ac:dyDescent="0.3">
      <c r="A144" s="94" t="s">
        <v>58</v>
      </c>
      <c r="B144" s="93" t="s">
        <v>107</v>
      </c>
      <c r="C144" s="92">
        <f>+C123+C143</f>
        <v>146429343</v>
      </c>
    </row>
    <row r="145" spans="1:4" s="88" customFormat="1" ht="16.2" thickBot="1" x14ac:dyDescent="0.3">
      <c r="A145" s="91"/>
      <c r="B145" s="90"/>
      <c r="C145" s="89"/>
    </row>
    <row r="146" spans="1:4" ht="16.2" thickBot="1" x14ac:dyDescent="0.35">
      <c r="A146" s="211" t="s">
        <v>106</v>
      </c>
      <c r="B146" s="212"/>
      <c r="C146" s="155">
        <v>21</v>
      </c>
      <c r="D146" s="80"/>
    </row>
    <row r="147" spans="1:4" ht="16.2" thickBot="1" x14ac:dyDescent="0.35">
      <c r="A147" s="211" t="s">
        <v>330</v>
      </c>
      <c r="B147" s="212"/>
      <c r="C147" s="155">
        <v>9</v>
      </c>
      <c r="D147" s="80"/>
    </row>
    <row r="148" spans="1:4" ht="16.2" thickBot="1" x14ac:dyDescent="0.35">
      <c r="A148" s="211" t="s">
        <v>329</v>
      </c>
      <c r="B148" s="212"/>
      <c r="C148" s="155">
        <v>7</v>
      </c>
      <c r="D148" s="80"/>
    </row>
    <row r="149" spans="1:4" ht="16.2" thickBot="1" x14ac:dyDescent="0.35">
      <c r="A149" s="211" t="s">
        <v>331</v>
      </c>
      <c r="B149" s="212"/>
      <c r="C149" s="155">
        <v>5</v>
      </c>
      <c r="D149" s="80"/>
    </row>
    <row r="150" spans="1:4" x14ac:dyDescent="0.3">
      <c r="A150" s="87"/>
      <c r="B150" s="86"/>
      <c r="C150" s="86"/>
    </row>
    <row r="151" spans="1:4" x14ac:dyDescent="0.3">
      <c r="A151" s="210" t="s">
        <v>105</v>
      </c>
      <c r="B151" s="210"/>
      <c r="C151" s="210"/>
    </row>
    <row r="152" spans="1:4" ht="15" customHeight="1" thickBot="1" x14ac:dyDescent="0.35">
      <c r="A152" s="207"/>
      <c r="B152" s="207"/>
      <c r="C152" s="162" t="s">
        <v>104</v>
      </c>
    </row>
    <row r="153" spans="1:4" ht="19.5" customHeight="1" thickBot="1" x14ac:dyDescent="0.35">
      <c r="A153" s="84" t="s">
        <v>7</v>
      </c>
      <c r="B153" s="83" t="s">
        <v>103</v>
      </c>
      <c r="C153" s="82">
        <f>+C60-C123</f>
        <v>-65360155</v>
      </c>
      <c r="D153" s="85"/>
    </row>
    <row r="154" spans="1:4" ht="25.5" customHeight="1" thickBot="1" x14ac:dyDescent="0.35">
      <c r="A154" s="84" t="s">
        <v>10</v>
      </c>
      <c r="B154" s="83" t="s">
        <v>102</v>
      </c>
      <c r="C154" s="82">
        <f>+C83-C143</f>
        <v>65360155</v>
      </c>
    </row>
  </sheetData>
  <mergeCells count="10">
    <mergeCell ref="A152:B152"/>
    <mergeCell ref="A86:C86"/>
    <mergeCell ref="A1:C1"/>
    <mergeCell ref="A2:B2"/>
    <mergeCell ref="A87:B87"/>
    <mergeCell ref="A151:C151"/>
    <mergeCell ref="A146:B146"/>
    <mergeCell ref="A147:B147"/>
    <mergeCell ref="A148:B148"/>
    <mergeCell ref="A149:B149"/>
  </mergeCells>
  <phoneticPr fontId="0" type="noConversion"/>
  <printOptions horizontalCentered="1"/>
  <pageMargins left="0.39370078740157483" right="0.39370078740157483" top="0.6692913385826772" bottom="7.874015748031496E-2" header="0.39370078740157483" footer="0.59055118110236227"/>
  <pageSetup paperSize="9" scale="67" fitToHeight="2" orientation="portrait" r:id="rId1"/>
  <headerFooter>
    <oddHeader xml:space="preserve">&amp;C&amp;"Times New Roman CE,Félkövér"&amp;12Pári Község Önkormányzata
2021.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6"/>
  <sheetViews>
    <sheetView tabSelected="1" view="pageLayout" zoomScale="80" zoomScaleNormal="100" zoomScaleSheetLayoutView="100" zoomScalePageLayoutView="80" workbookViewId="0">
      <selection activeCell="G93" sqref="G93"/>
    </sheetView>
  </sheetViews>
  <sheetFormatPr defaultColWidth="9.33203125" defaultRowHeight="13.8" x14ac:dyDescent="0.25"/>
  <cols>
    <col min="1" max="1" width="12.33203125" style="48" customWidth="1"/>
    <col min="2" max="2" width="89.44140625" style="46" customWidth="1"/>
    <col min="3" max="3" width="24.6640625" style="47" customWidth="1"/>
    <col min="4" max="4" width="23.44140625" style="46" bestFit="1" customWidth="1"/>
    <col min="5" max="5" width="21.44140625" style="46" customWidth="1"/>
    <col min="6" max="16384" width="9.33203125" style="46"/>
  </cols>
  <sheetData>
    <row r="1" spans="1:5" s="165" customFormat="1" ht="40.5" customHeight="1" x14ac:dyDescent="0.25">
      <c r="A1" s="164" t="s">
        <v>336</v>
      </c>
      <c r="C1" s="166" t="s">
        <v>322</v>
      </c>
      <c r="D1" s="166" t="s">
        <v>321</v>
      </c>
      <c r="E1" s="166" t="s">
        <v>320</v>
      </c>
    </row>
    <row r="2" spans="1:5" s="75" customFormat="1" x14ac:dyDescent="0.25">
      <c r="A2" s="77"/>
      <c r="B2" s="76" t="s">
        <v>319</v>
      </c>
      <c r="C2" s="76"/>
      <c r="D2" s="76"/>
      <c r="E2" s="76"/>
    </row>
    <row r="3" spans="1:5" ht="15.9" customHeight="1" thickBot="1" x14ac:dyDescent="0.3">
      <c r="A3" s="213"/>
      <c r="B3" s="213"/>
      <c r="C3" s="52"/>
      <c r="D3" s="52"/>
      <c r="E3" s="52" t="s">
        <v>104</v>
      </c>
    </row>
    <row r="4" spans="1:5" ht="27" thickBot="1" x14ac:dyDescent="0.3">
      <c r="A4" s="167" t="s">
        <v>200</v>
      </c>
      <c r="B4" s="68" t="s">
        <v>318</v>
      </c>
      <c r="C4" s="168" t="s">
        <v>332</v>
      </c>
      <c r="D4" s="168" t="s">
        <v>332</v>
      </c>
      <c r="E4" s="168" t="s">
        <v>332</v>
      </c>
    </row>
    <row r="5" spans="1:5" s="67" customFormat="1" ht="14.4" thickBot="1" x14ac:dyDescent="0.3">
      <c r="A5" s="169">
        <v>1</v>
      </c>
      <c r="B5" s="74">
        <v>2</v>
      </c>
      <c r="C5" s="74">
        <v>3</v>
      </c>
      <c r="D5" s="74">
        <v>4</v>
      </c>
      <c r="E5" s="74">
        <v>5</v>
      </c>
    </row>
    <row r="6" spans="1:5" ht="14.4" thickBot="1" x14ac:dyDescent="0.3">
      <c r="A6" s="167" t="s">
        <v>7</v>
      </c>
      <c r="B6" s="170" t="s">
        <v>317</v>
      </c>
      <c r="C6" s="61">
        <f>SUM(C7:C12)</f>
        <v>38543305</v>
      </c>
      <c r="D6" s="61">
        <f>SUM(D7:D12)</f>
        <v>0</v>
      </c>
      <c r="E6" s="61">
        <f>SUM(E7:E12)</f>
        <v>0</v>
      </c>
    </row>
    <row r="7" spans="1:5" x14ac:dyDescent="0.25">
      <c r="A7" s="171" t="s">
        <v>197</v>
      </c>
      <c r="B7" s="172" t="s">
        <v>316</v>
      </c>
      <c r="C7" s="63">
        <v>19833905</v>
      </c>
      <c r="D7" s="63"/>
      <c r="E7" s="63"/>
    </row>
    <row r="8" spans="1:5" x14ac:dyDescent="0.25">
      <c r="A8" s="173" t="s">
        <v>195</v>
      </c>
      <c r="B8" s="174" t="s">
        <v>315</v>
      </c>
      <c r="C8" s="59"/>
      <c r="D8" s="59"/>
      <c r="E8" s="59"/>
    </row>
    <row r="9" spans="1:5" x14ac:dyDescent="0.25">
      <c r="A9" s="173" t="s">
        <v>194</v>
      </c>
      <c r="B9" s="174" t="s">
        <v>314</v>
      </c>
      <c r="C9" s="59">
        <v>16439400</v>
      </c>
      <c r="D9" s="59"/>
      <c r="E9" s="59"/>
    </row>
    <row r="10" spans="1:5" x14ac:dyDescent="0.25">
      <c r="A10" s="173" t="s">
        <v>192</v>
      </c>
      <c r="B10" s="174" t="s">
        <v>313</v>
      </c>
      <c r="C10" s="59">
        <v>2270000</v>
      </c>
      <c r="D10" s="59"/>
      <c r="E10" s="59"/>
    </row>
    <row r="11" spans="1:5" x14ac:dyDescent="0.25">
      <c r="A11" s="173" t="s">
        <v>312</v>
      </c>
      <c r="B11" s="174" t="s">
        <v>311</v>
      </c>
      <c r="C11" s="59"/>
      <c r="D11" s="59"/>
      <c r="E11" s="59"/>
    </row>
    <row r="12" spans="1:5" ht="14.4" thickBot="1" x14ac:dyDescent="0.3">
      <c r="A12" s="175" t="s">
        <v>190</v>
      </c>
      <c r="B12" s="176" t="s">
        <v>310</v>
      </c>
      <c r="C12" s="59"/>
      <c r="D12" s="59"/>
      <c r="E12" s="59"/>
    </row>
    <row r="13" spans="1:5" ht="14.4" thickBot="1" x14ac:dyDescent="0.3">
      <c r="A13" s="167" t="s">
        <v>10</v>
      </c>
      <c r="B13" s="177" t="s">
        <v>309</v>
      </c>
      <c r="C13" s="61">
        <f>SUM(C14:C18)</f>
        <v>0</v>
      </c>
      <c r="D13" s="61">
        <f>SUM(D14:D18)</f>
        <v>25731421</v>
      </c>
      <c r="E13" s="61">
        <f>SUM(E14:E18)</f>
        <v>0</v>
      </c>
    </row>
    <row r="14" spans="1:5" x14ac:dyDescent="0.25">
      <c r="A14" s="171" t="s">
        <v>171</v>
      </c>
      <c r="B14" s="172" t="s">
        <v>308</v>
      </c>
      <c r="C14" s="63"/>
      <c r="D14" s="63"/>
      <c r="E14" s="63"/>
    </row>
    <row r="15" spans="1:5" x14ac:dyDescent="0.25">
      <c r="A15" s="173" t="s">
        <v>170</v>
      </c>
      <c r="B15" s="174" t="s">
        <v>307</v>
      </c>
      <c r="C15" s="59"/>
      <c r="D15" s="59"/>
      <c r="E15" s="59"/>
    </row>
    <row r="16" spans="1:5" x14ac:dyDescent="0.25">
      <c r="A16" s="173" t="s">
        <v>168</v>
      </c>
      <c r="B16" s="174" t="s">
        <v>306</v>
      </c>
      <c r="C16" s="59"/>
      <c r="D16" s="59"/>
      <c r="E16" s="59"/>
    </row>
    <row r="17" spans="1:5" x14ac:dyDescent="0.25">
      <c r="A17" s="173" t="s">
        <v>167</v>
      </c>
      <c r="B17" s="174" t="s">
        <v>305</v>
      </c>
      <c r="C17" s="59"/>
      <c r="D17" s="59"/>
      <c r="E17" s="59"/>
    </row>
    <row r="18" spans="1:5" x14ac:dyDescent="0.25">
      <c r="A18" s="173" t="s">
        <v>165</v>
      </c>
      <c r="B18" s="174" t="s">
        <v>304</v>
      </c>
      <c r="C18" s="59"/>
      <c r="D18" s="59">
        <v>25731421</v>
      </c>
      <c r="E18" s="59"/>
    </row>
    <row r="19" spans="1:5" ht="14.4" thickBot="1" x14ac:dyDescent="0.3">
      <c r="A19" s="175" t="s">
        <v>164</v>
      </c>
      <c r="B19" s="176" t="s">
        <v>303</v>
      </c>
      <c r="C19" s="62"/>
      <c r="D19" s="62">
        <v>23685754</v>
      </c>
      <c r="E19" s="62"/>
    </row>
    <row r="20" spans="1:5" ht="14.4" thickBot="1" x14ac:dyDescent="0.3">
      <c r="A20" s="167" t="s">
        <v>4</v>
      </c>
      <c r="B20" s="170" t="s">
        <v>302</v>
      </c>
      <c r="C20" s="61">
        <f>SUM(C21:C25)</f>
        <v>0</v>
      </c>
      <c r="D20" s="61">
        <f>SUM(D21:D25)</f>
        <v>0</v>
      </c>
      <c r="E20" s="61">
        <f>SUM(E21:E25)</f>
        <v>0</v>
      </c>
    </row>
    <row r="21" spans="1:5" x14ac:dyDescent="0.25">
      <c r="A21" s="171" t="s">
        <v>147</v>
      </c>
      <c r="B21" s="172" t="s">
        <v>301</v>
      </c>
      <c r="C21" s="63"/>
      <c r="D21" s="63"/>
      <c r="E21" s="63"/>
    </row>
    <row r="22" spans="1:5" x14ac:dyDescent="0.25">
      <c r="A22" s="173" t="s">
        <v>145</v>
      </c>
      <c r="B22" s="174" t="s">
        <v>300</v>
      </c>
      <c r="C22" s="59"/>
      <c r="D22" s="59"/>
      <c r="E22" s="59"/>
    </row>
    <row r="23" spans="1:5" x14ac:dyDescent="0.25">
      <c r="A23" s="173" t="s">
        <v>299</v>
      </c>
      <c r="B23" s="174" t="s">
        <v>298</v>
      </c>
      <c r="C23" s="59"/>
      <c r="D23" s="59"/>
      <c r="E23" s="59"/>
    </row>
    <row r="24" spans="1:5" x14ac:dyDescent="0.25">
      <c r="A24" s="173" t="s">
        <v>297</v>
      </c>
      <c r="B24" s="174" t="s">
        <v>296</v>
      </c>
      <c r="C24" s="59"/>
      <c r="D24" s="59"/>
      <c r="E24" s="59"/>
    </row>
    <row r="25" spans="1:5" x14ac:dyDescent="0.25">
      <c r="A25" s="173" t="s">
        <v>295</v>
      </c>
      <c r="B25" s="174" t="s">
        <v>294</v>
      </c>
      <c r="C25" s="59"/>
      <c r="D25" s="59"/>
      <c r="E25" s="59"/>
    </row>
    <row r="26" spans="1:5" ht="14.4" thickBot="1" x14ac:dyDescent="0.3">
      <c r="A26" s="175" t="s">
        <v>293</v>
      </c>
      <c r="B26" s="176" t="s">
        <v>292</v>
      </c>
      <c r="C26" s="62"/>
      <c r="D26" s="62"/>
      <c r="E26" s="62"/>
    </row>
    <row r="27" spans="1:5" ht="14.4" thickBot="1" x14ac:dyDescent="0.3">
      <c r="A27" s="167" t="s">
        <v>291</v>
      </c>
      <c r="B27" s="170" t="s">
        <v>290</v>
      </c>
      <c r="C27" s="61">
        <f>SUM(C28,C31,C32,C33)</f>
        <v>4499029</v>
      </c>
      <c r="D27" s="61">
        <f>SUM(D28,D31,D32,D33)</f>
        <v>0</v>
      </c>
      <c r="E27" s="61">
        <f>SUM(E28,E31,E32,E33)</f>
        <v>0</v>
      </c>
    </row>
    <row r="28" spans="1:5" x14ac:dyDescent="0.25">
      <c r="A28" s="171" t="s">
        <v>289</v>
      </c>
      <c r="B28" s="172" t="s">
        <v>288</v>
      </c>
      <c r="C28" s="73">
        <v>4351690</v>
      </c>
      <c r="D28" s="73"/>
      <c r="E28" s="73"/>
    </row>
    <row r="29" spans="1:5" x14ac:dyDescent="0.25">
      <c r="A29" s="173" t="s">
        <v>287</v>
      </c>
      <c r="B29" s="174" t="s">
        <v>286</v>
      </c>
      <c r="C29" s="59"/>
      <c r="D29" s="59"/>
      <c r="E29" s="59"/>
    </row>
    <row r="30" spans="1:5" x14ac:dyDescent="0.25">
      <c r="A30" s="173" t="s">
        <v>285</v>
      </c>
      <c r="B30" s="174" t="s">
        <v>284</v>
      </c>
      <c r="C30" s="59">
        <v>4351690</v>
      </c>
      <c r="D30" s="59"/>
      <c r="E30" s="59"/>
    </row>
    <row r="31" spans="1:5" x14ac:dyDescent="0.25">
      <c r="A31" s="173" t="s">
        <v>283</v>
      </c>
      <c r="B31" s="174" t="s">
        <v>282</v>
      </c>
      <c r="C31" s="59"/>
      <c r="D31" s="59"/>
      <c r="E31" s="59"/>
    </row>
    <row r="32" spans="1:5" x14ac:dyDescent="0.25">
      <c r="A32" s="173" t="s">
        <v>281</v>
      </c>
      <c r="B32" s="174" t="s">
        <v>280</v>
      </c>
      <c r="C32" s="59"/>
      <c r="D32" s="59"/>
      <c r="E32" s="59"/>
    </row>
    <row r="33" spans="1:5" ht="14.4" thickBot="1" x14ac:dyDescent="0.3">
      <c r="A33" s="175" t="s">
        <v>279</v>
      </c>
      <c r="B33" s="176" t="s">
        <v>278</v>
      </c>
      <c r="C33" s="62">
        <v>147339</v>
      </c>
      <c r="D33" s="62"/>
      <c r="E33" s="62"/>
    </row>
    <row r="34" spans="1:5" ht="14.4" thickBot="1" x14ac:dyDescent="0.3">
      <c r="A34" s="167" t="s">
        <v>6</v>
      </c>
      <c r="B34" s="170" t="s">
        <v>277</v>
      </c>
      <c r="C34" s="61">
        <f>SUM(C35:C44)</f>
        <v>0</v>
      </c>
      <c r="D34" s="61">
        <f>SUM(D35:D44)</f>
        <v>1958302</v>
      </c>
      <c r="E34" s="61">
        <f>SUM(E35:E44)</f>
        <v>0</v>
      </c>
    </row>
    <row r="35" spans="1:5" x14ac:dyDescent="0.25">
      <c r="A35" s="171" t="s">
        <v>141</v>
      </c>
      <c r="B35" s="172" t="s">
        <v>276</v>
      </c>
      <c r="C35" s="63"/>
      <c r="D35" s="63"/>
      <c r="E35" s="63"/>
    </row>
    <row r="36" spans="1:5" x14ac:dyDescent="0.25">
      <c r="A36" s="173" t="s">
        <v>139</v>
      </c>
      <c r="B36" s="174" t="s">
        <v>275</v>
      </c>
      <c r="C36" s="59"/>
      <c r="D36" s="59">
        <v>1114217</v>
      </c>
      <c r="E36" s="59"/>
    </row>
    <row r="37" spans="1:5" x14ac:dyDescent="0.25">
      <c r="A37" s="173" t="s">
        <v>137</v>
      </c>
      <c r="B37" s="174" t="s">
        <v>274</v>
      </c>
      <c r="C37" s="59"/>
      <c r="D37" s="59">
        <v>559419</v>
      </c>
      <c r="E37" s="59"/>
    </row>
    <row r="38" spans="1:5" x14ac:dyDescent="0.25">
      <c r="A38" s="173" t="s">
        <v>273</v>
      </c>
      <c r="B38" s="174" t="s">
        <v>272</v>
      </c>
      <c r="C38" s="59"/>
      <c r="D38" s="59">
        <v>0</v>
      </c>
      <c r="E38" s="59"/>
    </row>
    <row r="39" spans="1:5" x14ac:dyDescent="0.25">
      <c r="A39" s="173" t="s">
        <v>271</v>
      </c>
      <c r="B39" s="174" t="s">
        <v>270</v>
      </c>
      <c r="C39" s="59"/>
      <c r="D39" s="59"/>
      <c r="E39" s="59"/>
    </row>
    <row r="40" spans="1:5" x14ac:dyDescent="0.25">
      <c r="A40" s="173" t="s">
        <v>269</v>
      </c>
      <c r="B40" s="174" t="s">
        <v>268</v>
      </c>
      <c r="C40" s="59"/>
      <c r="D40" s="59">
        <v>280666</v>
      </c>
      <c r="E40" s="59"/>
    </row>
    <row r="41" spans="1:5" x14ac:dyDescent="0.25">
      <c r="A41" s="173" t="s">
        <v>267</v>
      </c>
      <c r="B41" s="174" t="s">
        <v>266</v>
      </c>
      <c r="C41" s="59"/>
      <c r="D41" s="59"/>
      <c r="E41" s="59"/>
    </row>
    <row r="42" spans="1:5" x14ac:dyDescent="0.25">
      <c r="A42" s="173" t="s">
        <v>265</v>
      </c>
      <c r="B42" s="174" t="s">
        <v>264</v>
      </c>
      <c r="C42" s="59"/>
      <c r="D42" s="59">
        <v>4000</v>
      </c>
      <c r="E42" s="59"/>
    </row>
    <row r="43" spans="1:5" x14ac:dyDescent="0.25">
      <c r="A43" s="173" t="s">
        <v>263</v>
      </c>
      <c r="B43" s="174" t="s">
        <v>262</v>
      </c>
      <c r="C43" s="59"/>
      <c r="D43" s="59"/>
      <c r="E43" s="59"/>
    </row>
    <row r="44" spans="1:5" ht="14.4" thickBot="1" x14ac:dyDescent="0.3">
      <c r="A44" s="175" t="s">
        <v>261</v>
      </c>
      <c r="B44" s="176" t="s">
        <v>23</v>
      </c>
      <c r="C44" s="62"/>
      <c r="D44" s="62"/>
      <c r="E44" s="62"/>
    </row>
    <row r="45" spans="1:5" ht="14.4" thickBot="1" x14ac:dyDescent="0.3">
      <c r="A45" s="167" t="s">
        <v>19</v>
      </c>
      <c r="B45" s="170" t="s">
        <v>260</v>
      </c>
      <c r="C45" s="61">
        <f>SUM(C46:C50)</f>
        <v>0</v>
      </c>
      <c r="D45" s="61">
        <f>SUM(D46:D50)</f>
        <v>7000000</v>
      </c>
      <c r="E45" s="61">
        <f>SUM(E46:E50)</f>
        <v>0</v>
      </c>
    </row>
    <row r="46" spans="1:5" x14ac:dyDescent="0.25">
      <c r="A46" s="171" t="s">
        <v>134</v>
      </c>
      <c r="B46" s="172" t="s">
        <v>259</v>
      </c>
      <c r="C46" s="63"/>
      <c r="D46" s="63"/>
      <c r="E46" s="63"/>
    </row>
    <row r="47" spans="1:5" x14ac:dyDescent="0.25">
      <c r="A47" s="173" t="s">
        <v>132</v>
      </c>
      <c r="B47" s="174" t="s">
        <v>258</v>
      </c>
      <c r="C47" s="59"/>
      <c r="D47" s="59"/>
      <c r="E47" s="59"/>
    </row>
    <row r="48" spans="1:5" x14ac:dyDescent="0.25">
      <c r="A48" s="173" t="s">
        <v>130</v>
      </c>
      <c r="B48" s="174" t="s">
        <v>257</v>
      </c>
      <c r="C48" s="59"/>
      <c r="D48" s="59">
        <v>7000000</v>
      </c>
      <c r="E48" s="59"/>
    </row>
    <row r="49" spans="1:5" x14ac:dyDescent="0.25">
      <c r="A49" s="173" t="s">
        <v>128</v>
      </c>
      <c r="B49" s="174" t="s">
        <v>256</v>
      </c>
      <c r="C49" s="59"/>
      <c r="D49" s="59"/>
      <c r="E49" s="59"/>
    </row>
    <row r="50" spans="1:5" ht="14.4" thickBot="1" x14ac:dyDescent="0.3">
      <c r="A50" s="178" t="s">
        <v>255</v>
      </c>
      <c r="B50" s="179" t="s">
        <v>254</v>
      </c>
      <c r="C50" s="72"/>
      <c r="D50" s="72"/>
      <c r="E50" s="72"/>
    </row>
    <row r="51" spans="1:5" ht="14.4" thickBot="1" x14ac:dyDescent="0.3">
      <c r="A51" s="167" t="s">
        <v>253</v>
      </c>
      <c r="B51" s="170" t="s">
        <v>252</v>
      </c>
      <c r="C51" s="61">
        <f>SUM(C52:C54)</f>
        <v>0</v>
      </c>
      <c r="D51" s="61">
        <f>SUM(D52:D54)</f>
        <v>0</v>
      </c>
      <c r="E51" s="61">
        <f>SUM(E52:E54)</f>
        <v>0</v>
      </c>
    </row>
    <row r="52" spans="1:5" x14ac:dyDescent="0.25">
      <c r="A52" s="171" t="s">
        <v>125</v>
      </c>
      <c r="B52" s="172" t="s">
        <v>251</v>
      </c>
      <c r="C52" s="63"/>
      <c r="D52" s="63"/>
      <c r="E52" s="63"/>
    </row>
    <row r="53" spans="1:5" x14ac:dyDescent="0.25">
      <c r="A53" s="173" t="s">
        <v>123</v>
      </c>
      <c r="B53" s="174" t="s">
        <v>250</v>
      </c>
      <c r="C53" s="59"/>
      <c r="D53" s="59"/>
      <c r="E53" s="59"/>
    </row>
    <row r="54" spans="1:5" x14ac:dyDescent="0.25">
      <c r="A54" s="173" t="s">
        <v>121</v>
      </c>
      <c r="B54" s="174" t="s">
        <v>249</v>
      </c>
      <c r="C54" s="59"/>
      <c r="D54" s="59"/>
      <c r="E54" s="59"/>
    </row>
    <row r="55" spans="1:5" ht="14.4" thickBot="1" x14ac:dyDescent="0.3">
      <c r="A55" s="175" t="s">
        <v>119</v>
      </c>
      <c r="B55" s="176" t="s">
        <v>248</v>
      </c>
      <c r="C55" s="62"/>
      <c r="D55" s="62"/>
      <c r="E55" s="62"/>
    </row>
    <row r="56" spans="1:5" ht="14.4" thickBot="1" x14ac:dyDescent="0.3">
      <c r="A56" s="167" t="s">
        <v>55</v>
      </c>
      <c r="B56" s="177" t="s">
        <v>247</v>
      </c>
      <c r="C56" s="61">
        <f>SUM(C57:C59)</f>
        <v>0</v>
      </c>
      <c r="D56" s="61">
        <f>SUM(D57:D59)</f>
        <v>1939770</v>
      </c>
      <c r="E56" s="61">
        <f>SUM(E57:E59)</f>
        <v>0</v>
      </c>
    </row>
    <row r="57" spans="1:5" x14ac:dyDescent="0.25">
      <c r="A57" s="171" t="s">
        <v>116</v>
      </c>
      <c r="B57" s="172" t="s">
        <v>246</v>
      </c>
      <c r="C57" s="59"/>
      <c r="D57" s="59"/>
      <c r="E57" s="59"/>
    </row>
    <row r="58" spans="1:5" x14ac:dyDescent="0.25">
      <c r="A58" s="173" t="s">
        <v>114</v>
      </c>
      <c r="B58" s="174" t="s">
        <v>245</v>
      </c>
      <c r="C58" s="59"/>
      <c r="D58" s="59">
        <v>1939770</v>
      </c>
      <c r="E58" s="59"/>
    </row>
    <row r="59" spans="1:5" x14ac:dyDescent="0.25">
      <c r="A59" s="173" t="s">
        <v>112</v>
      </c>
      <c r="B59" s="174" t="s">
        <v>244</v>
      </c>
      <c r="C59" s="59"/>
      <c r="D59" s="59"/>
      <c r="E59" s="59"/>
    </row>
    <row r="60" spans="1:5" ht="14.4" thickBot="1" x14ac:dyDescent="0.3">
      <c r="A60" s="175" t="s">
        <v>110</v>
      </c>
      <c r="B60" s="176" t="s">
        <v>243</v>
      </c>
      <c r="C60" s="59"/>
      <c r="D60" s="59"/>
      <c r="E60" s="59"/>
    </row>
    <row r="61" spans="1:5" ht="14.4" thickBot="1" x14ac:dyDescent="0.3">
      <c r="A61" s="167" t="s">
        <v>56</v>
      </c>
      <c r="B61" s="170" t="s">
        <v>242</v>
      </c>
      <c r="C61" s="61">
        <f>SUM(C6,C13,C20,C27,C34)</f>
        <v>43042334</v>
      </c>
      <c r="D61" s="61">
        <f>SUM(D6,D13,D20,D27,D34,D56)</f>
        <v>29629493</v>
      </c>
      <c r="E61" s="61">
        <f>SUM(E6,E13,E27,E34)</f>
        <v>0</v>
      </c>
    </row>
    <row r="62" spans="1:5" ht="14.4" thickBot="1" x14ac:dyDescent="0.3">
      <c r="A62" s="180" t="s">
        <v>58</v>
      </c>
      <c r="B62" s="177" t="s">
        <v>241</v>
      </c>
      <c r="C62" s="61">
        <f>SUM(C63:C65)</f>
        <v>0</v>
      </c>
      <c r="D62" s="61">
        <f>SUM(D63:D65)</f>
        <v>0</v>
      </c>
      <c r="E62" s="61">
        <f>SUM(E63:E65)</f>
        <v>0</v>
      </c>
    </row>
    <row r="63" spans="1:5" x14ac:dyDescent="0.25">
      <c r="A63" s="171" t="s">
        <v>240</v>
      </c>
      <c r="B63" s="172" t="s">
        <v>239</v>
      </c>
      <c r="C63" s="59"/>
      <c r="D63" s="59"/>
      <c r="E63" s="59"/>
    </row>
    <row r="64" spans="1:5" x14ac:dyDescent="0.25">
      <c r="A64" s="173" t="s">
        <v>238</v>
      </c>
      <c r="B64" s="174" t="s">
        <v>237</v>
      </c>
      <c r="C64" s="59"/>
      <c r="D64" s="59"/>
      <c r="E64" s="59"/>
    </row>
    <row r="65" spans="1:5" ht="14.4" thickBot="1" x14ac:dyDescent="0.3">
      <c r="A65" s="175" t="s">
        <v>236</v>
      </c>
      <c r="B65" s="176" t="s">
        <v>235</v>
      </c>
      <c r="C65" s="59"/>
      <c r="D65" s="59"/>
      <c r="E65" s="59"/>
    </row>
    <row r="66" spans="1:5" ht="14.4" thickBot="1" x14ac:dyDescent="0.3">
      <c r="A66" s="180" t="s">
        <v>24</v>
      </c>
      <c r="B66" s="177" t="s">
        <v>234</v>
      </c>
      <c r="C66" s="61">
        <f>SUM(C67:C70)</f>
        <v>0</v>
      </c>
      <c r="D66" s="61">
        <f>SUM(D67:D70)</f>
        <v>0</v>
      </c>
      <c r="E66" s="61">
        <f>SUM(E67:E70)</f>
        <v>0</v>
      </c>
    </row>
    <row r="67" spans="1:5" x14ac:dyDescent="0.25">
      <c r="A67" s="171" t="s">
        <v>233</v>
      </c>
      <c r="B67" s="172" t="s">
        <v>232</v>
      </c>
      <c r="C67" s="59"/>
      <c r="D67" s="59"/>
      <c r="E67" s="59"/>
    </row>
    <row r="68" spans="1:5" x14ac:dyDescent="0.25">
      <c r="A68" s="173" t="s">
        <v>231</v>
      </c>
      <c r="B68" s="174" t="s">
        <v>230</v>
      </c>
      <c r="C68" s="59"/>
      <c r="D68" s="59"/>
      <c r="E68" s="59"/>
    </row>
    <row r="69" spans="1:5" x14ac:dyDescent="0.25">
      <c r="A69" s="173" t="s">
        <v>229</v>
      </c>
      <c r="B69" s="174" t="s">
        <v>228</v>
      </c>
      <c r="C69" s="59"/>
      <c r="D69" s="59"/>
      <c r="E69" s="59"/>
    </row>
    <row r="70" spans="1:5" ht="14.4" thickBot="1" x14ac:dyDescent="0.3">
      <c r="A70" s="175" t="s">
        <v>227</v>
      </c>
      <c r="B70" s="176" t="s">
        <v>226</v>
      </c>
      <c r="C70" s="59"/>
      <c r="D70" s="59"/>
      <c r="E70" s="59"/>
    </row>
    <row r="71" spans="1:5" ht="14.4" thickBot="1" x14ac:dyDescent="0.3">
      <c r="A71" s="180" t="s">
        <v>25</v>
      </c>
      <c r="B71" s="177" t="s">
        <v>225</v>
      </c>
      <c r="C71" s="61">
        <f>SUM(C72:C73)</f>
        <v>66757516</v>
      </c>
      <c r="D71" s="61">
        <f>SUM(D72:D73)</f>
        <v>0</v>
      </c>
      <c r="E71" s="61">
        <f>SUM(E72:E73)</f>
        <v>0</v>
      </c>
    </row>
    <row r="72" spans="1:5" x14ac:dyDescent="0.25">
      <c r="A72" s="171" t="s">
        <v>224</v>
      </c>
      <c r="B72" s="172" t="s">
        <v>223</v>
      </c>
      <c r="C72" s="59">
        <v>66757516</v>
      </c>
      <c r="D72" s="59"/>
      <c r="E72" s="59"/>
    </row>
    <row r="73" spans="1:5" ht="14.4" thickBot="1" x14ac:dyDescent="0.3">
      <c r="A73" s="175" t="s">
        <v>222</v>
      </c>
      <c r="B73" s="176" t="s">
        <v>221</v>
      </c>
      <c r="C73" s="59"/>
      <c r="D73" s="59"/>
      <c r="E73" s="59"/>
    </row>
    <row r="74" spans="1:5" ht="14.4" thickBot="1" x14ac:dyDescent="0.3">
      <c r="A74" s="180" t="s">
        <v>26</v>
      </c>
      <c r="B74" s="177" t="s">
        <v>220</v>
      </c>
      <c r="C74" s="61">
        <f>SUM(C75:C77)</f>
        <v>0</v>
      </c>
      <c r="D74" s="61">
        <f>SUM(D75:D77)</f>
        <v>0</v>
      </c>
      <c r="E74" s="61">
        <f>SUM(E75:E77)</f>
        <v>0</v>
      </c>
    </row>
    <row r="75" spans="1:5" x14ac:dyDescent="0.25">
      <c r="A75" s="171" t="s">
        <v>219</v>
      </c>
      <c r="B75" s="172" t="s">
        <v>218</v>
      </c>
      <c r="C75" s="59"/>
      <c r="D75" s="59"/>
      <c r="E75" s="59"/>
    </row>
    <row r="76" spans="1:5" x14ac:dyDescent="0.25">
      <c r="A76" s="173" t="s">
        <v>217</v>
      </c>
      <c r="B76" s="174" t="s">
        <v>216</v>
      </c>
      <c r="C76" s="59"/>
      <c r="D76" s="59"/>
      <c r="E76" s="59"/>
    </row>
    <row r="77" spans="1:5" ht="14.4" thickBot="1" x14ac:dyDescent="0.3">
      <c r="A77" s="175" t="s">
        <v>215</v>
      </c>
      <c r="B77" s="176" t="s">
        <v>214</v>
      </c>
      <c r="C77" s="59"/>
      <c r="D77" s="59"/>
      <c r="E77" s="59"/>
    </row>
    <row r="78" spans="1:5" ht="14.4" thickBot="1" x14ac:dyDescent="0.3">
      <c r="A78" s="180" t="s">
        <v>27</v>
      </c>
      <c r="B78" s="177" t="s">
        <v>213</v>
      </c>
      <c r="C78" s="61">
        <f>SUM(C79:C82)</f>
        <v>0</v>
      </c>
      <c r="D78" s="61">
        <f>SUM(D79:D82)</f>
        <v>0</v>
      </c>
      <c r="E78" s="61">
        <f>SUM(E79:E82)</f>
        <v>0</v>
      </c>
    </row>
    <row r="79" spans="1:5" x14ac:dyDescent="0.25">
      <c r="A79" s="181" t="s">
        <v>212</v>
      </c>
      <c r="B79" s="172" t="s">
        <v>211</v>
      </c>
      <c r="C79" s="59"/>
      <c r="D79" s="59"/>
      <c r="E79" s="59"/>
    </row>
    <row r="80" spans="1:5" x14ac:dyDescent="0.25">
      <c r="A80" s="181" t="s">
        <v>210</v>
      </c>
      <c r="B80" s="174" t="s">
        <v>209</v>
      </c>
      <c r="C80" s="59"/>
      <c r="D80" s="59"/>
      <c r="E80" s="59"/>
    </row>
    <row r="81" spans="1:9" x14ac:dyDescent="0.25">
      <c r="A81" s="181" t="s">
        <v>208</v>
      </c>
      <c r="B81" s="174" t="s">
        <v>207</v>
      </c>
      <c r="C81" s="59"/>
      <c r="D81" s="59"/>
      <c r="E81" s="59"/>
    </row>
    <row r="82" spans="1:9" ht="14.4" thickBot="1" x14ac:dyDescent="0.3">
      <c r="A82" s="181" t="s">
        <v>206</v>
      </c>
      <c r="B82" s="176" t="s">
        <v>205</v>
      </c>
      <c r="C82" s="59"/>
      <c r="D82" s="59"/>
      <c r="E82" s="59"/>
    </row>
    <row r="83" spans="1:9" ht="14.4" thickBot="1" x14ac:dyDescent="0.3">
      <c r="A83" s="180" t="s">
        <v>28</v>
      </c>
      <c r="B83" s="177" t="s">
        <v>204</v>
      </c>
      <c r="C83" s="71"/>
      <c r="D83" s="71"/>
      <c r="E83" s="71"/>
    </row>
    <row r="84" spans="1:9" ht="14.4" thickBot="1" x14ac:dyDescent="0.3">
      <c r="A84" s="180" t="s">
        <v>31</v>
      </c>
      <c r="B84" s="177" t="s">
        <v>203</v>
      </c>
      <c r="C84" s="61">
        <f>SUM(C62,C66,C71,C74,C78,C83)</f>
        <v>66757516</v>
      </c>
      <c r="D84" s="61">
        <f>SUM(D62,D66,D71,D74,D78,D83)</f>
        <v>0</v>
      </c>
      <c r="E84" s="61">
        <f>SUM(E62,E66,E71,E74,E78,E83)</f>
        <v>0</v>
      </c>
    </row>
    <row r="85" spans="1:9" ht="27" customHeight="1" thickBot="1" x14ac:dyDescent="0.3">
      <c r="A85" s="182" t="s">
        <v>34</v>
      </c>
      <c r="B85" s="183" t="s">
        <v>202</v>
      </c>
      <c r="C85" s="61">
        <f>SUM(C61,C84)</f>
        <v>109799850</v>
      </c>
      <c r="D85" s="61">
        <f>SUM(D61,D84,D45)</f>
        <v>36629493</v>
      </c>
      <c r="E85" s="61">
        <f>SUM(E61,E84)</f>
        <v>0</v>
      </c>
    </row>
    <row r="86" spans="1:9" x14ac:dyDescent="0.25">
      <c r="A86" s="55"/>
      <c r="B86" s="54"/>
      <c r="C86" s="70"/>
      <c r="D86" s="70"/>
      <c r="E86" s="70"/>
    </row>
    <row r="87" spans="1:9" ht="16.5" customHeight="1" x14ac:dyDescent="0.25">
      <c r="A87" s="215" t="s">
        <v>201</v>
      </c>
      <c r="B87" s="215"/>
      <c r="C87" s="215"/>
      <c r="I87" s="46" t="s">
        <v>100</v>
      </c>
    </row>
    <row r="88" spans="1:9" s="69" customFormat="1" ht="16.5" customHeight="1" thickBot="1" x14ac:dyDescent="0.3">
      <c r="A88" s="216"/>
      <c r="B88" s="216"/>
      <c r="C88" s="52"/>
      <c r="D88" s="52"/>
      <c r="E88" s="52" t="s">
        <v>104</v>
      </c>
    </row>
    <row r="89" spans="1:9" ht="27" thickBot="1" x14ac:dyDescent="0.3">
      <c r="A89" s="167" t="s">
        <v>200</v>
      </c>
      <c r="B89" s="68" t="s">
        <v>199</v>
      </c>
      <c r="C89" s="168" t="s">
        <v>332</v>
      </c>
      <c r="D89" s="168" t="s">
        <v>332</v>
      </c>
      <c r="E89" s="168" t="s">
        <v>332</v>
      </c>
    </row>
    <row r="90" spans="1:9" s="67" customFormat="1" ht="14.4" thickBot="1" x14ac:dyDescent="0.3">
      <c r="A90" s="167">
        <v>1</v>
      </c>
      <c r="B90" s="68">
        <v>2</v>
      </c>
      <c r="C90" s="68">
        <v>3</v>
      </c>
      <c r="D90" s="68">
        <v>4</v>
      </c>
      <c r="E90" s="68">
        <v>5</v>
      </c>
    </row>
    <row r="91" spans="1:9" ht="14.4" thickBot="1" x14ac:dyDescent="0.3">
      <c r="A91" s="169" t="s">
        <v>7</v>
      </c>
      <c r="B91" s="184" t="s">
        <v>198</v>
      </c>
      <c r="C91" s="66">
        <f>SUM(C92:C96)</f>
        <v>39366620</v>
      </c>
      <c r="D91" s="66">
        <f>SUM(D92:D96)</f>
        <v>24808476</v>
      </c>
      <c r="E91" s="66">
        <f>SUM(E92:E96)</f>
        <v>0</v>
      </c>
    </row>
    <row r="92" spans="1:9" x14ac:dyDescent="0.25">
      <c r="A92" s="185" t="s">
        <v>197</v>
      </c>
      <c r="B92" s="186" t="s">
        <v>196</v>
      </c>
      <c r="C92" s="65">
        <v>8492400</v>
      </c>
      <c r="D92" s="65">
        <v>9091680</v>
      </c>
      <c r="E92" s="65"/>
    </row>
    <row r="93" spans="1:9" x14ac:dyDescent="0.25">
      <c r="A93" s="173" t="s">
        <v>195</v>
      </c>
      <c r="B93" s="187" t="s">
        <v>12</v>
      </c>
      <c r="C93" s="59">
        <v>1653768</v>
      </c>
      <c r="D93" s="59">
        <v>2225342</v>
      </c>
      <c r="E93" s="59"/>
    </row>
    <row r="94" spans="1:9" x14ac:dyDescent="0.25">
      <c r="A94" s="173" t="s">
        <v>194</v>
      </c>
      <c r="B94" s="187" t="s">
        <v>193</v>
      </c>
      <c r="C94" s="62">
        <v>13020968</v>
      </c>
      <c r="D94" s="62">
        <v>13365674</v>
      </c>
      <c r="E94" s="62"/>
    </row>
    <row r="95" spans="1:9" x14ac:dyDescent="0.25">
      <c r="A95" s="173" t="s">
        <v>192</v>
      </c>
      <c r="B95" s="187" t="s">
        <v>16</v>
      </c>
      <c r="C95" s="62">
        <v>9880000</v>
      </c>
      <c r="D95" s="62"/>
      <c r="E95" s="62"/>
    </row>
    <row r="96" spans="1:9" x14ac:dyDescent="0.25">
      <c r="A96" s="173" t="s">
        <v>191</v>
      </c>
      <c r="B96" s="188" t="s">
        <v>18</v>
      </c>
      <c r="C96" s="62">
        <v>6319484</v>
      </c>
      <c r="D96" s="62">
        <v>125780</v>
      </c>
      <c r="E96" s="62"/>
    </row>
    <row r="97" spans="1:5" x14ac:dyDescent="0.25">
      <c r="A97" s="173" t="s">
        <v>190</v>
      </c>
      <c r="B97" s="187" t="s">
        <v>189</v>
      </c>
      <c r="C97" s="62"/>
      <c r="D97" s="62"/>
      <c r="E97" s="62"/>
    </row>
    <row r="98" spans="1:5" x14ac:dyDescent="0.25">
      <c r="A98" s="173" t="s">
        <v>188</v>
      </c>
      <c r="B98" s="189" t="s">
        <v>187</v>
      </c>
      <c r="C98" s="62"/>
      <c r="D98" s="62"/>
      <c r="E98" s="62"/>
    </row>
    <row r="99" spans="1:5" x14ac:dyDescent="0.25">
      <c r="A99" s="173" t="s">
        <v>186</v>
      </c>
      <c r="B99" s="190" t="s">
        <v>185</v>
      </c>
      <c r="C99" s="62"/>
      <c r="D99" s="62"/>
      <c r="E99" s="62"/>
    </row>
    <row r="100" spans="1:5" x14ac:dyDescent="0.25">
      <c r="A100" s="173" t="s">
        <v>184</v>
      </c>
      <c r="B100" s="190" t="s">
        <v>159</v>
      </c>
      <c r="C100" s="62"/>
      <c r="D100" s="62"/>
      <c r="E100" s="62"/>
    </row>
    <row r="101" spans="1:5" x14ac:dyDescent="0.25">
      <c r="A101" s="173" t="s">
        <v>183</v>
      </c>
      <c r="B101" s="189" t="s">
        <v>182</v>
      </c>
      <c r="C101" s="62">
        <v>6319484</v>
      </c>
      <c r="D101" s="62"/>
      <c r="E101" s="62"/>
    </row>
    <row r="102" spans="1:5" x14ac:dyDescent="0.25">
      <c r="A102" s="173" t="s">
        <v>181</v>
      </c>
      <c r="B102" s="189" t="s">
        <v>180</v>
      </c>
      <c r="C102" s="62"/>
      <c r="D102" s="62"/>
      <c r="E102" s="62"/>
    </row>
    <row r="103" spans="1:5" x14ac:dyDescent="0.25">
      <c r="A103" s="173" t="s">
        <v>179</v>
      </c>
      <c r="B103" s="190" t="s">
        <v>153</v>
      </c>
      <c r="C103" s="62"/>
      <c r="D103" s="62"/>
      <c r="E103" s="62"/>
    </row>
    <row r="104" spans="1:5" x14ac:dyDescent="0.25">
      <c r="A104" s="191" t="s">
        <v>178</v>
      </c>
      <c r="B104" s="192" t="s">
        <v>177</v>
      </c>
      <c r="C104" s="62"/>
      <c r="D104" s="62"/>
      <c r="E104" s="62"/>
    </row>
    <row r="105" spans="1:5" x14ac:dyDescent="0.25">
      <c r="A105" s="173" t="s">
        <v>176</v>
      </c>
      <c r="B105" s="192" t="s">
        <v>175</v>
      </c>
      <c r="C105" s="62"/>
      <c r="D105" s="62"/>
      <c r="E105" s="62"/>
    </row>
    <row r="106" spans="1:5" ht="14.4" thickBot="1" x14ac:dyDescent="0.3">
      <c r="A106" s="193" t="s">
        <v>174</v>
      </c>
      <c r="B106" s="194" t="s">
        <v>173</v>
      </c>
      <c r="C106" s="64"/>
      <c r="D106" s="64">
        <v>125780</v>
      </c>
      <c r="E106" s="64"/>
    </row>
    <row r="107" spans="1:5" ht="14.4" thickBot="1" x14ac:dyDescent="0.3">
      <c r="A107" s="167" t="s">
        <v>10</v>
      </c>
      <c r="B107" s="195" t="s">
        <v>172</v>
      </c>
      <c r="C107" s="61">
        <f>SUM(C108,C110,C112)</f>
        <v>0</v>
      </c>
      <c r="D107" s="61">
        <f>SUM(D108,D110,D112)</f>
        <v>74154989</v>
      </c>
      <c r="E107" s="61">
        <f>SUM(E108,E110,E112)</f>
        <v>0</v>
      </c>
    </row>
    <row r="108" spans="1:5" x14ac:dyDescent="0.25">
      <c r="A108" s="171" t="s">
        <v>171</v>
      </c>
      <c r="B108" s="187" t="s">
        <v>98</v>
      </c>
      <c r="C108" s="63"/>
      <c r="D108" s="63">
        <v>74154989</v>
      </c>
      <c r="E108" s="63"/>
    </row>
    <row r="109" spans="1:5" x14ac:dyDescent="0.25">
      <c r="A109" s="171" t="s">
        <v>170</v>
      </c>
      <c r="B109" s="196" t="s">
        <v>169</v>
      </c>
      <c r="C109" s="63"/>
      <c r="D109" s="63">
        <v>74154989</v>
      </c>
      <c r="E109" s="63"/>
    </row>
    <row r="110" spans="1:5" x14ac:dyDescent="0.25">
      <c r="A110" s="171" t="s">
        <v>168</v>
      </c>
      <c r="B110" s="196" t="s">
        <v>94</v>
      </c>
      <c r="C110" s="59"/>
      <c r="D110" s="59">
        <v>0</v>
      </c>
      <c r="E110" s="59"/>
    </row>
    <row r="111" spans="1:5" x14ac:dyDescent="0.25">
      <c r="A111" s="171" t="s">
        <v>167</v>
      </c>
      <c r="B111" s="196" t="s">
        <v>166</v>
      </c>
      <c r="C111" s="59"/>
      <c r="D111" s="59"/>
      <c r="E111" s="59"/>
    </row>
    <row r="112" spans="1:5" x14ac:dyDescent="0.25">
      <c r="A112" s="171" t="s">
        <v>165</v>
      </c>
      <c r="B112" s="176" t="s">
        <v>90</v>
      </c>
      <c r="C112" s="59"/>
      <c r="D112" s="59"/>
      <c r="E112" s="59"/>
    </row>
    <row r="113" spans="1:5" x14ac:dyDescent="0.25">
      <c r="A113" s="171" t="s">
        <v>164</v>
      </c>
      <c r="B113" s="174" t="s">
        <v>163</v>
      </c>
      <c r="C113" s="59"/>
      <c r="D113" s="59"/>
      <c r="E113" s="59"/>
    </row>
    <row r="114" spans="1:5" x14ac:dyDescent="0.25">
      <c r="A114" s="171" t="s">
        <v>162</v>
      </c>
      <c r="B114" s="197" t="s">
        <v>161</v>
      </c>
      <c r="C114" s="59"/>
      <c r="D114" s="59"/>
      <c r="E114" s="59"/>
    </row>
    <row r="115" spans="1:5" x14ac:dyDescent="0.25">
      <c r="A115" s="171" t="s">
        <v>160</v>
      </c>
      <c r="B115" s="190" t="s">
        <v>159</v>
      </c>
      <c r="C115" s="59"/>
      <c r="D115" s="59"/>
      <c r="E115" s="59"/>
    </row>
    <row r="116" spans="1:5" x14ac:dyDescent="0.25">
      <c r="A116" s="171" t="s">
        <v>158</v>
      </c>
      <c r="B116" s="190" t="s">
        <v>157</v>
      </c>
      <c r="C116" s="59"/>
      <c r="D116" s="59"/>
      <c r="E116" s="59"/>
    </row>
    <row r="117" spans="1:5" x14ac:dyDescent="0.25">
      <c r="A117" s="171" t="s">
        <v>156</v>
      </c>
      <c r="B117" s="190" t="s">
        <v>155</v>
      </c>
      <c r="C117" s="59"/>
      <c r="D117" s="59"/>
      <c r="E117" s="59"/>
    </row>
    <row r="118" spans="1:5" x14ac:dyDescent="0.25">
      <c r="A118" s="171" t="s">
        <v>154</v>
      </c>
      <c r="B118" s="190" t="s">
        <v>153</v>
      </c>
      <c r="C118" s="59"/>
      <c r="D118" s="59"/>
      <c r="E118" s="59"/>
    </row>
    <row r="119" spans="1:5" x14ac:dyDescent="0.25">
      <c r="A119" s="171" t="s">
        <v>152</v>
      </c>
      <c r="B119" s="190" t="s">
        <v>151</v>
      </c>
      <c r="C119" s="59"/>
      <c r="D119" s="59"/>
      <c r="E119" s="59"/>
    </row>
    <row r="120" spans="1:5" ht="14.4" thickBot="1" x14ac:dyDescent="0.3">
      <c r="A120" s="191" t="s">
        <v>150</v>
      </c>
      <c r="B120" s="190" t="s">
        <v>149</v>
      </c>
      <c r="C120" s="62"/>
      <c r="D120" s="62"/>
      <c r="E120" s="62"/>
    </row>
    <row r="121" spans="1:5" ht="14.4" thickBot="1" x14ac:dyDescent="0.3">
      <c r="A121" s="167" t="s">
        <v>4</v>
      </c>
      <c r="B121" s="170" t="s">
        <v>148</v>
      </c>
      <c r="C121" s="61">
        <f>SUM(C122:C123)</f>
        <v>0</v>
      </c>
      <c r="D121" s="61">
        <f>SUM(D122:D123)</f>
        <v>6701897</v>
      </c>
      <c r="E121" s="61">
        <f>SUM(E122:E123)</f>
        <v>0</v>
      </c>
    </row>
    <row r="122" spans="1:5" x14ac:dyDescent="0.25">
      <c r="A122" s="171" t="s">
        <v>147</v>
      </c>
      <c r="B122" s="198" t="s">
        <v>146</v>
      </c>
      <c r="C122" s="63"/>
      <c r="D122" s="63">
        <v>6701897</v>
      </c>
      <c r="E122" s="63"/>
    </row>
    <row r="123" spans="1:5" ht="14.4" thickBot="1" x14ac:dyDescent="0.3">
      <c r="A123" s="175" t="s">
        <v>145</v>
      </c>
      <c r="B123" s="196" t="s">
        <v>144</v>
      </c>
      <c r="C123" s="62"/>
      <c r="D123" s="62"/>
      <c r="E123" s="62"/>
    </row>
    <row r="124" spans="1:5" ht="14.4" thickBot="1" x14ac:dyDescent="0.3">
      <c r="A124" s="167" t="s">
        <v>5</v>
      </c>
      <c r="B124" s="170" t="s">
        <v>143</v>
      </c>
      <c r="C124" s="61">
        <f>SUM(C91,C107,C121)</f>
        <v>39366620</v>
      </c>
      <c r="D124" s="61">
        <f>SUM(D91,D107,D121)</f>
        <v>105665362</v>
      </c>
      <c r="E124" s="61">
        <f>SUM(E91,E107,E121)</f>
        <v>0</v>
      </c>
    </row>
    <row r="125" spans="1:5" ht="14.4" thickBot="1" x14ac:dyDescent="0.3">
      <c r="A125" s="167" t="s">
        <v>6</v>
      </c>
      <c r="B125" s="170" t="s">
        <v>142</v>
      </c>
      <c r="C125" s="61">
        <f>SUM(C126:C128)</f>
        <v>0</v>
      </c>
      <c r="D125" s="61">
        <f>SUM(D126:D128)</f>
        <v>0</v>
      </c>
      <c r="E125" s="61">
        <f>SUM(E126:E128)</f>
        <v>0</v>
      </c>
    </row>
    <row r="126" spans="1:5" x14ac:dyDescent="0.25">
      <c r="A126" s="171" t="s">
        <v>141</v>
      </c>
      <c r="B126" s="198" t="s">
        <v>140</v>
      </c>
      <c r="C126" s="59"/>
      <c r="D126" s="59"/>
      <c r="E126" s="59"/>
    </row>
    <row r="127" spans="1:5" x14ac:dyDescent="0.25">
      <c r="A127" s="171" t="s">
        <v>139</v>
      </c>
      <c r="B127" s="198" t="s">
        <v>138</v>
      </c>
      <c r="C127" s="59"/>
      <c r="D127" s="59"/>
      <c r="E127" s="59"/>
    </row>
    <row r="128" spans="1:5" ht="14.4" thickBot="1" x14ac:dyDescent="0.3">
      <c r="A128" s="191" t="s">
        <v>137</v>
      </c>
      <c r="B128" s="188" t="s">
        <v>136</v>
      </c>
      <c r="C128" s="59"/>
      <c r="D128" s="59"/>
      <c r="E128" s="59"/>
    </row>
    <row r="129" spans="1:9" ht="14.4" thickBot="1" x14ac:dyDescent="0.3">
      <c r="A129" s="167" t="s">
        <v>19</v>
      </c>
      <c r="B129" s="170" t="s">
        <v>135</v>
      </c>
      <c r="C129" s="61">
        <f>SUM(C130:C133)</f>
        <v>0</v>
      </c>
      <c r="D129" s="61">
        <f>SUM(D130:D133)</f>
        <v>0</v>
      </c>
      <c r="E129" s="61">
        <f>SUM(E130:E133)</f>
        <v>0</v>
      </c>
    </row>
    <row r="130" spans="1:9" x14ac:dyDescent="0.25">
      <c r="A130" s="171" t="s">
        <v>134</v>
      </c>
      <c r="B130" s="198" t="s">
        <v>133</v>
      </c>
      <c r="C130" s="59"/>
      <c r="D130" s="59"/>
      <c r="E130" s="59"/>
    </row>
    <row r="131" spans="1:9" x14ac:dyDescent="0.25">
      <c r="A131" s="173" t="s">
        <v>132</v>
      </c>
      <c r="B131" s="187" t="s">
        <v>131</v>
      </c>
      <c r="C131" s="59"/>
      <c r="D131" s="59"/>
      <c r="E131" s="59"/>
    </row>
    <row r="132" spans="1:9" x14ac:dyDescent="0.25">
      <c r="A132" s="173" t="s">
        <v>130</v>
      </c>
      <c r="B132" s="187" t="s">
        <v>129</v>
      </c>
      <c r="C132" s="59"/>
      <c r="D132" s="59"/>
      <c r="E132" s="59"/>
    </row>
    <row r="133" spans="1:9" ht="14.4" thickBot="1" x14ac:dyDescent="0.3">
      <c r="A133" s="191" t="s">
        <v>128</v>
      </c>
      <c r="B133" s="188" t="s">
        <v>127</v>
      </c>
      <c r="C133" s="59"/>
      <c r="D133" s="59"/>
      <c r="E133" s="59"/>
    </row>
    <row r="134" spans="1:9" ht="14.4" thickBot="1" x14ac:dyDescent="0.3">
      <c r="A134" s="167" t="s">
        <v>22</v>
      </c>
      <c r="B134" s="170" t="s">
        <v>126</v>
      </c>
      <c r="C134" s="61">
        <f>SUM(C135:C138)</f>
        <v>1397361</v>
      </c>
      <c r="D134" s="61">
        <f>SUM(D135:D138)</f>
        <v>0</v>
      </c>
      <c r="E134" s="61">
        <f>SUM(E135:E138)</f>
        <v>0</v>
      </c>
    </row>
    <row r="135" spans="1:9" x14ac:dyDescent="0.25">
      <c r="A135" s="171" t="s">
        <v>125</v>
      </c>
      <c r="B135" s="198" t="s">
        <v>124</v>
      </c>
      <c r="C135" s="59"/>
      <c r="D135" s="59"/>
      <c r="E135" s="59"/>
    </row>
    <row r="136" spans="1:9" x14ac:dyDescent="0.25">
      <c r="A136" s="171" t="s">
        <v>123</v>
      </c>
      <c r="B136" s="198" t="s">
        <v>122</v>
      </c>
      <c r="C136" s="59">
        <v>1397361</v>
      </c>
      <c r="D136" s="59"/>
      <c r="E136" s="59"/>
    </row>
    <row r="137" spans="1:9" x14ac:dyDescent="0.25">
      <c r="A137" s="171" t="s">
        <v>121</v>
      </c>
      <c r="B137" s="198" t="s">
        <v>120</v>
      </c>
      <c r="C137" s="59"/>
      <c r="D137" s="59"/>
      <c r="E137" s="59"/>
    </row>
    <row r="138" spans="1:9" ht="14.4" thickBot="1" x14ac:dyDescent="0.3">
      <c r="A138" s="191" t="s">
        <v>119</v>
      </c>
      <c r="B138" s="188" t="s">
        <v>118</v>
      </c>
      <c r="C138" s="59"/>
      <c r="D138" s="59"/>
      <c r="E138" s="59"/>
    </row>
    <row r="139" spans="1:9" ht="14.4" thickBot="1" x14ac:dyDescent="0.3">
      <c r="A139" s="167" t="s">
        <v>55</v>
      </c>
      <c r="B139" s="170" t="s">
        <v>117</v>
      </c>
      <c r="C139" s="60">
        <f>SUM(C140:C143)</f>
        <v>0</v>
      </c>
      <c r="D139" s="60">
        <f>SUM(D140:D143)</f>
        <v>0</v>
      </c>
      <c r="E139" s="60">
        <f>SUM(E140:E143)</f>
        <v>0</v>
      </c>
    </row>
    <row r="140" spans="1:9" x14ac:dyDescent="0.25">
      <c r="A140" s="171" t="s">
        <v>116</v>
      </c>
      <c r="B140" s="198" t="s">
        <v>115</v>
      </c>
      <c r="C140" s="59"/>
      <c r="D140" s="59"/>
      <c r="E140" s="59"/>
    </row>
    <row r="141" spans="1:9" x14ac:dyDescent="0.25">
      <c r="A141" s="171" t="s">
        <v>114</v>
      </c>
      <c r="B141" s="198" t="s">
        <v>113</v>
      </c>
      <c r="C141" s="59"/>
      <c r="D141" s="59"/>
      <c r="E141" s="59"/>
    </row>
    <row r="142" spans="1:9" x14ac:dyDescent="0.25">
      <c r="A142" s="171" t="s">
        <v>112</v>
      </c>
      <c r="B142" s="198" t="s">
        <v>111</v>
      </c>
      <c r="C142" s="59"/>
      <c r="D142" s="59"/>
      <c r="E142" s="59"/>
    </row>
    <row r="143" spans="1:9" ht="14.4" thickBot="1" x14ac:dyDescent="0.3">
      <c r="A143" s="171" t="s">
        <v>110</v>
      </c>
      <c r="B143" s="198" t="s">
        <v>109</v>
      </c>
      <c r="C143" s="59"/>
      <c r="D143" s="59"/>
      <c r="E143" s="59"/>
    </row>
    <row r="144" spans="1:9" ht="14.4" thickBot="1" x14ac:dyDescent="0.3">
      <c r="A144" s="167" t="s">
        <v>56</v>
      </c>
      <c r="B144" s="170" t="s">
        <v>108</v>
      </c>
      <c r="C144" s="56">
        <f>SUM(C125,C129,C134,C139)</f>
        <v>1397361</v>
      </c>
      <c r="D144" s="56">
        <f>SUM(D125,D129,D134,D139)</f>
        <v>0</v>
      </c>
      <c r="E144" s="56">
        <f>SUM(E125,E129,E134,E139)</f>
        <v>0</v>
      </c>
      <c r="F144" s="58"/>
      <c r="G144" s="57"/>
      <c r="H144" s="57"/>
      <c r="I144" s="57"/>
    </row>
    <row r="145" spans="1:5" ht="14.4" thickBot="1" x14ac:dyDescent="0.3">
      <c r="A145" s="182" t="s">
        <v>58</v>
      </c>
      <c r="B145" s="183" t="s">
        <v>107</v>
      </c>
      <c r="C145" s="56">
        <f>SUM(C124,C144)</f>
        <v>40763981</v>
      </c>
      <c r="D145" s="56">
        <f>SUM(D124,D144)</f>
        <v>105665362</v>
      </c>
      <c r="E145" s="56">
        <f>SUM(E124,E144)</f>
        <v>0</v>
      </c>
    </row>
    <row r="146" spans="1:5" x14ac:dyDescent="0.25">
      <c r="A146" s="55"/>
      <c r="B146" s="54"/>
      <c r="C146" s="53"/>
      <c r="D146" s="53"/>
      <c r="E146" s="53"/>
    </row>
    <row r="147" spans="1:5" ht="7.5" customHeight="1" thickBot="1" x14ac:dyDescent="0.3">
      <c r="D147" s="47"/>
      <c r="E147" s="47"/>
    </row>
    <row r="148" spans="1:5" s="78" customFormat="1" ht="16.2" thickBot="1" x14ac:dyDescent="0.35">
      <c r="A148" s="211" t="s">
        <v>106</v>
      </c>
      <c r="B148" s="212"/>
      <c r="C148" s="158">
        <v>5</v>
      </c>
      <c r="D148" s="158">
        <v>19</v>
      </c>
      <c r="E148" s="158"/>
    </row>
    <row r="149" spans="1:5" s="78" customFormat="1" ht="16.2" thickBot="1" x14ac:dyDescent="0.35">
      <c r="A149" s="217" t="s">
        <v>330</v>
      </c>
      <c r="B149" s="218"/>
      <c r="C149" s="159"/>
      <c r="D149" s="159">
        <v>9</v>
      </c>
      <c r="E149" s="159"/>
    </row>
    <row r="150" spans="1:5" s="78" customFormat="1" ht="16.2" thickBot="1" x14ac:dyDescent="0.35">
      <c r="A150" s="217" t="s">
        <v>329</v>
      </c>
      <c r="B150" s="218"/>
      <c r="C150" s="159"/>
      <c r="D150" s="159">
        <v>7</v>
      </c>
      <c r="E150" s="159"/>
    </row>
    <row r="151" spans="1:5" s="78" customFormat="1" ht="16.2" thickBot="1" x14ac:dyDescent="0.35">
      <c r="A151" s="217" t="s">
        <v>331</v>
      </c>
      <c r="B151" s="218"/>
      <c r="C151" s="159">
        <v>5</v>
      </c>
      <c r="D151" s="159"/>
      <c r="E151" s="159"/>
    </row>
    <row r="152" spans="1:5" s="78" customFormat="1" ht="15.6" x14ac:dyDescent="0.3">
      <c r="A152" s="156"/>
      <c r="B152" s="156"/>
      <c r="C152" s="157"/>
      <c r="D152" s="80"/>
    </row>
    <row r="153" spans="1:5" x14ac:dyDescent="0.25">
      <c r="A153" s="214" t="s">
        <v>105</v>
      </c>
      <c r="B153" s="214"/>
      <c r="C153" s="214"/>
      <c r="D153" s="214"/>
      <c r="E153" s="214"/>
    </row>
    <row r="154" spans="1:5" ht="14.4" thickBot="1" x14ac:dyDescent="0.3">
      <c r="A154" s="213"/>
      <c r="B154" s="213"/>
      <c r="C154" s="52"/>
      <c r="D154" s="52"/>
      <c r="E154" s="52" t="s">
        <v>104</v>
      </c>
    </row>
    <row r="155" spans="1:5" ht="14.4" thickBot="1" x14ac:dyDescent="0.3">
      <c r="A155" s="51" t="s">
        <v>7</v>
      </c>
      <c r="B155" s="50" t="s">
        <v>103</v>
      </c>
      <c r="C155" s="49">
        <f>+C61-C124</f>
        <v>3675714</v>
      </c>
      <c r="D155" s="49">
        <f>+D61-D124</f>
        <v>-76035869</v>
      </c>
      <c r="E155" s="49">
        <f>+E61-E124</f>
        <v>0</v>
      </c>
    </row>
    <row r="156" spans="1:5" ht="28.2" thickBot="1" x14ac:dyDescent="0.3">
      <c r="A156" s="51" t="s">
        <v>10</v>
      </c>
      <c r="B156" s="50" t="s">
        <v>102</v>
      </c>
      <c r="C156" s="49">
        <f>+C84-C144</f>
        <v>65360155</v>
      </c>
      <c r="D156" s="49">
        <f>+D84-D144</f>
        <v>0</v>
      </c>
      <c r="E156" s="49">
        <f>+E84-E144</f>
        <v>0</v>
      </c>
    </row>
  </sheetData>
  <mergeCells count="9">
    <mergeCell ref="A154:B154"/>
    <mergeCell ref="A153:E153"/>
    <mergeCell ref="A87:C87"/>
    <mergeCell ref="A3:B3"/>
    <mergeCell ref="A88:B88"/>
    <mergeCell ref="A148:B148"/>
    <mergeCell ref="A149:B149"/>
    <mergeCell ref="A150:B150"/>
    <mergeCell ref="A151:B151"/>
  </mergeCells>
  <phoneticPr fontId="0" type="noConversion"/>
  <printOptions horizontalCentered="1"/>
  <pageMargins left="0.19685039370078741" right="0.19685039370078741" top="0.86614173228346458" bottom="0.27559055118110237" header="0.59055118110236227" footer="0.59055118110236227"/>
  <pageSetup paperSize="9" scale="56" fitToHeight="2" orientation="portrait" r:id="rId1"/>
  <headerFooter alignWithMargins="0">
    <oddHeader>&amp;L&amp;"Times New Roman CE,Félkövér"&amp;14 2021&amp;C&amp;"Times New Roman CE,Félkövér"&amp;14Pári Község Önkormányzata&amp;R&amp;"Times New Roman CE,Félkövér dőlt"&amp;14 4. sz. melléklet</oddHeader>
  </headerFooter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1.sz.mell  </vt:lpstr>
      <vt:lpstr>2. sz. mell  </vt:lpstr>
      <vt:lpstr>3. sz. mell.</vt:lpstr>
      <vt:lpstr>4. sz. mell.</vt:lpstr>
      <vt:lpstr>'1.sz.mell  '!Nyomtatási_terület</vt:lpstr>
      <vt:lpstr>'3. sz. mell.'!Nyomtatási_terület</vt:lpstr>
      <vt:lpstr>'4.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Kis-Fehér Katalin</cp:lastModifiedBy>
  <cp:lastPrinted>2021-02-11T15:14:35Z</cp:lastPrinted>
  <dcterms:created xsi:type="dcterms:W3CDTF">2014-02-06T13:24:42Z</dcterms:created>
  <dcterms:modified xsi:type="dcterms:W3CDTF">2021-05-27T11:04:54Z</dcterms:modified>
</cp:coreProperties>
</file>