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Pári Önkormányzat\Önkormányzat\2021. TESTÜLETI\9. 2021. 05. 25. PM\2021. évi költségvetés módosítás\"/>
    </mc:Choice>
  </mc:AlternateContent>
  <xr:revisionPtr revIDLastSave="0" documentId="13_ncr:1_{C8373988-B42B-4C0B-A152-4F348F89F28B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1.sz.mell  " sheetId="1" r:id="rId1"/>
    <sheet name="2. sz. mell  " sheetId="2" r:id="rId2"/>
    <sheet name="3. sz. mell." sheetId="8" r:id="rId3"/>
    <sheet name="4. sz. mell." sheetId="7" r:id="rId4"/>
  </sheets>
  <definedNames>
    <definedName name="_xlnm.Print_Area" localSheetId="2">'3. sz. mell.'!$A$1:$D$154</definedName>
    <definedName name="_xlnm.Print_Area" localSheetId="3">'4. sz. mell.'!$A$1:$G$158</definedName>
  </definedNames>
  <calcPr calcId="181029"/>
</workbook>
</file>

<file path=xl/calcChain.xml><?xml version="1.0" encoding="utf-8"?>
<calcChain xmlns="http://schemas.openxmlformats.org/spreadsheetml/2006/main">
  <c r="F87" i="7" l="1"/>
  <c r="F63" i="7"/>
  <c r="F141" i="7"/>
  <c r="F136" i="7"/>
  <c r="F131" i="7"/>
  <c r="F127" i="7"/>
  <c r="F146" i="7"/>
  <c r="F123" i="7"/>
  <c r="F109" i="7"/>
  <c r="F93" i="7"/>
  <c r="F126" i="7"/>
  <c r="F80" i="7"/>
  <c r="F76" i="7"/>
  <c r="F73" i="7"/>
  <c r="F68" i="7"/>
  <c r="F64" i="7"/>
  <c r="F86" i="7"/>
  <c r="F158" i="7"/>
  <c r="F58" i="7"/>
  <c r="F53" i="7"/>
  <c r="F47" i="7"/>
  <c r="F36" i="7"/>
  <c r="F29" i="7"/>
  <c r="F22" i="7"/>
  <c r="F15" i="7"/>
  <c r="F8" i="7"/>
  <c r="D141" i="7"/>
  <c r="D136" i="7"/>
  <c r="D131" i="7"/>
  <c r="D127" i="7"/>
  <c r="D146" i="7"/>
  <c r="D123" i="7"/>
  <c r="D109" i="7"/>
  <c r="D93" i="7"/>
  <c r="D126" i="7"/>
  <c r="D80" i="7"/>
  <c r="D76" i="7"/>
  <c r="D73" i="7"/>
  <c r="D68" i="7"/>
  <c r="D64" i="7"/>
  <c r="D58" i="7"/>
  <c r="D53" i="7"/>
  <c r="D47" i="7"/>
  <c r="D36" i="7"/>
  <c r="D29" i="7"/>
  <c r="D22" i="7"/>
  <c r="D15" i="7"/>
  <c r="D8" i="7"/>
  <c r="D63" i="7"/>
  <c r="D133" i="8"/>
  <c r="D143" i="8"/>
  <c r="D120" i="8"/>
  <c r="D106" i="8"/>
  <c r="D90" i="8"/>
  <c r="D77" i="8"/>
  <c r="D70" i="8"/>
  <c r="D83" i="8"/>
  <c r="D50" i="8"/>
  <c r="D44" i="8"/>
  <c r="D33" i="8"/>
  <c r="D26" i="8"/>
  <c r="D19" i="8"/>
  <c r="D12" i="8"/>
  <c r="D5" i="8"/>
  <c r="F12" i="2"/>
  <c r="F26" i="2"/>
  <c r="G22" i="1"/>
  <c r="G13" i="1"/>
  <c r="G23" i="1"/>
  <c r="D22" i="1"/>
  <c r="D13" i="1"/>
  <c r="C90" i="8"/>
  <c r="C12" i="8"/>
  <c r="C13" i="1"/>
  <c r="F13" i="1"/>
  <c r="F25" i="1"/>
  <c r="F22" i="1"/>
  <c r="C50" i="8"/>
  <c r="C133" i="8"/>
  <c r="C143" i="8"/>
  <c r="C33" i="8"/>
  <c r="C5" i="8"/>
  <c r="C12" i="2"/>
  <c r="C26" i="2"/>
  <c r="C22" i="1"/>
  <c r="C19" i="8"/>
  <c r="C26" i="8"/>
  <c r="C44" i="8"/>
  <c r="C60" i="8"/>
  <c r="C70" i="8"/>
  <c r="C77" i="8"/>
  <c r="C106" i="8"/>
  <c r="C120" i="8"/>
  <c r="C123" i="8"/>
  <c r="C144" i="8"/>
  <c r="C8" i="7"/>
  <c r="E8" i="7"/>
  <c r="E63" i="7"/>
  <c r="G8" i="7"/>
  <c r="C15" i="7"/>
  <c r="E15" i="7"/>
  <c r="E22" i="7"/>
  <c r="E36" i="7"/>
  <c r="E58" i="7"/>
  <c r="G15" i="7"/>
  <c r="C22" i="7"/>
  <c r="G22" i="7"/>
  <c r="C29" i="7"/>
  <c r="E29" i="7"/>
  <c r="G29" i="7"/>
  <c r="C36" i="7"/>
  <c r="G36" i="7"/>
  <c r="C47" i="7"/>
  <c r="E47" i="7"/>
  <c r="G47" i="7"/>
  <c r="C53" i="7"/>
  <c r="E53" i="7"/>
  <c r="G53" i="7"/>
  <c r="C58" i="7"/>
  <c r="G58" i="7"/>
  <c r="C64" i="7"/>
  <c r="C73" i="7"/>
  <c r="E64" i="7"/>
  <c r="G64" i="7"/>
  <c r="C68" i="7"/>
  <c r="E68" i="7"/>
  <c r="E86" i="7"/>
  <c r="E80" i="7"/>
  <c r="G68" i="7"/>
  <c r="G86" i="7"/>
  <c r="E73" i="7"/>
  <c r="G73" i="7"/>
  <c r="C76" i="7"/>
  <c r="E76" i="7"/>
  <c r="G76" i="7"/>
  <c r="C80" i="7"/>
  <c r="G80" i="7"/>
  <c r="C93" i="7"/>
  <c r="E93" i="7"/>
  <c r="G93" i="7"/>
  <c r="C109" i="7"/>
  <c r="E109" i="7"/>
  <c r="G109" i="7"/>
  <c r="C123" i="7"/>
  <c r="E123" i="7"/>
  <c r="G123" i="7"/>
  <c r="G126" i="7"/>
  <c r="C127" i="7"/>
  <c r="C136" i="7"/>
  <c r="E127" i="7"/>
  <c r="G127" i="7"/>
  <c r="C131" i="7"/>
  <c r="E131" i="7"/>
  <c r="G131" i="7"/>
  <c r="E136" i="7"/>
  <c r="G136" i="7"/>
  <c r="C141" i="7"/>
  <c r="E141" i="7"/>
  <c r="G141" i="7"/>
  <c r="E12" i="2"/>
  <c r="E26" i="2"/>
  <c r="C28" i="2"/>
  <c r="C83" i="8"/>
  <c r="C154" i="8"/>
  <c r="F24" i="1"/>
  <c r="C23" i="1"/>
  <c r="C24" i="1"/>
  <c r="D86" i="7"/>
  <c r="D158" i="7"/>
  <c r="E87" i="7"/>
  <c r="F147" i="7"/>
  <c r="G147" i="7"/>
  <c r="G146" i="7"/>
  <c r="E146" i="7"/>
  <c r="E158" i="7"/>
  <c r="C126" i="7"/>
  <c r="C63" i="7"/>
  <c r="C157" i="7"/>
  <c r="C86" i="7"/>
  <c r="G63" i="7"/>
  <c r="C146" i="7"/>
  <c r="E126" i="7"/>
  <c r="E157" i="7"/>
  <c r="D87" i="7"/>
  <c r="D157" i="7"/>
  <c r="C87" i="7"/>
  <c r="D147" i="7"/>
  <c r="C158" i="7"/>
  <c r="G158" i="7"/>
  <c r="G157" i="7"/>
  <c r="G87" i="7"/>
  <c r="E147" i="7"/>
  <c r="D123" i="8"/>
  <c r="D153" i="8"/>
  <c r="D144" i="8"/>
  <c r="D60" i="8"/>
  <c r="D24" i="1"/>
  <c r="G24" i="1"/>
  <c r="D23" i="1"/>
  <c r="D25" i="1"/>
  <c r="G25" i="1"/>
  <c r="F23" i="1"/>
  <c r="C25" i="1"/>
  <c r="F157" i="7"/>
  <c r="C147" i="7"/>
  <c r="D154" i="8"/>
  <c r="D84" i="8"/>
  <c r="C153" i="8"/>
  <c r="C84" i="8"/>
</calcChain>
</file>

<file path=xl/sharedStrings.xml><?xml version="1.0" encoding="utf-8"?>
<sst xmlns="http://schemas.openxmlformats.org/spreadsheetml/2006/main" count="749" uniqueCount="341">
  <si>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</si>
  <si>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</si>
  <si>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</si>
  <si>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</si>
  <si>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</si>
  <si>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</si>
  <si>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</si>
  <si>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</si>
  <si>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</si>
  <si>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</si>
  <si>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</si>
  <si>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</si>
  <si>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</si>
  <si>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</si>
  <si>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</si>
  <si>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</si>
  <si>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</si>
  <si>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</si>
  <si>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</si>
  <si>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</si>
  <si>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</si>
  <si>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</si>
  <si>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</si>
  <si>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</si>
  <si>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</si>
  <si>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</si>
  <si>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</si>
  <si>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</si>
  <si>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</si>
  <si>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</si>
  <si>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</si>
  <si>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</si>
  <si>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</si>
  <si>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</si>
  <si>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</si>
  <si>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</si>
  <si>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</si>
  <si>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</si>
  <si>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</si>
  <si>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</si>
  <si>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</si>
  <si>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</si>
  <si>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</si>
  <si>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</si>
  <si>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</si>
  <si>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</si>
  <si>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</si>
  <si>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</si>
  <si>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</si>
  <si>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</si>
  <si>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</si>
  <si>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Államháztartáson belüli megelőlegezése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</si>
  <si>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</si>
  <si>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</si>
  <si>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</si>
  <si>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</si>
  <si>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</si>
  <si>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</si>
  <si>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</si>
  <si>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</si>
  <si>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</si>
  <si>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</si>
  <si>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</si>
  <si>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</si>
  <si>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</si>
  <si>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</si>
  <si>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</si>
  <si>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</si>
  <si>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</si>
  <si>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</si>
  <si>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</si>
  <si>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</si>
  <si>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</si>
  <si>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</si>
  <si>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</si>
  <si>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</si>
  <si>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</si>
  <si>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</si>
  <si>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</si>
  <si>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</si>
  <si>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</si>
  <si>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</si>
  <si>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</si>
  <si>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</si>
  <si>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</si>
  <si>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</si>
  <si>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</si>
  <si>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</si>
  <si>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</si>
  <si>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</si>
  <si>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</si>
  <si>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</si>
  <si>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</si>
  <si>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</si>
  <si>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</si>
  <si>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</si>
  <si>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</si>
  <si>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</si>
  <si>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</si>
  <si>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</si>
  <si>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</si>
  <si>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II. Felhalmozási célú bevételek és kiadások mérlege
</t>
  </si>
  <si>
    <t xml:space="preserve"> </t>
  </si>
  <si>
    <t>Bevételi jogcím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</si>
  <si>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</si>
  <si>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</si>
  <si>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</si>
  <si>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</si>
  <si>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</si>
  <si>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</si>
  <si>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</si>
  <si>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</si>
  <si>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</si>
  <si>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</si>
  <si>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</si>
  <si>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</si>
  <si>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</si>
  <si>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</si>
  <si>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</si>
  <si>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</si>
  <si>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</si>
  <si>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</si>
  <si>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</si>
  <si>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</si>
  <si>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</si>
  <si>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</si>
  <si>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</si>
  <si>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</si>
  <si>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</si>
  <si>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</si>
  <si>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</si>
  <si>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</si>
  <si>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</si>
  <si>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</si>
  <si>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</si>
  <si>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</si>
  <si>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</si>
  <si>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</si>
  <si>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</si>
  <si>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</si>
  <si>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</si>
  <si>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</si>
  <si>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</si>
  <si>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</si>
  <si>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</si>
  <si>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</si>
  <si>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</si>
  <si>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</si>
  <si>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</si>
  <si>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</si>
  <si>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</si>
  <si>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</si>
  <si>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</si>
  <si>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</si>
  <si>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</si>
  <si>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</si>
  <si>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</si>
  <si>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</si>
  <si>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</si>
  <si>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</si>
  <si>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</si>
  <si>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</si>
  <si>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</si>
  <si>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</si>
  <si>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</si>
  <si>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</si>
  <si>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</si>
  <si>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</si>
  <si>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</si>
  <si>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</si>
  <si>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</si>
  <si>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</si>
  <si>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</si>
  <si>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</si>
  <si>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</si>
  <si>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</si>
  <si>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</si>
  <si>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</si>
  <si>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</si>
  <si>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</si>
  <si>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</si>
  <si>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</si>
  <si>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</si>
  <si>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</si>
  <si>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</si>
  <si>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</si>
  <si>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</si>
  <si>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</si>
  <si>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</si>
  <si>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</si>
  <si>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</si>
  <si>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</si>
  <si>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</si>
  <si>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</si>
  <si>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</si>
  <si>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</si>
  <si>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</si>
  <si>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</si>
  <si>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</si>
  <si>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</si>
  <si>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</si>
  <si>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t>Kiadási jogcímek</t>
  </si>
  <si>
    <t>Sorszám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</si>
  <si>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</si>
  <si>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</si>
  <si>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</si>
  <si>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</si>
  <si>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</si>
  <si>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</si>
  <si>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</si>
  <si>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</si>
  <si>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</si>
  <si>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</si>
  <si>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</si>
  <si>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</si>
  <si>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</si>
  <si>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</si>
  <si>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</si>
  <si>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</si>
  <si>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</si>
  <si>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</si>
  <si>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</si>
  <si>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</si>
  <si>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</si>
  <si>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</si>
  <si>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</si>
  <si>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</si>
  <si>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</si>
  <si>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</si>
  <si>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</si>
  <si>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</si>
  <si>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</si>
  <si>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</si>
  <si>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</si>
  <si>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</si>
  <si>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</si>
  <si>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</si>
  <si>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</si>
  <si>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</si>
  <si>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</si>
  <si>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</si>
  <si>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</si>
  <si>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</si>
  <si>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</si>
  <si>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</si>
  <si>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</si>
  <si>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</si>
  <si>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</si>
  <si>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</si>
  <si>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</si>
  <si>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</si>
  <si>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</si>
  <si>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</si>
  <si>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</si>
  <si>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</si>
  <si>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</si>
  <si>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</si>
  <si>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</si>
  <si>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</si>
  <si>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</si>
  <si>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</si>
  <si>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</si>
  <si>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</si>
  <si>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</si>
  <si>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</si>
  <si>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</si>
  <si>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</si>
  <si>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</si>
  <si>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</si>
  <si>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</si>
  <si>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</si>
  <si>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</si>
  <si>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</si>
  <si>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</si>
  <si>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</si>
  <si>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</si>
  <si>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</si>
  <si>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</si>
  <si>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</si>
  <si>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</si>
  <si>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</si>
  <si>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</si>
  <si>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</si>
  <si>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</si>
  <si>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</si>
  <si>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</si>
  <si>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</si>
  <si>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</si>
  <si>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</si>
  <si>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</si>
  <si>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</si>
  <si>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</si>
  <si>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</si>
  <si>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</si>
  <si>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</si>
  <si>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</si>
  <si>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</si>
  <si>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</si>
  <si>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</si>
  <si>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</si>
  <si>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</si>
  <si>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</si>
  <si>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</si>
  <si>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</si>
  <si>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</si>
  <si>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</si>
  <si>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</si>
  <si>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</si>
  <si>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</si>
  <si>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</si>
  <si>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</si>
  <si>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</si>
  <si>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</si>
  <si>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</si>
  <si>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</si>
  <si>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</si>
  <si>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</si>
  <si>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</si>
  <si>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</si>
  <si>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</si>
  <si>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</si>
  <si>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</si>
  <si>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Kötelező feladatok bevétele, kiadása</t>
  </si>
  <si>
    <t>Feladat megnevezése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</si>
  <si>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</si>
  <si>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</si>
  <si>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</si>
  <si>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</si>
  <si>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 xml:space="preserve">    Rövid lejáratú  hitelek, kölcsönök felvétele</t>
  </si>
  <si>
    <t>6.2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</si>
  <si>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</si>
  <si>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</si>
  <si>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</si>
  <si>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Eredeti
előirányzat</t>
  </si>
  <si>
    <t xml:space="preserve">   - Egyéb működési célú támogatások ÁH-n kívülre</t>
  </si>
  <si>
    <t>I. módosított Előirányzat</t>
  </si>
  <si>
    <t>I. módosított
előirányzat</t>
  </si>
  <si>
    <t>Önként vállalt 
feladatok bevétele, kiadása</t>
  </si>
  <si>
    <t>Államigazgatási 
feladatok bevétele, kiadása</t>
  </si>
  <si>
    <t>Eredeti előirányzat</t>
  </si>
  <si>
    <t>I.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</si>
</sst>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i/>
      <sz val="9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34" fillId="0" borderId="0"/>
    <xf numFmtId="0" fontId="28" fillId="0" borderId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</cellStyleXfs>
  <cellXfs count="287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left" vertical="center" wrapText="1" indent="1"/>
    </xf>
    <xf numFmtId="164" fontId="23" fillId="0" borderId="11" xfId="0" applyNumberFormat="1" applyFont="1" applyFill="1" applyBorder="1" applyAlignment="1" applyProtection="1">
      <alignment horizontal="right" vertical="center" wrapText="1" indent="1"/>
    </xf>
    <xf numFmtId="164" fontId="23" fillId="0" borderId="10" xfId="0" applyNumberFormat="1" applyFont="1" applyFill="1" applyBorder="1" applyAlignment="1" applyProtection="1">
      <alignment horizontal="centerContinuous" vertical="center" wrapText="1"/>
    </xf>
    <xf numFmtId="164" fontId="23" fillId="0" borderId="12" xfId="0" applyNumberFormat="1" applyFont="1" applyFill="1" applyBorder="1" applyAlignment="1" applyProtection="1">
      <alignment horizontal="centerContinuous" vertical="center" wrapText="1"/>
    </xf>
    <xf numFmtId="164" fontId="23" fillId="0" borderId="13" xfId="0" applyNumberFormat="1" applyFont="1" applyFill="1" applyBorder="1" applyAlignment="1" applyProtection="1">
      <alignment horizontal="centerContinuous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horizontal="left" vertical="center" wrapText="1" indent="1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horizontal="left" vertical="center" wrapText="1" indent="1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23" fillId="0" borderId="13" xfId="0" applyNumberFormat="1" applyFont="1" applyFill="1" applyBorder="1" applyAlignment="1" applyProtection="1">
      <alignment horizontal="right" vertical="center" wrapText="1" indent="1"/>
    </xf>
    <xf numFmtId="164" fontId="25" fillId="0" borderId="23" xfId="0" applyNumberFormat="1" applyFont="1" applyFill="1" applyBorder="1" applyAlignment="1" applyProtection="1">
      <alignment horizontal="left" vertical="center" wrapText="1" indent="1"/>
    </xf>
    <xf numFmtId="164" fontId="20" fillId="0" borderId="2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Fill="1" applyBorder="1" applyAlignment="1" applyProtection="1">
      <alignment horizontal="left" vertical="center" wrapText="1" indent="1"/>
    </xf>
    <xf numFmtId="164" fontId="20" fillId="0" borderId="18" xfId="0" applyNumberFormat="1" applyFont="1" applyFill="1" applyBorder="1" applyAlignment="1" applyProtection="1">
      <alignment horizontal="left" vertical="center" wrapText="1" indent="1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26" fillId="0" borderId="0" xfId="0" applyNumberFormat="1" applyFont="1" applyFill="1" applyAlignment="1" applyProtection="1">
      <alignment horizontal="left" vertical="center" wrapText="1"/>
    </xf>
    <xf numFmtId="164" fontId="20" fillId="0" borderId="0" xfId="0" applyNumberFormat="1" applyFont="1" applyFill="1" applyAlignment="1" applyProtection="1">
      <alignment horizontal="right" vertical="center"/>
    </xf>
    <xf numFmtId="164" fontId="25" fillId="0" borderId="26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horizontal="center" vertical="center" wrapText="1"/>
    </xf>
    <xf numFmtId="164" fontId="0" fillId="0" borderId="28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left" vertical="center" wrapText="1" indent="2"/>
    </xf>
    <xf numFmtId="164" fontId="0" fillId="0" borderId="27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horizontal="left" vertical="center" wrapText="1" indent="2"/>
    </xf>
    <xf numFmtId="164" fontId="25" fillId="0" borderId="18" xfId="0" applyNumberFormat="1" applyFont="1" applyFill="1" applyBorder="1" applyAlignment="1" applyProtection="1">
      <alignment horizontal="left" vertical="center" wrapText="1" indent="2"/>
    </xf>
    <xf numFmtId="164" fontId="25" fillId="0" borderId="19" xfId="0" applyNumberFormat="1" applyFont="1" applyFill="1" applyBorder="1" applyAlignment="1" applyProtection="1">
      <alignment horizontal="left" vertical="center" wrapText="1" indent="2"/>
    </xf>
    <xf numFmtId="164" fontId="20" fillId="0" borderId="1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ont="1" applyFill="1" applyBorder="1" applyAlignment="1" applyProtection="1">
      <alignment horizontal="center" vertical="center" wrapText="1"/>
    </xf>
    <xf numFmtId="164" fontId="20" fillId="0" borderId="16" xfId="0" applyNumberFormat="1" applyFont="1" applyFill="1" applyBorder="1" applyAlignment="1" applyProtection="1">
      <alignment horizontal="right" vertical="center" wrapText="1" indent="1"/>
    </xf>
    <xf numFmtId="0" fontId="36" fillId="0" borderId="0" xfId="33" applyFont="1" applyFill="1" applyProtection="1"/>
    <xf numFmtId="49" fontId="36" fillId="0" borderId="0" xfId="33" applyNumberFormat="1" applyFont="1" applyFill="1" applyAlignment="1" applyProtection="1">
      <alignment horizontal="center" vertical="center"/>
    </xf>
    <xf numFmtId="0" fontId="32" fillId="0" borderId="10" xfId="33" applyFont="1" applyFill="1" applyBorder="1" applyAlignment="1" applyProtection="1">
      <alignment vertical="center" wrapText="1"/>
    </xf>
    <xf numFmtId="0" fontId="32" fillId="0" borderId="30" xfId="33" applyFont="1" applyFill="1" applyBorder="1" applyAlignment="1" applyProtection="1">
      <alignment horizontal="center" vertical="center" wrapText="1"/>
    </xf>
    <xf numFmtId="0" fontId="33" fillId="0" borderId="31" xfId="0" applyFont="1" applyFill="1" applyBorder="1" applyAlignment="1" applyProtection="1">
      <alignment horizontal="right" vertical="center"/>
    </xf>
    <xf numFmtId="49" fontId="32" fillId="0" borderId="0" xfId="0" applyNumberFormat="1" applyFont="1" applyBorder="1" applyAlignment="1" applyProtection="1">
      <alignment horizontal="center" vertical="center" wrapText="1"/>
    </xf>
    <xf numFmtId="49" fontId="32" fillId="0" borderId="32" xfId="0" applyNumberFormat="1" applyFont="1" applyBorder="1" applyAlignment="1" applyProtection="1">
      <alignment horizontal="center" vertical="center" wrapText="1"/>
    </xf>
    <xf numFmtId="0" fontId="32" fillId="0" borderId="0" xfId="33" applyFont="1" applyFill="1" applyProtection="1"/>
    <xf numFmtId="0" fontId="37" fillId="0" borderId="0" xfId="33" applyFont="1" applyFill="1" applyProtection="1"/>
    <xf numFmtId="49" fontId="32" fillId="0" borderId="10" xfId="33" applyNumberFormat="1" applyFont="1" applyFill="1" applyBorder="1" applyAlignment="1" applyProtection="1">
      <alignment horizontal="center" vertical="center" wrapText="1"/>
    </xf>
    <xf numFmtId="49" fontId="36" fillId="0" borderId="15" xfId="33" applyNumberFormat="1" applyFont="1" applyFill="1" applyBorder="1" applyAlignment="1" applyProtection="1">
      <alignment horizontal="center" vertical="center" wrapText="1"/>
    </xf>
    <xf numFmtId="49" fontId="36" fillId="0" borderId="23" xfId="33" applyNumberFormat="1" applyFont="1" applyFill="1" applyBorder="1" applyAlignment="1" applyProtection="1">
      <alignment horizontal="center" vertical="center" wrapText="1"/>
    </xf>
    <xf numFmtId="49" fontId="36" fillId="0" borderId="18" xfId="33" applyNumberFormat="1" applyFont="1" applyFill="1" applyBorder="1" applyAlignment="1" applyProtection="1">
      <alignment horizontal="center" vertical="center" wrapText="1"/>
    </xf>
    <xf numFmtId="49" fontId="36" fillId="0" borderId="29" xfId="33" applyNumberFormat="1" applyFont="1" applyFill="1" applyBorder="1" applyAlignment="1" applyProtection="1">
      <alignment horizontal="center" vertical="center" wrapText="1"/>
    </xf>
    <xf numFmtId="0" fontId="32" fillId="0" borderId="33" xfId="33" applyFont="1" applyFill="1" applyBorder="1" applyAlignment="1" applyProtection="1">
      <alignment vertical="center" wrapText="1"/>
    </xf>
    <xf numFmtId="49" fontId="36" fillId="0" borderId="34" xfId="33" applyNumberFormat="1" applyFont="1" applyFill="1" applyBorder="1" applyAlignment="1" applyProtection="1">
      <alignment horizontal="center" vertical="center" wrapText="1"/>
    </xf>
    <xf numFmtId="49" fontId="36" fillId="0" borderId="35" xfId="33" applyNumberFormat="1" applyFont="1" applyFill="1" applyBorder="1" applyAlignment="1" applyProtection="1">
      <alignment horizontal="center" vertical="center" wrapText="1"/>
    </xf>
    <xf numFmtId="0" fontId="32" fillId="0" borderId="36" xfId="33" applyFont="1" applyFill="1" applyBorder="1" applyAlignment="1" applyProtection="1">
      <alignment vertical="center" wrapText="1"/>
    </xf>
    <xf numFmtId="49" fontId="32" fillId="0" borderId="37" xfId="33" applyNumberFormat="1" applyFont="1" applyFill="1" applyBorder="1" applyAlignment="1" applyProtection="1">
      <alignment horizontal="center" vertical="center" wrapText="1"/>
    </xf>
    <xf numFmtId="0" fontId="36" fillId="0" borderId="0" xfId="33" applyFont="1" applyFill="1" applyAlignment="1" applyProtection="1">
      <alignment horizontal="center"/>
    </xf>
    <xf numFmtId="0" fontId="32" fillId="0" borderId="33" xfId="33" applyFont="1" applyFill="1" applyBorder="1" applyAlignment="1" applyProtection="1">
      <alignment horizontal="center" vertical="center" wrapText="1"/>
    </xf>
    <xf numFmtId="0" fontId="36" fillId="0" borderId="0" xfId="33" applyFont="1" applyFill="1" applyAlignment="1" applyProtection="1"/>
    <xf numFmtId="164" fontId="32" fillId="0" borderId="0" xfId="33" applyNumberFormat="1" applyFont="1" applyFill="1" applyBorder="1" applyAlignment="1" applyProtection="1">
      <alignment horizontal="right" vertical="center" wrapText="1"/>
    </xf>
    <xf numFmtId="49" fontId="32" fillId="0" borderId="10" xfId="0" applyNumberFormat="1" applyFont="1" applyBorder="1" applyAlignment="1" applyProtection="1">
      <alignment horizontal="center" vertical="center" wrapText="1"/>
    </xf>
    <xf numFmtId="49" fontId="36" fillId="0" borderId="15" xfId="0" applyNumberFormat="1" applyFont="1" applyBorder="1" applyAlignment="1" applyProtection="1">
      <alignment horizontal="center" vertical="center" wrapText="1"/>
    </xf>
    <xf numFmtId="49" fontId="32" fillId="0" borderId="30" xfId="33" applyNumberFormat="1" applyFont="1" applyFill="1" applyBorder="1" applyAlignment="1" applyProtection="1">
      <alignment horizontal="center" vertical="center" wrapText="1"/>
    </xf>
    <xf numFmtId="49" fontId="36" fillId="0" borderId="32" xfId="33" applyNumberFormat="1" applyFont="1" applyFill="1" applyBorder="1" applyAlignment="1" applyProtection="1">
      <alignment horizontal="center" vertical="center" wrapText="1"/>
    </xf>
    <xf numFmtId="0" fontId="36" fillId="0" borderId="0" xfId="33" applyFont="1" applyFill="1" applyAlignment="1" applyProtection="1">
      <alignment wrapText="1"/>
    </xf>
    <xf numFmtId="0" fontId="32" fillId="0" borderId="0" xfId="33" applyFont="1" applyFill="1" applyAlignment="1" applyProtection="1">
      <alignment horizontal="center" vertical="center" wrapText="1"/>
    </xf>
    <xf numFmtId="49" fontId="32" fillId="0" borderId="0" xfId="33" applyNumberFormat="1" applyFont="1" applyFill="1" applyAlignment="1" applyProtection="1">
      <alignment horizontal="left" vertical="center" wrapText="1"/>
    </xf>
    <xf numFmtId="0" fontId="28" fillId="0" borderId="0" xfId="33" applyFill="1" applyProtection="1"/>
    <xf numFmtId="0" fontId="28" fillId="0" borderId="0" xfId="33" applyFont="1" applyFill="1" applyAlignment="1" applyProtection="1">
      <alignment horizontal="right" vertical="center" indent="1"/>
    </xf>
    <xf numFmtId="0" fontId="28" fillId="0" borderId="0" xfId="33" applyFont="1" applyFill="1" applyProtection="1"/>
    <xf numFmtId="49" fontId="28" fillId="0" borderId="0" xfId="33" applyNumberFormat="1" applyFont="1" applyFill="1" applyAlignment="1" applyProtection="1">
      <alignment horizontal="center" vertical="center"/>
    </xf>
    <xf numFmtId="164" fontId="21" fillId="0" borderId="13" xfId="33" applyNumberFormat="1" applyFont="1" applyFill="1" applyBorder="1" applyAlignment="1" applyProtection="1">
      <alignment horizontal="right" vertical="center" wrapText="1" indent="1"/>
    </xf>
    <xf numFmtId="0" fontId="21" fillId="0" borderId="12" xfId="33" applyFont="1" applyFill="1" applyBorder="1" applyAlignment="1" applyProtection="1">
      <alignment vertical="center" wrapText="1"/>
    </xf>
    <xf numFmtId="49" fontId="21" fillId="0" borderId="10" xfId="33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right" vertical="center"/>
    </xf>
    <xf numFmtId="0" fontId="26" fillId="0" borderId="0" xfId="33" applyFont="1" applyFill="1" applyAlignment="1" applyProtection="1">
      <alignment horizontal="center"/>
    </xf>
    <xf numFmtId="49" fontId="26" fillId="0" borderId="0" xfId="33" applyNumberFormat="1" applyFont="1" applyFill="1" applyAlignment="1" applyProtection="1">
      <alignment horizontal="center" vertical="center"/>
    </xf>
    <xf numFmtId="0" fontId="35" fillId="0" borderId="0" xfId="33" applyFont="1" applyFill="1" applyProtection="1"/>
    <xf numFmtId="164" fontId="30" fillId="0" borderId="0" xfId="0" quotePrefix="1" applyNumberFormat="1" applyFont="1" applyBorder="1" applyAlignment="1" applyProtection="1">
      <alignment horizontal="right" vertical="center" wrapText="1" indent="1"/>
    </xf>
    <xf numFmtId="0" fontId="30" fillId="0" borderId="0" xfId="0" applyFont="1" applyBorder="1" applyAlignment="1" applyProtection="1">
      <alignment horizontal="left" vertical="center" wrapText="1" indent="1"/>
    </xf>
    <xf numFmtId="49" fontId="30" fillId="0" borderId="0" xfId="0" applyNumberFormat="1" applyFont="1" applyBorder="1" applyAlignment="1" applyProtection="1">
      <alignment horizontal="center" vertical="center" wrapText="1"/>
    </xf>
    <xf numFmtId="164" fontId="30" fillId="0" borderId="13" xfId="0" quotePrefix="1" applyNumberFormat="1" applyFont="1" applyBorder="1" applyAlignment="1" applyProtection="1">
      <alignment horizontal="right" vertical="center" wrapText="1" indent="1"/>
    </xf>
    <xf numFmtId="0" fontId="30" fillId="0" borderId="38" xfId="0" applyFont="1" applyBorder="1" applyAlignment="1" applyProtection="1">
      <alignment horizontal="left" vertical="center" wrapText="1" indent="1"/>
    </xf>
    <xf numFmtId="49" fontId="30" fillId="0" borderId="32" xfId="0" applyNumberFormat="1" applyFont="1" applyBorder="1" applyAlignment="1" applyProtection="1">
      <alignment horizontal="center" vertical="center" wrapText="1"/>
    </xf>
    <xf numFmtId="0" fontId="26" fillId="0" borderId="0" xfId="33" applyFont="1" applyFill="1" applyProtection="1"/>
    <xf numFmtId="0" fontId="39" fillId="0" borderId="0" xfId="33" applyFont="1" applyFill="1" applyProtection="1"/>
    <xf numFmtId="0" fontId="26" fillId="0" borderId="12" xfId="33" applyFont="1" applyFill="1" applyBorder="1" applyAlignment="1" applyProtection="1">
      <alignment horizontal="left" vertical="center" wrapText="1" indent="1"/>
    </xf>
    <xf numFmtId="49" fontId="19" fillId="0" borderId="10" xfId="33" applyNumberFormat="1" applyFont="1" applyFill="1" applyBorder="1" applyAlignment="1" applyProtection="1">
      <alignment horizontal="center" vertical="center" wrapText="1"/>
    </xf>
    <xf numFmtId="164" fontId="27" fillId="0" borderId="20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6" xfId="33" applyFont="1" applyFill="1" applyBorder="1" applyAlignment="1" applyProtection="1">
      <alignment horizontal="left" vertical="center" wrapText="1" indent="1"/>
    </xf>
    <xf numFmtId="49" fontId="27" fillId="0" borderId="15" xfId="33" applyNumberFormat="1" applyFont="1" applyFill="1" applyBorder="1" applyAlignment="1" applyProtection="1">
      <alignment horizontal="center" vertical="center" wrapText="1"/>
    </xf>
    <xf numFmtId="164" fontId="30" fillId="0" borderId="13" xfId="0" applyNumberFormat="1" applyFont="1" applyBorder="1" applyAlignment="1" applyProtection="1">
      <alignment horizontal="right" vertical="center" wrapText="1" indent="1"/>
    </xf>
    <xf numFmtId="0" fontId="27" fillId="0" borderId="24" xfId="33" applyFont="1" applyFill="1" applyBorder="1" applyAlignment="1" applyProtection="1">
      <alignment horizontal="left" vertical="center" wrapText="1" indent="1"/>
    </xf>
    <xf numFmtId="49" fontId="27" fillId="0" borderId="23" xfId="33" applyNumberFormat="1" applyFont="1" applyFill="1" applyBorder="1" applyAlignment="1" applyProtection="1">
      <alignment horizontal="center" vertical="center" wrapText="1"/>
    </xf>
    <xf numFmtId="164" fontId="26" fillId="0" borderId="13" xfId="33" applyNumberFormat="1" applyFont="1" applyFill="1" applyBorder="1" applyAlignment="1" applyProtection="1">
      <alignment horizontal="right" vertical="center" wrapText="1" indent="1"/>
    </xf>
    <xf numFmtId="164" fontId="19" fillId="0" borderId="13" xfId="33" applyNumberFormat="1" applyFont="1" applyFill="1" applyBorder="1" applyAlignment="1" applyProtection="1">
      <alignment horizontal="right" vertical="center" wrapText="1" indent="1"/>
    </xf>
    <xf numFmtId="164" fontId="27" fillId="0" borderId="39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33" applyFont="1" applyFill="1" applyBorder="1" applyAlignment="1" applyProtection="1">
      <alignment horizontal="left" vertical="center" wrapText="1" indent="1"/>
    </xf>
    <xf numFmtId="49" fontId="27" fillId="0" borderId="29" xfId="33" applyNumberFormat="1" applyFont="1" applyFill="1" applyBorder="1" applyAlignment="1" applyProtection="1">
      <alignment horizontal="center" vertical="center" wrapText="1"/>
    </xf>
    <xf numFmtId="164" fontId="27" fillId="0" borderId="17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9" xfId="33" applyFont="1" applyFill="1" applyBorder="1" applyAlignment="1" applyProtection="1">
      <alignment horizontal="left" vertical="center" wrapText="1" indent="6"/>
    </xf>
    <xf numFmtId="0" fontId="27" fillId="0" borderId="16" xfId="33" applyFont="1" applyFill="1" applyBorder="1" applyAlignment="1" applyProtection="1">
      <alignment horizontal="left" vertical="center" wrapText="1" indent="6"/>
    </xf>
    <xf numFmtId="0" fontId="31" fillId="0" borderId="19" xfId="0" applyFont="1" applyBorder="1" applyAlignment="1" applyProtection="1">
      <alignment horizontal="left" vertical="center" wrapText="1" indent="1"/>
    </xf>
    <xf numFmtId="0" fontId="31" fillId="0" borderId="40" xfId="0" applyFont="1" applyBorder="1" applyAlignment="1" applyProtection="1">
      <alignment horizontal="left" vertical="center" wrapText="1" indent="1"/>
    </xf>
    <xf numFmtId="0" fontId="27" fillId="0" borderId="19" xfId="33" applyFont="1" applyFill="1" applyBorder="1" applyAlignment="1" applyProtection="1">
      <alignment horizontal="left" vertical="center" wrapText="1" indent="1"/>
    </xf>
    <xf numFmtId="0" fontId="19" fillId="0" borderId="12" xfId="33" applyFont="1" applyFill="1" applyBorder="1" applyAlignment="1" applyProtection="1">
      <alignment vertical="center" wrapText="1"/>
    </xf>
    <xf numFmtId="164" fontId="27" fillId="0" borderId="41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2" xfId="33" applyFont="1" applyFill="1" applyBorder="1" applyAlignment="1" applyProtection="1">
      <alignment horizontal="left" vertical="center" wrapText="1" indent="6"/>
    </xf>
    <xf numFmtId="49" fontId="27" fillId="0" borderId="34" xfId="33" applyNumberFormat="1" applyFont="1" applyFill="1" applyBorder="1" applyAlignment="1" applyProtection="1">
      <alignment horizontal="center" vertical="center" wrapText="1"/>
    </xf>
    <xf numFmtId="0" fontId="27" fillId="0" borderId="40" xfId="33" applyFont="1" applyFill="1" applyBorder="1" applyAlignment="1" applyProtection="1">
      <alignment horizontal="left" vertical="center" wrapText="1" indent="6"/>
    </xf>
    <xf numFmtId="49" fontId="27" fillId="0" borderId="18" xfId="33" applyNumberFormat="1" applyFont="1" applyFill="1" applyBorder="1" applyAlignment="1" applyProtection="1">
      <alignment horizontal="center" vertical="center" wrapText="1"/>
    </xf>
    <xf numFmtId="0" fontId="27" fillId="0" borderId="19" xfId="33" applyFont="1" applyFill="1" applyBorder="1" applyAlignment="1" applyProtection="1">
      <alignment horizontal="left" indent="6"/>
    </xf>
    <xf numFmtId="0" fontId="27" fillId="0" borderId="0" xfId="33" applyFont="1" applyFill="1" applyBorder="1" applyAlignment="1" applyProtection="1">
      <alignment horizontal="left" vertical="center" wrapText="1" indent="1"/>
    </xf>
    <xf numFmtId="0" fontId="27" fillId="0" borderId="43" xfId="33" applyFont="1" applyFill="1" applyBorder="1" applyAlignment="1" applyProtection="1">
      <alignment horizontal="left" vertical="center" wrapText="1" indent="1"/>
    </xf>
    <xf numFmtId="164" fontId="27" fillId="0" borderId="44" xfId="3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33" applyFont="1" applyFill="1" applyBorder="1" applyAlignment="1" applyProtection="1">
      <alignment horizontal="left" vertical="center" wrapText="1" indent="1"/>
    </xf>
    <xf numFmtId="49" fontId="27" fillId="0" borderId="35" xfId="33" applyNumberFormat="1" applyFont="1" applyFill="1" applyBorder="1" applyAlignment="1" applyProtection="1">
      <alignment horizontal="center" vertical="center" wrapText="1"/>
    </xf>
    <xf numFmtId="164" fontId="19" fillId="0" borderId="46" xfId="33" applyNumberFormat="1" applyFont="1" applyFill="1" applyBorder="1" applyAlignment="1" applyProtection="1">
      <alignment horizontal="right" vertical="center" wrapText="1" indent="1"/>
    </xf>
    <xf numFmtId="0" fontId="19" fillId="0" borderId="47" xfId="33" applyFont="1" applyFill="1" applyBorder="1" applyAlignment="1" applyProtection="1">
      <alignment vertical="center" wrapText="1"/>
    </xf>
    <xf numFmtId="49" fontId="19" fillId="0" borderId="37" xfId="33" applyNumberFormat="1" applyFont="1" applyFill="1" applyBorder="1" applyAlignment="1" applyProtection="1">
      <alignment horizontal="center" vertical="center" wrapText="1"/>
    </xf>
    <xf numFmtId="0" fontId="40" fillId="0" borderId="0" xfId="33" applyFont="1" applyFill="1" applyProtection="1"/>
    <xf numFmtId="0" fontId="19" fillId="0" borderId="13" xfId="33" applyFont="1" applyFill="1" applyBorder="1" applyAlignment="1" applyProtection="1">
      <alignment horizontal="center" vertical="center" wrapText="1"/>
    </xf>
    <xf numFmtId="0" fontId="19" fillId="0" borderId="12" xfId="33" applyFont="1" applyFill="1" applyBorder="1" applyAlignment="1" applyProtection="1">
      <alignment horizontal="center" vertical="center" wrapText="1"/>
    </xf>
    <xf numFmtId="0" fontId="28" fillId="0" borderId="0" xfId="33" applyFill="1" applyAlignment="1" applyProtection="1"/>
    <xf numFmtId="0" fontId="20" fillId="0" borderId="0" xfId="0" applyFont="1" applyFill="1" applyBorder="1" applyAlignment="1" applyProtection="1">
      <alignment horizontal="right"/>
    </xf>
    <xf numFmtId="49" fontId="30" fillId="0" borderId="0" xfId="0" applyNumberFormat="1" applyFont="1" applyFill="1" applyBorder="1" applyAlignment="1" applyProtection="1">
      <alignment vertical="center" wrapText="1"/>
    </xf>
    <xf numFmtId="164" fontId="26" fillId="0" borderId="13" xfId="33" applyNumberFormat="1" applyFont="1" applyFill="1" applyBorder="1" applyAlignment="1" applyProtection="1">
      <alignment horizontal="right" vertical="center" wrapText="1"/>
    </xf>
    <xf numFmtId="0" fontId="30" fillId="0" borderId="12" xfId="0" applyFont="1" applyBorder="1" applyAlignment="1" applyProtection="1">
      <alignment horizontal="left" vertical="center" wrapText="1" indent="1"/>
    </xf>
    <xf numFmtId="49" fontId="30" fillId="0" borderId="10" xfId="0" applyNumberFormat="1" applyFont="1" applyBorder="1" applyAlignment="1" applyProtection="1">
      <alignment horizontal="center" vertical="center" wrapText="1"/>
    </xf>
    <xf numFmtId="164" fontId="19" fillId="0" borderId="13" xfId="33" applyNumberFormat="1" applyFont="1" applyFill="1" applyBorder="1" applyAlignment="1" applyProtection="1">
      <alignment horizontal="right" vertical="center" wrapText="1"/>
      <protection locked="0"/>
    </xf>
    <xf numFmtId="164" fontId="28" fillId="0" borderId="20" xfId="33" applyNumberFormat="1" applyFont="1" applyFill="1" applyBorder="1" applyAlignment="1" applyProtection="1">
      <alignment horizontal="right" vertical="center" wrapText="1"/>
      <protection locked="0"/>
    </xf>
    <xf numFmtId="49" fontId="31" fillId="0" borderId="29" xfId="0" applyNumberFormat="1" applyFont="1" applyBorder="1" applyAlignment="1" applyProtection="1">
      <alignment horizontal="center" vertical="center" wrapText="1"/>
    </xf>
    <xf numFmtId="49" fontId="31" fillId="0" borderId="18" xfId="0" applyNumberFormat="1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left" vertical="center" wrapText="1" indent="1"/>
    </xf>
    <xf numFmtId="49" fontId="31" fillId="0" borderId="15" xfId="0" applyNumberFormat="1" applyFont="1" applyBorder="1" applyAlignment="1" applyProtection="1">
      <alignment horizontal="center" vertical="center" wrapText="1"/>
    </xf>
    <xf numFmtId="164" fontId="19" fillId="0" borderId="13" xfId="33" applyNumberFormat="1" applyFont="1" applyFill="1" applyBorder="1" applyAlignment="1" applyProtection="1">
      <alignment horizontal="right" vertical="center" wrapText="1"/>
    </xf>
    <xf numFmtId="0" fontId="19" fillId="0" borderId="12" xfId="33" applyFont="1" applyFill="1" applyBorder="1" applyAlignment="1" applyProtection="1">
      <alignment horizontal="left" vertical="center" wrapText="1" indent="1"/>
    </xf>
    <xf numFmtId="164" fontId="27" fillId="0" borderId="39" xfId="33" applyNumberFormat="1" applyFont="1" applyFill="1" applyBorder="1" applyAlignment="1" applyProtection="1">
      <alignment horizontal="right" vertical="center" wrapText="1"/>
      <protection locked="0"/>
    </xf>
    <xf numFmtId="164" fontId="27" fillId="0" borderId="20" xfId="33" applyNumberFormat="1" applyFont="1" applyFill="1" applyBorder="1" applyAlignment="1" applyProtection="1">
      <alignment horizontal="right" vertical="center" wrapText="1"/>
      <protection locked="0"/>
    </xf>
    <xf numFmtId="164" fontId="27" fillId="0" borderId="17" xfId="33" applyNumberFormat="1" applyFont="1" applyFill="1" applyBorder="1" applyAlignment="1" applyProtection="1">
      <alignment horizontal="right" vertical="center" wrapText="1"/>
      <protection locked="0"/>
    </xf>
    <xf numFmtId="164" fontId="28" fillId="0" borderId="39" xfId="33" applyNumberFormat="1" applyFont="1" applyFill="1" applyBorder="1" applyAlignment="1" applyProtection="1">
      <alignment horizontal="right" vertical="center" wrapText="1"/>
      <protection locked="0"/>
    </xf>
    <xf numFmtId="164" fontId="28" fillId="0" borderId="17" xfId="33" applyNumberFormat="1" applyFont="1" applyFill="1" applyBorder="1" applyAlignment="1" applyProtection="1">
      <alignment horizontal="right" vertical="center" wrapText="1"/>
      <protection locked="0"/>
    </xf>
    <xf numFmtId="164" fontId="27" fillId="0" borderId="17" xfId="33" applyNumberFormat="1" applyFont="1" applyFill="1" applyBorder="1" applyAlignment="1" applyProtection="1">
      <alignment horizontal="right" vertical="center" wrapText="1"/>
    </xf>
    <xf numFmtId="0" fontId="19" fillId="0" borderId="46" xfId="33" applyFont="1" applyFill="1" applyBorder="1" applyAlignment="1" applyProtection="1">
      <alignment horizontal="center" vertical="center" wrapText="1"/>
    </xf>
    <xf numFmtId="0" fontId="19" fillId="0" borderId="47" xfId="33" applyFont="1" applyFill="1" applyBorder="1" applyAlignment="1" applyProtection="1">
      <alignment horizontal="center" vertical="center" wrapText="1"/>
    </xf>
    <xf numFmtId="0" fontId="26" fillId="0" borderId="14" xfId="33" applyFont="1" applyFill="1" applyBorder="1" applyAlignment="1" applyProtection="1">
      <alignment horizontal="center"/>
    </xf>
    <xf numFmtId="0" fontId="26" fillId="0" borderId="0" xfId="33" applyFont="1" applyFill="1" applyBorder="1" applyAlignment="1" applyProtection="1">
      <alignment horizontal="left"/>
    </xf>
    <xf numFmtId="11" fontId="23" fillId="0" borderId="12" xfId="0" applyNumberFormat="1" applyFont="1" applyFill="1" applyBorder="1" applyAlignment="1" applyProtection="1">
      <alignment horizontal="center" vertical="center" wrapText="1"/>
    </xf>
    <xf numFmtId="164" fontId="32" fillId="0" borderId="0" xfId="33" applyNumberFormat="1" applyFont="1" applyFill="1" applyBorder="1" applyAlignment="1" applyProtection="1">
      <alignment horizontal="center" vertical="center"/>
    </xf>
    <xf numFmtId="0" fontId="32" fillId="14" borderId="0" xfId="33" applyFont="1" applyFill="1" applyAlignment="1" applyProtection="1">
      <alignment horizontal="center" vertical="center" wrapText="1"/>
    </xf>
    <xf numFmtId="0" fontId="33" fillId="14" borderId="31" xfId="0" applyFont="1" applyFill="1" applyBorder="1" applyAlignment="1" applyProtection="1">
      <alignment horizontal="right" vertical="center"/>
    </xf>
    <xf numFmtId="11" fontId="23" fillId="14" borderId="12" xfId="0" applyNumberFormat="1" applyFont="1" applyFill="1" applyBorder="1" applyAlignment="1" applyProtection="1">
      <alignment horizontal="center" vertical="center" wrapText="1"/>
    </xf>
    <xf numFmtId="164" fontId="32" fillId="14" borderId="30" xfId="33" applyNumberFormat="1" applyFont="1" applyFill="1" applyBorder="1" applyAlignment="1" applyProtection="1">
      <alignment horizontal="right" vertical="center" wrapText="1"/>
    </xf>
    <xf numFmtId="164" fontId="36" fillId="14" borderId="48" xfId="33" applyNumberFormat="1" applyFont="1" applyFill="1" applyBorder="1" applyAlignment="1" applyProtection="1">
      <alignment horizontal="right" vertical="center" wrapText="1"/>
      <protection locked="0"/>
    </xf>
    <xf numFmtId="164" fontId="36" fillId="14" borderId="49" xfId="33" applyNumberFormat="1" applyFont="1" applyFill="1" applyBorder="1" applyAlignment="1" applyProtection="1">
      <alignment horizontal="right" vertical="center" wrapText="1"/>
      <protection locked="0"/>
    </xf>
    <xf numFmtId="164" fontId="36" fillId="14" borderId="50" xfId="33" applyNumberFormat="1" applyFont="1" applyFill="1" applyBorder="1" applyAlignment="1" applyProtection="1">
      <alignment horizontal="right" vertical="center" wrapText="1"/>
      <protection locked="0"/>
    </xf>
    <xf numFmtId="164" fontId="36" fillId="14" borderId="48" xfId="33" applyNumberFormat="1" applyFont="1" applyFill="1" applyBorder="1" applyAlignment="1" applyProtection="1">
      <alignment horizontal="right" vertical="center" wrapText="1"/>
    </xf>
    <xf numFmtId="164" fontId="36" fillId="14" borderId="51" xfId="33" applyNumberFormat="1" applyFont="1" applyFill="1" applyBorder="1" applyAlignment="1" applyProtection="1">
      <alignment horizontal="right" vertical="center" wrapText="1"/>
      <protection locked="0"/>
    </xf>
    <xf numFmtId="164" fontId="32" fillId="14" borderId="30" xfId="33" applyNumberFormat="1" applyFont="1" applyFill="1" applyBorder="1" applyAlignment="1" applyProtection="1">
      <alignment horizontal="right" vertical="center" wrapText="1"/>
      <protection locked="0"/>
    </xf>
    <xf numFmtId="0" fontId="32" fillId="14" borderId="30" xfId="33" applyFont="1" applyFill="1" applyBorder="1" applyAlignment="1" applyProtection="1">
      <alignment horizontal="center" vertical="center" wrapText="1"/>
    </xf>
    <xf numFmtId="164" fontId="32" fillId="14" borderId="52" xfId="33" applyNumberFormat="1" applyFont="1" applyFill="1" applyBorder="1" applyAlignment="1" applyProtection="1">
      <alignment horizontal="right" vertical="center" wrapText="1"/>
    </xf>
    <xf numFmtId="164" fontId="36" fillId="14" borderId="53" xfId="33" applyNumberFormat="1" applyFont="1" applyFill="1" applyBorder="1" applyAlignment="1" applyProtection="1">
      <alignment horizontal="right" vertical="center" wrapText="1"/>
      <protection locked="0"/>
    </xf>
    <xf numFmtId="164" fontId="36" fillId="14" borderId="54" xfId="33" applyNumberFormat="1" applyFont="1" applyFill="1" applyBorder="1" applyAlignment="1" applyProtection="1">
      <alignment horizontal="right" vertical="center" wrapText="1"/>
      <protection locked="0"/>
    </xf>
    <xf numFmtId="164" fontId="32" fillId="14" borderId="14" xfId="33" applyNumberFormat="1" applyFont="1" applyFill="1" applyBorder="1" applyAlignment="1" applyProtection="1">
      <alignment horizontal="right" vertical="center" wrapText="1"/>
    </xf>
    <xf numFmtId="164" fontId="32" fillId="14" borderId="30" xfId="0" applyNumberFormat="1" applyFont="1" applyFill="1" applyBorder="1" applyAlignment="1" applyProtection="1">
      <alignment horizontal="right" vertical="center" wrapText="1"/>
    </xf>
    <xf numFmtId="164" fontId="32" fillId="14" borderId="30" xfId="0" quotePrefix="1" applyNumberFormat="1" applyFont="1" applyFill="1" applyBorder="1" applyAlignment="1" applyProtection="1">
      <alignment horizontal="right" vertical="center" wrapText="1"/>
    </xf>
    <xf numFmtId="164" fontId="32" fillId="14" borderId="0" xfId="0" quotePrefix="1" applyNumberFormat="1" applyFont="1" applyFill="1" applyBorder="1" applyAlignment="1" applyProtection="1">
      <alignment horizontal="right" vertical="center" wrapText="1"/>
    </xf>
    <xf numFmtId="0" fontId="36" fillId="14" borderId="0" xfId="33" applyFont="1" applyFill="1" applyAlignment="1" applyProtection="1">
      <alignment horizontal="right" vertical="center"/>
    </xf>
    <xf numFmtId="0" fontId="26" fillId="14" borderId="30" xfId="33" applyFont="1" applyFill="1" applyBorder="1" applyAlignment="1" applyProtection="1">
      <alignment horizontal="center"/>
    </xf>
    <xf numFmtId="0" fontId="29" fillId="14" borderId="30" xfId="33" applyFont="1" applyFill="1" applyBorder="1" applyAlignment="1" applyProtection="1">
      <alignment horizontal="center"/>
    </xf>
    <xf numFmtId="0" fontId="26" fillId="14" borderId="0" xfId="33" applyFont="1" applyFill="1" applyBorder="1" applyAlignment="1" applyProtection="1">
      <alignment horizontal="center"/>
    </xf>
    <xf numFmtId="164" fontId="32" fillId="14" borderId="13" xfId="33" applyNumberFormat="1" applyFont="1" applyFill="1" applyBorder="1" applyAlignment="1" applyProtection="1">
      <alignment horizontal="right" vertical="center" wrapText="1" indent="1"/>
    </xf>
    <xf numFmtId="0" fontId="32" fillId="15" borderId="0" xfId="33" applyFont="1" applyFill="1" applyAlignment="1" applyProtection="1">
      <alignment horizontal="center" vertical="center" wrapText="1"/>
    </xf>
    <xf numFmtId="0" fontId="33" fillId="15" borderId="31" xfId="0" applyFont="1" applyFill="1" applyBorder="1" applyAlignment="1" applyProtection="1">
      <alignment horizontal="right" vertical="center"/>
    </xf>
    <xf numFmtId="11" fontId="23" fillId="15" borderId="12" xfId="0" applyNumberFormat="1" applyFont="1" applyFill="1" applyBorder="1" applyAlignment="1" applyProtection="1">
      <alignment horizontal="center" vertical="center" wrapText="1"/>
    </xf>
    <xf numFmtId="164" fontId="32" fillId="15" borderId="14" xfId="33" applyNumberFormat="1" applyFont="1" applyFill="1" applyBorder="1" applyAlignment="1" applyProtection="1">
      <alignment horizontal="right" vertical="center" wrapText="1"/>
    </xf>
    <xf numFmtId="164" fontId="36" fillId="15" borderId="26" xfId="33" applyNumberFormat="1" applyFont="1" applyFill="1" applyBorder="1" applyAlignment="1" applyProtection="1">
      <alignment horizontal="right" vertical="center" wrapText="1"/>
      <protection locked="0"/>
    </xf>
    <xf numFmtId="164" fontId="36" fillId="15" borderId="27" xfId="33" applyNumberFormat="1" applyFont="1" applyFill="1" applyBorder="1" applyAlignment="1" applyProtection="1">
      <alignment horizontal="right" vertical="center" wrapText="1"/>
      <protection locked="0"/>
    </xf>
    <xf numFmtId="164" fontId="36" fillId="15" borderId="55" xfId="33" applyNumberFormat="1" applyFont="1" applyFill="1" applyBorder="1" applyAlignment="1" applyProtection="1">
      <alignment horizontal="right" vertical="center" wrapText="1"/>
      <protection locked="0"/>
    </xf>
    <xf numFmtId="164" fontId="36" fillId="15" borderId="26" xfId="33" applyNumberFormat="1" applyFont="1" applyFill="1" applyBorder="1" applyAlignment="1" applyProtection="1">
      <alignment horizontal="right" vertical="center" wrapText="1"/>
    </xf>
    <xf numFmtId="164" fontId="36" fillId="15" borderId="56" xfId="33" applyNumberFormat="1" applyFont="1" applyFill="1" applyBorder="1" applyAlignment="1" applyProtection="1">
      <alignment horizontal="right" vertical="center" wrapText="1"/>
      <protection locked="0"/>
    </xf>
    <xf numFmtId="164" fontId="32" fillId="15" borderId="14" xfId="33" applyNumberFormat="1" applyFont="1" applyFill="1" applyBorder="1" applyAlignment="1" applyProtection="1">
      <alignment horizontal="right" vertical="center" wrapText="1"/>
      <protection locked="0"/>
    </xf>
    <xf numFmtId="0" fontId="36" fillId="15" borderId="0" xfId="33" applyFont="1" applyFill="1" applyProtection="1"/>
    <xf numFmtId="0" fontId="32" fillId="15" borderId="14" xfId="33" applyFont="1" applyFill="1" applyBorder="1" applyAlignment="1" applyProtection="1">
      <alignment horizontal="center" vertical="center" wrapText="1"/>
    </xf>
    <xf numFmtId="164" fontId="32" fillId="15" borderId="57" xfId="33" applyNumberFormat="1" applyFont="1" applyFill="1" applyBorder="1" applyAlignment="1" applyProtection="1">
      <alignment horizontal="right" vertical="center" wrapText="1"/>
    </xf>
    <xf numFmtId="164" fontId="36" fillId="15" borderId="58" xfId="33" applyNumberFormat="1" applyFont="1" applyFill="1" applyBorder="1" applyAlignment="1" applyProtection="1">
      <alignment horizontal="right" vertical="center" wrapText="1"/>
      <protection locked="0"/>
    </xf>
    <xf numFmtId="164" fontId="36" fillId="15" borderId="59" xfId="33" applyNumberFormat="1" applyFont="1" applyFill="1" applyBorder="1" applyAlignment="1" applyProtection="1">
      <alignment horizontal="right" vertical="center" wrapText="1"/>
      <protection locked="0"/>
    </xf>
    <xf numFmtId="164" fontId="32" fillId="15" borderId="14" xfId="0" applyNumberFormat="1" applyFont="1" applyFill="1" applyBorder="1" applyAlignment="1" applyProtection="1">
      <alignment horizontal="right" vertical="center" wrapText="1"/>
    </xf>
    <xf numFmtId="164" fontId="32" fillId="15" borderId="14" xfId="0" quotePrefix="1" applyNumberFormat="1" applyFont="1" applyFill="1" applyBorder="1" applyAlignment="1" applyProtection="1">
      <alignment horizontal="right" vertical="center" wrapText="1"/>
    </xf>
    <xf numFmtId="164" fontId="32" fillId="15" borderId="0" xfId="0" quotePrefix="1" applyNumberFormat="1" applyFont="1" applyFill="1" applyBorder="1" applyAlignment="1" applyProtection="1">
      <alignment horizontal="right" vertical="center" wrapText="1"/>
    </xf>
    <xf numFmtId="0" fontId="36" fillId="15" borderId="0" xfId="33" applyFont="1" applyFill="1" applyAlignment="1" applyProtection="1">
      <alignment horizontal="right" vertical="center"/>
    </xf>
    <xf numFmtId="0" fontId="26" fillId="15" borderId="30" xfId="33" applyFont="1" applyFill="1" applyBorder="1" applyAlignment="1" applyProtection="1">
      <alignment horizontal="center"/>
    </xf>
    <xf numFmtId="0" fontId="29" fillId="15" borderId="30" xfId="33" applyFont="1" applyFill="1" applyBorder="1" applyAlignment="1" applyProtection="1">
      <alignment horizontal="center"/>
    </xf>
    <xf numFmtId="0" fontId="28" fillId="15" borderId="0" xfId="33" applyFont="1" applyFill="1" applyProtection="1"/>
    <xf numFmtId="164" fontId="32" fillId="15" borderId="13" xfId="33" applyNumberFormat="1" applyFont="1" applyFill="1" applyBorder="1" applyAlignment="1" applyProtection="1">
      <alignment horizontal="right" vertical="center" wrapText="1" indent="1"/>
    </xf>
    <xf numFmtId="0" fontId="32" fillId="16" borderId="0" xfId="33" applyFont="1" applyFill="1" applyAlignment="1" applyProtection="1">
      <alignment horizontal="center" vertical="center" wrapText="1"/>
    </xf>
    <xf numFmtId="0" fontId="33" fillId="16" borderId="31" xfId="0" applyFont="1" applyFill="1" applyBorder="1" applyAlignment="1" applyProtection="1">
      <alignment horizontal="right" vertical="center"/>
    </xf>
    <xf numFmtId="11" fontId="23" fillId="16" borderId="12" xfId="0" applyNumberFormat="1" applyFont="1" applyFill="1" applyBorder="1" applyAlignment="1" applyProtection="1">
      <alignment horizontal="center" vertical="center" wrapText="1"/>
    </xf>
    <xf numFmtId="164" fontId="32" fillId="16" borderId="11" xfId="33" applyNumberFormat="1" applyFont="1" applyFill="1" applyBorder="1" applyAlignment="1" applyProtection="1">
      <alignment horizontal="right" vertical="center" wrapText="1"/>
    </xf>
    <xf numFmtId="164" fontId="36" fillId="16" borderId="60" xfId="33" applyNumberFormat="1" applyFont="1" applyFill="1" applyBorder="1" applyAlignment="1" applyProtection="1">
      <alignment horizontal="right" vertical="center" wrapText="1"/>
      <protection locked="0"/>
    </xf>
    <xf numFmtId="164" fontId="36" fillId="16" borderId="61" xfId="33" applyNumberFormat="1" applyFont="1" applyFill="1" applyBorder="1" applyAlignment="1" applyProtection="1">
      <alignment horizontal="right" vertical="center" wrapText="1"/>
      <protection locked="0"/>
    </xf>
    <xf numFmtId="164" fontId="36" fillId="16" borderId="62" xfId="33" applyNumberFormat="1" applyFont="1" applyFill="1" applyBorder="1" applyAlignment="1" applyProtection="1">
      <alignment horizontal="right" vertical="center" wrapText="1"/>
      <protection locked="0"/>
    </xf>
    <xf numFmtId="164" fontId="36" fillId="16" borderId="60" xfId="33" applyNumberFormat="1" applyFont="1" applyFill="1" applyBorder="1" applyAlignment="1" applyProtection="1">
      <alignment horizontal="right" vertical="center" wrapText="1"/>
    </xf>
    <xf numFmtId="164" fontId="36" fillId="16" borderId="63" xfId="33" applyNumberFormat="1" applyFont="1" applyFill="1" applyBorder="1" applyAlignment="1" applyProtection="1">
      <alignment horizontal="right" vertical="center" wrapText="1"/>
      <protection locked="0"/>
    </xf>
    <xf numFmtId="164" fontId="32" fillId="16" borderId="11" xfId="33" applyNumberFormat="1" applyFont="1" applyFill="1" applyBorder="1" applyAlignment="1" applyProtection="1">
      <alignment horizontal="right" vertical="center" wrapText="1"/>
      <protection locked="0"/>
    </xf>
    <xf numFmtId="0" fontId="36" fillId="16" borderId="0" xfId="33" applyFont="1" applyFill="1" applyProtection="1"/>
    <xf numFmtId="0" fontId="32" fillId="16" borderId="13" xfId="33" applyFont="1" applyFill="1" applyBorder="1" applyAlignment="1" applyProtection="1">
      <alignment horizontal="center" vertical="center" wrapText="1"/>
    </xf>
    <xf numFmtId="164" fontId="32" fillId="16" borderId="46" xfId="33" applyNumberFormat="1" applyFont="1" applyFill="1" applyBorder="1" applyAlignment="1" applyProtection="1">
      <alignment horizontal="right" vertical="center" wrapText="1"/>
    </xf>
    <xf numFmtId="164" fontId="36" fillId="16" borderId="44" xfId="33" applyNumberFormat="1" applyFont="1" applyFill="1" applyBorder="1" applyAlignment="1" applyProtection="1">
      <alignment horizontal="right" vertical="center" wrapText="1"/>
      <protection locked="0"/>
    </xf>
    <xf numFmtId="164" fontId="36" fillId="16" borderId="20" xfId="33" applyNumberFormat="1" applyFont="1" applyFill="1" applyBorder="1" applyAlignment="1" applyProtection="1">
      <alignment horizontal="right" vertical="center" wrapText="1"/>
      <protection locked="0"/>
    </xf>
    <xf numFmtId="164" fontId="36" fillId="16" borderId="39" xfId="33" applyNumberFormat="1" applyFont="1" applyFill="1" applyBorder="1" applyAlignment="1" applyProtection="1">
      <alignment horizontal="right" vertical="center" wrapText="1"/>
      <protection locked="0"/>
    </xf>
    <xf numFmtId="164" fontId="36" fillId="16" borderId="41" xfId="33" applyNumberFormat="1" applyFont="1" applyFill="1" applyBorder="1" applyAlignment="1" applyProtection="1">
      <alignment horizontal="right" vertical="center" wrapText="1"/>
      <protection locked="0"/>
    </xf>
    <xf numFmtId="164" fontId="32" fillId="16" borderId="13" xfId="33" applyNumberFormat="1" applyFont="1" applyFill="1" applyBorder="1" applyAlignment="1" applyProtection="1">
      <alignment horizontal="right" vertical="center" wrapText="1"/>
    </xf>
    <xf numFmtId="164" fontId="36" fillId="16" borderId="17" xfId="33" applyNumberFormat="1" applyFont="1" applyFill="1" applyBorder="1" applyAlignment="1" applyProtection="1">
      <alignment horizontal="right" vertical="center" wrapText="1"/>
      <protection locked="0"/>
    </xf>
    <xf numFmtId="164" fontId="32" fillId="16" borderId="14" xfId="33" applyNumberFormat="1" applyFont="1" applyFill="1" applyBorder="1" applyAlignment="1" applyProtection="1">
      <alignment horizontal="right" vertical="center" wrapText="1"/>
    </xf>
    <xf numFmtId="164" fontId="32" fillId="16" borderId="13" xfId="0" applyNumberFormat="1" applyFont="1" applyFill="1" applyBorder="1" applyAlignment="1" applyProtection="1">
      <alignment horizontal="right" vertical="center" wrapText="1"/>
    </xf>
    <xf numFmtId="164" fontId="32" fillId="16" borderId="13" xfId="0" quotePrefix="1" applyNumberFormat="1" applyFont="1" applyFill="1" applyBorder="1" applyAlignment="1" applyProtection="1">
      <alignment horizontal="right" vertical="center" wrapText="1"/>
    </xf>
    <xf numFmtId="164" fontId="32" fillId="16" borderId="0" xfId="0" quotePrefix="1" applyNumberFormat="1" applyFont="1" applyFill="1" applyBorder="1" applyAlignment="1" applyProtection="1">
      <alignment horizontal="right" vertical="center" wrapText="1"/>
    </xf>
    <xf numFmtId="0" fontId="36" fillId="16" borderId="0" xfId="33" applyFont="1" applyFill="1" applyAlignment="1" applyProtection="1">
      <alignment horizontal="right" vertical="center"/>
    </xf>
    <xf numFmtId="0" fontId="26" fillId="16" borderId="30" xfId="33" applyFont="1" applyFill="1" applyBorder="1" applyAlignment="1" applyProtection="1">
      <alignment horizontal="center"/>
    </xf>
    <xf numFmtId="0" fontId="29" fillId="16" borderId="30" xfId="33" applyFont="1" applyFill="1" applyBorder="1" applyAlignment="1" applyProtection="1">
      <alignment horizontal="center"/>
    </xf>
    <xf numFmtId="0" fontId="28" fillId="16" borderId="0" xfId="33" applyFill="1" applyProtection="1"/>
    <xf numFmtId="164" fontId="32" fillId="16" borderId="13" xfId="33" applyNumberFormat="1" applyFont="1" applyFill="1" applyBorder="1" applyAlignment="1" applyProtection="1">
      <alignment horizontal="right" vertical="center" wrapText="1" inden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1" fontId="23" fillId="0" borderId="12" xfId="0" applyNumberFormat="1" applyFont="1" applyFill="1" applyBorder="1" applyAlignment="1" applyProtection="1">
      <alignment horizontal="center" wrapText="1"/>
    </xf>
    <xf numFmtId="0" fontId="21" fillId="0" borderId="12" xfId="33" applyFont="1" applyFill="1" applyBorder="1" applyAlignment="1" applyProtection="1">
      <alignment vertical="center"/>
    </xf>
    <xf numFmtId="0" fontId="32" fillId="0" borderId="33" xfId="33" applyFont="1" applyFill="1" applyBorder="1" applyAlignment="1" applyProtection="1">
      <alignment horizontal="left" vertical="center" wrapText="1"/>
    </xf>
    <xf numFmtId="0" fontId="36" fillId="0" borderId="64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65" xfId="0" applyFont="1" applyBorder="1" applyAlignment="1" applyProtection="1">
      <alignment horizontal="left" vertical="center" wrapText="1"/>
    </xf>
    <xf numFmtId="0" fontId="32" fillId="0" borderId="33" xfId="0" applyFont="1" applyBorder="1" applyAlignment="1" applyProtection="1">
      <alignment horizontal="left" vertical="center" wrapText="1"/>
    </xf>
    <xf numFmtId="0" fontId="36" fillId="0" borderId="66" xfId="0" applyFont="1" applyBorder="1" applyAlignment="1" applyProtection="1">
      <alignment horizontal="left" vertical="center" wrapText="1"/>
    </xf>
    <xf numFmtId="0" fontId="32" fillId="0" borderId="13" xfId="33" applyFont="1" applyFill="1" applyBorder="1" applyAlignment="1" applyProtection="1">
      <alignment horizontal="left" vertical="center" wrapText="1"/>
    </xf>
    <xf numFmtId="0" fontId="32" fillId="0" borderId="66" xfId="0" applyFont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6" fillId="0" borderId="67" xfId="33" applyFont="1" applyFill="1" applyBorder="1" applyAlignment="1" applyProtection="1">
      <alignment horizontal="left" vertical="center" wrapText="1"/>
    </xf>
    <xf numFmtId="0" fontId="36" fillId="0" borderId="22" xfId="33" applyFont="1" applyFill="1" applyBorder="1" applyAlignment="1" applyProtection="1">
      <alignment horizontal="left" vertical="center" wrapText="1"/>
    </xf>
    <xf numFmtId="0" fontId="36" fillId="0" borderId="68" xfId="33" applyFont="1" applyFill="1" applyBorder="1" applyAlignment="1" applyProtection="1">
      <alignment horizontal="left" vertical="center" wrapText="1"/>
    </xf>
    <xf numFmtId="0" fontId="36" fillId="0" borderId="0" xfId="33" applyFont="1" applyFill="1" applyBorder="1" applyAlignment="1" applyProtection="1">
      <alignment horizontal="left" vertical="center" wrapText="1"/>
    </xf>
    <xf numFmtId="0" fontId="36" fillId="0" borderId="22" xfId="33" applyFont="1" applyFill="1" applyBorder="1" applyAlignment="1" applyProtection="1">
      <alignment horizontal="left" wrapText="1"/>
    </xf>
    <xf numFmtId="0" fontId="36" fillId="0" borderId="65" xfId="33" applyFont="1" applyFill="1" applyBorder="1" applyAlignment="1" applyProtection="1">
      <alignment horizontal="left" vertical="center" wrapText="1"/>
    </xf>
    <xf numFmtId="0" fontId="36" fillId="0" borderId="69" xfId="33" applyFont="1" applyFill="1" applyBorder="1" applyAlignment="1" applyProtection="1">
      <alignment horizontal="left" vertical="center" wrapText="1"/>
    </xf>
    <xf numFmtId="0" fontId="36" fillId="0" borderId="64" xfId="33" applyFont="1" applyFill="1" applyBorder="1" applyAlignment="1" applyProtection="1">
      <alignment horizontal="left" vertical="center" wrapText="1"/>
    </xf>
    <xf numFmtId="0" fontId="32" fillId="0" borderId="11" xfId="33" applyFont="1" applyFill="1" applyBorder="1" applyAlignment="1" applyProtection="1">
      <alignment horizontal="left" vertical="center" wrapText="1"/>
    </xf>
    <xf numFmtId="0" fontId="36" fillId="0" borderId="70" xfId="33" applyFont="1" applyFill="1" applyBorder="1" applyAlignment="1" applyProtection="1">
      <alignment horizontal="left" vertical="center" wrapText="1"/>
    </xf>
    <xf numFmtId="0" fontId="32" fillId="0" borderId="0" xfId="0" applyFont="1" applyBorder="1" applyAlignment="1" applyProtection="1">
      <alignment horizontal="left" vertical="center" wrapText="1"/>
    </xf>
    <xf numFmtId="0" fontId="26" fillId="0" borderId="0" xfId="33" applyFont="1" applyFill="1" applyBorder="1" applyAlignment="1" applyProtection="1">
      <alignment horizontal="left" wrapText="1"/>
    </xf>
    <xf numFmtId="49" fontId="32" fillId="0" borderId="23" xfId="33" applyNumberFormat="1" applyFont="1" applyFill="1" applyBorder="1" applyAlignment="1" applyProtection="1">
      <alignment horizontal="center" vertical="center" wrapText="1"/>
    </xf>
    <xf numFmtId="0" fontId="32" fillId="0" borderId="70" xfId="33" applyFont="1" applyFill="1" applyBorder="1" applyAlignment="1" applyProtection="1">
      <alignment horizontal="center" vertical="center" wrapText="1"/>
    </xf>
    <xf numFmtId="0" fontId="32" fillId="14" borderId="21" xfId="33" applyFont="1" applyFill="1" applyBorder="1" applyAlignment="1" applyProtection="1">
      <alignment horizontal="center" vertical="center" wrapText="1"/>
    </xf>
    <xf numFmtId="0" fontId="32" fillId="15" borderId="28" xfId="33" applyFont="1" applyFill="1" applyBorder="1" applyAlignment="1" applyProtection="1">
      <alignment horizontal="center" vertical="center" wrapText="1"/>
    </xf>
    <xf numFmtId="0" fontId="32" fillId="16" borderId="71" xfId="33" applyFont="1" applyFill="1" applyBorder="1" applyAlignment="1" applyProtection="1">
      <alignment horizontal="center" vertical="center" wrapText="1"/>
    </xf>
    <xf numFmtId="49" fontId="32" fillId="0" borderId="14" xfId="33" applyNumberFormat="1" applyFont="1" applyFill="1" applyBorder="1" applyAlignment="1" applyProtection="1">
      <alignment horizontal="center" vertical="center" wrapText="1"/>
    </xf>
    <xf numFmtId="0" fontId="32" fillId="0" borderId="14" xfId="33" applyFont="1" applyFill="1" applyBorder="1" applyAlignment="1" applyProtection="1">
      <alignment horizontal="center" vertical="center" wrapText="1"/>
    </xf>
    <xf numFmtId="11" fontId="23" fillId="14" borderId="14" xfId="0" applyNumberFormat="1" applyFont="1" applyFill="1" applyBorder="1" applyAlignment="1" applyProtection="1">
      <alignment horizontal="center" vertical="center" wrapText="1"/>
    </xf>
    <xf numFmtId="11" fontId="23" fillId="15" borderId="14" xfId="0" applyNumberFormat="1" applyFont="1" applyFill="1" applyBorder="1" applyAlignment="1" applyProtection="1">
      <alignment horizontal="center" vertical="center" wrapText="1"/>
    </xf>
    <xf numFmtId="11" fontId="23" fillId="16" borderId="14" xfId="0" applyNumberFormat="1" applyFont="1" applyFill="1" applyBorder="1" applyAlignment="1" applyProtection="1">
      <alignment horizontal="center" vertical="center" wrapText="1"/>
    </xf>
    <xf numFmtId="164" fontId="23" fillId="0" borderId="57" xfId="0" applyNumberFormat="1" applyFont="1" applyFill="1" applyBorder="1" applyAlignment="1" applyProtection="1">
      <alignment horizontal="center" vertical="center" wrapText="1"/>
    </xf>
    <xf numFmtId="164" fontId="23" fillId="0" borderId="56" xfId="0" applyNumberFormat="1" applyFont="1" applyFill="1" applyBorder="1" applyAlignment="1" applyProtection="1">
      <alignment horizontal="center" vertical="center" wrapText="1"/>
    </xf>
    <xf numFmtId="164" fontId="24" fillId="0" borderId="72" xfId="0" applyNumberFormat="1" applyFont="1" applyFill="1" applyBorder="1" applyAlignment="1" applyProtection="1">
      <alignment horizontal="center" vertical="center" wrapText="1"/>
    </xf>
    <xf numFmtId="164" fontId="23" fillId="0" borderId="58" xfId="0" applyNumberFormat="1" applyFont="1" applyFill="1" applyBorder="1" applyAlignment="1" applyProtection="1">
      <alignment horizontal="center" vertical="center" wrapText="1"/>
    </xf>
    <xf numFmtId="164" fontId="23" fillId="0" borderId="59" xfId="0" applyNumberFormat="1" applyFont="1" applyFill="1" applyBorder="1" applyAlignment="1" applyProtection="1">
      <alignment horizontal="center" vertical="center" wrapText="1"/>
    </xf>
    <xf numFmtId="164" fontId="38" fillId="0" borderId="31" xfId="33" applyNumberFormat="1" applyFont="1" applyFill="1" applyBorder="1" applyAlignment="1" applyProtection="1">
      <alignment horizontal="left" vertical="center"/>
    </xf>
    <xf numFmtId="164" fontId="19" fillId="0" borderId="0" xfId="33" applyNumberFormat="1" applyFont="1" applyFill="1" applyBorder="1" applyAlignment="1" applyProtection="1">
      <alignment horizontal="center" vertical="center"/>
    </xf>
    <xf numFmtId="164" fontId="38" fillId="0" borderId="0" xfId="33" applyNumberFormat="1" applyFont="1" applyFill="1" applyBorder="1" applyAlignment="1" applyProtection="1">
      <alignment horizontal="left"/>
    </xf>
    <xf numFmtId="0" fontId="26" fillId="0" borderId="0" xfId="33" applyFont="1" applyFill="1" applyAlignment="1" applyProtection="1">
      <alignment horizontal="center"/>
    </xf>
    <xf numFmtId="0" fontId="26" fillId="0" borderId="30" xfId="33" applyFont="1" applyFill="1" applyBorder="1" applyAlignment="1" applyProtection="1">
      <alignment horizontal="left"/>
    </xf>
    <xf numFmtId="0" fontId="26" fillId="0" borderId="73" xfId="33" applyFont="1" applyFill="1" applyBorder="1" applyAlignment="1" applyProtection="1">
      <alignment horizontal="left"/>
    </xf>
    <xf numFmtId="49" fontId="32" fillId="0" borderId="0" xfId="33" applyNumberFormat="1" applyFont="1" applyFill="1" applyAlignment="1" applyProtection="1">
      <alignment horizontal="center" vertical="center" wrapText="1"/>
    </xf>
    <xf numFmtId="164" fontId="33" fillId="0" borderId="31" xfId="33" applyNumberFormat="1" applyFont="1" applyFill="1" applyBorder="1" applyAlignment="1" applyProtection="1">
      <alignment horizontal="left" vertical="center"/>
    </xf>
    <xf numFmtId="0" fontId="32" fillId="0" borderId="0" xfId="33" applyFont="1" applyFill="1" applyAlignment="1" applyProtection="1">
      <alignment horizontal="center"/>
    </xf>
    <xf numFmtId="164" fontId="32" fillId="0" borderId="0" xfId="33" applyNumberFormat="1" applyFont="1" applyFill="1" applyBorder="1" applyAlignment="1" applyProtection="1">
      <alignment horizontal="center" vertical="center"/>
    </xf>
    <xf numFmtId="164" fontId="33" fillId="0" borderId="31" xfId="33" applyNumberFormat="1" applyFont="1" applyFill="1" applyBorder="1" applyAlignment="1" applyProtection="1">
      <alignment horizontal="left"/>
    </xf>
    <xf numFmtId="0" fontId="29" fillId="0" borderId="30" xfId="33" applyFont="1" applyFill="1" applyBorder="1" applyAlignment="1" applyProtection="1">
      <alignment horizontal="left"/>
    </xf>
    <xf numFmtId="0" fontId="29" fillId="0" borderId="73" xfId="33" applyFont="1" applyFill="1" applyBorder="1" applyAlignment="1" applyProtection="1">
      <alignment horizontal="lef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32" xr:uid="{00000000-0005-0000-0000-000020000000}"/>
    <cellStyle name="Normál_KVRENMUNKA" xfId="33" xr:uid="{00000000-0005-0000-0000-000021000000}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26"/>
  <sheetViews>
    <sheetView view="pageLayout" zoomScaleNormal="130" zoomScaleSheetLayoutView="100" workbookViewId="0">
      <selection activeCell="B7" sqref="B7"/>
    </sheetView>
  </sheetViews>
  <sheetFormatPr defaultRowHeight="12.75" x14ac:dyDescent="0.2"/>
  <cols>
    <col min="1" max="1" width="6.83203125" style="1" customWidth="1"/>
    <col min="2" max="2" width="55.1640625" style="4" customWidth="1"/>
    <col min="3" max="4" width="16.33203125" style="1" customWidth="1"/>
    <col min="5" max="5" width="55.1640625" style="1" customWidth="1"/>
    <col min="6" max="7" width="16.33203125" style="1" customWidth="1"/>
    <col min="8" max="16384" width="9.33203125" style="1"/>
  </cols>
  <sheetData>
    <row r="1" spans="1:7" ht="39.75" customHeight="1" x14ac:dyDescent="0.2">
      <c r="B1" s="2" t="s">
        <v>50</v>
      </c>
      <c r="C1" s="3"/>
      <c r="D1" s="3"/>
      <c r="E1" s="3"/>
      <c r="F1" s="3"/>
      <c r="G1" s="3"/>
    </row>
    <row r="2" spans="1:7" ht="16.5" thickBot="1" x14ac:dyDescent="0.25">
      <c r="B2" s="35" t="s">
        <v>52</v>
      </c>
      <c r="F2" s="36"/>
      <c r="G2" s="36" t="s">
        <v>53</v>
      </c>
    </row>
    <row r="3" spans="1:7" ht="13.5" thickBot="1" x14ac:dyDescent="0.25">
      <c r="A3" s="269" t="s">
        <v>0</v>
      </c>
      <c r="B3" s="9" t="s">
        <v>1</v>
      </c>
      <c r="C3" s="10"/>
      <c r="D3" s="10"/>
      <c r="E3" s="9" t="s">
        <v>2</v>
      </c>
      <c r="F3" s="11"/>
      <c r="G3" s="11"/>
    </row>
    <row r="4" spans="1:7" s="5" customFormat="1" ht="26.25" thickBot="1" x14ac:dyDescent="0.25">
      <c r="A4" s="270"/>
      <c r="B4" s="12" t="s">
        <v>3</v>
      </c>
      <c r="C4" s="159" t="s">
        <v>333</v>
      </c>
      <c r="D4" s="159" t="s">
        <v>335</v>
      </c>
      <c r="E4" s="12" t="s">
        <v>3</v>
      </c>
      <c r="F4" s="159" t="s">
        <v>333</v>
      </c>
      <c r="G4" s="159" t="s">
        <v>335</v>
      </c>
    </row>
    <row r="5" spans="1:7" s="6" customFormat="1" ht="13.5" thickBot="1" x14ac:dyDescent="0.25">
      <c r="A5" s="15">
        <v>1</v>
      </c>
      <c r="B5" s="12">
        <v>2</v>
      </c>
      <c r="C5" s="13" t="s">
        <v>4</v>
      </c>
      <c r="D5" s="13" t="s">
        <v>5</v>
      </c>
      <c r="E5" s="12" t="s">
        <v>6</v>
      </c>
      <c r="F5" s="14" t="s">
        <v>19</v>
      </c>
      <c r="G5" s="14" t="s">
        <v>22</v>
      </c>
    </row>
    <row r="6" spans="1:7" x14ac:dyDescent="0.2">
      <c r="A6" s="37" t="s">
        <v>7</v>
      </c>
      <c r="B6" s="16" t="s">
        <v>8</v>
      </c>
      <c r="C6" s="17">
        <v>38543305</v>
      </c>
      <c r="D6" s="17">
        <v>38551843</v>
      </c>
      <c r="E6" s="16" t="s">
        <v>9</v>
      </c>
      <c r="F6" s="18">
        <v>17584080</v>
      </c>
      <c r="G6" s="18">
        <v>26367867</v>
      </c>
    </row>
    <row r="7" spans="1:7" ht="25.5" x14ac:dyDescent="0.2">
      <c r="A7" s="38" t="s">
        <v>10</v>
      </c>
      <c r="B7" s="19" t="s">
        <v>11</v>
      </c>
      <c r="C7" s="20">
        <v>25731421</v>
      </c>
      <c r="D7" s="20">
        <v>45950897</v>
      </c>
      <c r="E7" s="19" t="s">
        <v>12</v>
      </c>
      <c r="F7" s="21">
        <v>3879110</v>
      </c>
      <c r="G7" s="21">
        <v>4524493</v>
      </c>
    </row>
    <row r="8" spans="1:7" x14ac:dyDescent="0.2">
      <c r="A8" s="38" t="s">
        <v>4</v>
      </c>
      <c r="B8" s="19" t="s">
        <v>13</v>
      </c>
      <c r="C8" s="20">
        <v>23685754</v>
      </c>
      <c r="D8" s="20">
        <v>29321410</v>
      </c>
      <c r="E8" s="19" t="s">
        <v>14</v>
      </c>
      <c r="F8" s="21">
        <v>26386642</v>
      </c>
      <c r="G8" s="21">
        <v>36925946</v>
      </c>
    </row>
    <row r="9" spans="1:7" x14ac:dyDescent="0.2">
      <c r="A9" s="38" t="s">
        <v>5</v>
      </c>
      <c r="B9" s="19" t="s">
        <v>15</v>
      </c>
      <c r="C9" s="20">
        <v>4499029</v>
      </c>
      <c r="D9" s="20">
        <v>4499029</v>
      </c>
      <c r="E9" s="19" t="s">
        <v>16</v>
      </c>
      <c r="F9" s="21">
        <v>9880000</v>
      </c>
      <c r="G9" s="21">
        <v>9880000</v>
      </c>
    </row>
    <row r="10" spans="1:7" x14ac:dyDescent="0.2">
      <c r="A10" s="38" t="s">
        <v>6</v>
      </c>
      <c r="B10" s="22" t="s">
        <v>17</v>
      </c>
      <c r="C10" s="20"/>
      <c r="D10" s="20"/>
      <c r="E10" s="19" t="s">
        <v>18</v>
      </c>
      <c r="F10" s="21">
        <v>6445264</v>
      </c>
      <c r="G10" s="21">
        <v>9993317</v>
      </c>
    </row>
    <row r="11" spans="1:7" x14ac:dyDescent="0.2">
      <c r="A11" s="38" t="s">
        <v>19</v>
      </c>
      <c r="B11" s="19" t="s">
        <v>20</v>
      </c>
      <c r="C11" s="23"/>
      <c r="D11" s="23"/>
      <c r="E11" s="19" t="s">
        <v>21</v>
      </c>
      <c r="F11" s="21">
        <v>6701897</v>
      </c>
      <c r="G11" s="21">
        <v>12984379</v>
      </c>
    </row>
    <row r="12" spans="1:7" ht="13.5" thickBot="1" x14ac:dyDescent="0.25">
      <c r="A12" s="38" t="s">
        <v>22</v>
      </c>
      <c r="B12" s="19" t="s">
        <v>23</v>
      </c>
      <c r="C12" s="20">
        <v>10898072</v>
      </c>
      <c r="D12" s="20">
        <v>17057479</v>
      </c>
      <c r="E12" s="24"/>
      <c r="F12" s="21"/>
      <c r="G12" s="21"/>
    </row>
    <row r="13" spans="1:7" ht="13.5" thickBot="1" x14ac:dyDescent="0.25">
      <c r="A13" s="15" t="s">
        <v>56</v>
      </c>
      <c r="B13" s="7" t="s">
        <v>54</v>
      </c>
      <c r="C13" s="25">
        <f>+C6+C7+C9+C10+C11+C12</f>
        <v>79671827</v>
      </c>
      <c r="D13" s="25">
        <f>+D6+D7+D9+D10+D11+D12</f>
        <v>106059248</v>
      </c>
      <c r="E13" s="7" t="s">
        <v>55</v>
      </c>
      <c r="F13" s="26">
        <f>SUM(F6:F12)</f>
        <v>70876993</v>
      </c>
      <c r="G13" s="26">
        <f>SUM(G6:G12)</f>
        <v>100676002</v>
      </c>
    </row>
    <row r="14" spans="1:7" x14ac:dyDescent="0.2">
      <c r="A14" s="39" t="s">
        <v>57</v>
      </c>
      <c r="B14" s="32" t="s">
        <v>60</v>
      </c>
      <c r="C14" s="28">
        <v>66757516</v>
      </c>
      <c r="D14" s="28">
        <v>66757516</v>
      </c>
      <c r="E14" s="34" t="s">
        <v>51</v>
      </c>
      <c r="F14" s="29">
        <v>1397361</v>
      </c>
      <c r="G14" s="29">
        <v>1717373</v>
      </c>
    </row>
    <row r="15" spans="1:7" x14ac:dyDescent="0.2">
      <c r="A15" s="39" t="s">
        <v>59</v>
      </c>
      <c r="B15" s="19" t="s">
        <v>29</v>
      </c>
      <c r="C15" s="20">
        <v>66757516</v>
      </c>
      <c r="D15" s="20">
        <v>66757516</v>
      </c>
      <c r="E15" s="19" t="s">
        <v>30</v>
      </c>
      <c r="F15" s="21"/>
      <c r="G15" s="21"/>
    </row>
    <row r="16" spans="1:7" x14ac:dyDescent="0.2">
      <c r="A16" s="39" t="s">
        <v>24</v>
      </c>
      <c r="B16" s="19" t="s">
        <v>32</v>
      </c>
      <c r="C16" s="20"/>
      <c r="D16" s="20"/>
      <c r="E16" s="19" t="s">
        <v>33</v>
      </c>
      <c r="F16" s="21"/>
      <c r="G16" s="21"/>
    </row>
    <row r="17" spans="1:7" x14ac:dyDescent="0.2">
      <c r="A17" s="39" t="s">
        <v>25</v>
      </c>
      <c r="B17" s="19" t="s">
        <v>35</v>
      </c>
      <c r="C17" s="20"/>
      <c r="D17" s="20"/>
      <c r="E17" s="19" t="s">
        <v>36</v>
      </c>
      <c r="F17" s="21"/>
      <c r="G17" s="21"/>
    </row>
    <row r="18" spans="1:7" x14ac:dyDescent="0.2">
      <c r="A18" s="39" t="s">
        <v>26</v>
      </c>
      <c r="B18" s="19" t="s">
        <v>38</v>
      </c>
      <c r="C18" s="20"/>
      <c r="D18" s="20">
        <v>175641</v>
      </c>
      <c r="E18" s="27" t="s">
        <v>39</v>
      </c>
      <c r="F18" s="21"/>
      <c r="G18" s="21"/>
    </row>
    <row r="19" spans="1:7" x14ac:dyDescent="0.2">
      <c r="A19" s="39" t="s">
        <v>27</v>
      </c>
      <c r="B19" s="33" t="s">
        <v>62</v>
      </c>
      <c r="C19" s="30"/>
      <c r="D19" s="30"/>
      <c r="E19" s="19" t="s">
        <v>41</v>
      </c>
      <c r="F19" s="21"/>
      <c r="G19" s="21"/>
    </row>
    <row r="20" spans="1:7" x14ac:dyDescent="0.2">
      <c r="A20" s="39" t="s">
        <v>28</v>
      </c>
      <c r="B20" s="27" t="s">
        <v>43</v>
      </c>
      <c r="C20" s="31"/>
      <c r="D20" s="31"/>
      <c r="E20" s="16" t="s">
        <v>44</v>
      </c>
      <c r="F20" s="29"/>
      <c r="G20" s="29"/>
    </row>
    <row r="21" spans="1:7" ht="13.5" thickBot="1" x14ac:dyDescent="0.25">
      <c r="A21" s="39" t="s">
        <v>31</v>
      </c>
      <c r="B21" s="19" t="s">
        <v>45</v>
      </c>
      <c r="C21" s="20"/>
      <c r="D21" s="20"/>
      <c r="E21" s="24"/>
      <c r="F21" s="21"/>
      <c r="G21" s="21"/>
    </row>
    <row r="22" spans="1:7" ht="26.25" thickBot="1" x14ac:dyDescent="0.25">
      <c r="A22" s="15" t="s">
        <v>34</v>
      </c>
      <c r="B22" s="7" t="s">
        <v>58</v>
      </c>
      <c r="C22" s="25">
        <f>+C14+C19+C18</f>
        <v>66757516</v>
      </c>
      <c r="D22" s="25">
        <f>+D14+D19+D18</f>
        <v>66933157</v>
      </c>
      <c r="E22" s="7" t="s">
        <v>61</v>
      </c>
      <c r="F22" s="26">
        <f>+F14+F15+F16+F17+F18+F19+F20</f>
        <v>1397361</v>
      </c>
      <c r="G22" s="26">
        <f>+G14+G15+G16+G17+G18+G19+G20</f>
        <v>1717373</v>
      </c>
    </row>
    <row r="23" spans="1:7" ht="13.5" thickBot="1" x14ac:dyDescent="0.25">
      <c r="A23" s="15" t="s">
        <v>37</v>
      </c>
      <c r="B23" s="7" t="s">
        <v>63</v>
      </c>
      <c r="C23" s="8">
        <f>+C13+C22</f>
        <v>146429343</v>
      </c>
      <c r="D23" s="8">
        <f>+D13+D22</f>
        <v>172992405</v>
      </c>
      <c r="E23" s="7" t="s">
        <v>64</v>
      </c>
      <c r="F23" s="8">
        <f>+F13+F22</f>
        <v>72274354</v>
      </c>
      <c r="G23" s="8">
        <f>+G13+G22</f>
        <v>102393375</v>
      </c>
    </row>
    <row r="24" spans="1:7" ht="13.5" thickBot="1" x14ac:dyDescent="0.25">
      <c r="A24" s="15" t="s">
        <v>40</v>
      </c>
      <c r="B24" s="7" t="s">
        <v>46</v>
      </c>
      <c r="C24" s="8" t="str">
        <f>IF(C12+C13-F22&lt;0,F22-(C12+C13),"-")</f>
        <v>-</v>
      </c>
      <c r="D24" s="8" t="str">
        <f>IF(D12+D13-G22&lt;0,G22-(D12+D13),"-")</f>
        <v>-</v>
      </c>
      <c r="E24" s="7" t="s">
        <v>47</v>
      </c>
      <c r="F24" s="8" t="str">
        <f>IF(F12+F13-H22&lt;0,H22-(F12+F13),"-")</f>
        <v>-</v>
      </c>
      <c r="G24" s="8" t="str">
        <f>IF(G12+G13-I22&lt;0,I22-(G12+G13),"-")</f>
        <v>-</v>
      </c>
    </row>
    <row r="25" spans="1:7" ht="13.5" thickBot="1" x14ac:dyDescent="0.25">
      <c r="A25" s="15" t="s">
        <v>42</v>
      </c>
      <c r="B25" s="7" t="s">
        <v>48</v>
      </c>
      <c r="C25" s="8" t="str">
        <f>IF(C13+C14-F23&lt;0,F23-(C13+C14),"-")</f>
        <v>-</v>
      </c>
      <c r="D25" s="8" t="str">
        <f>IF(D13+D14-G23&lt;0,G23-(D13+D14),"-")</f>
        <v>-</v>
      </c>
      <c r="E25" s="7" t="s">
        <v>49</v>
      </c>
      <c r="F25" s="8" t="str">
        <f>IF(F13+F14-H23&lt;0,H23-(F13+F14),"-")</f>
        <v>-</v>
      </c>
      <c r="G25" s="8" t="str">
        <f>IF(G13+G14-I23&lt;0,I23-(G13+G14),"-")</f>
        <v>-</v>
      </c>
    </row>
    <row r="26" spans="1:7" ht="18.75" x14ac:dyDescent="0.2">
      <c r="B26" s="271"/>
      <c r="C26" s="271"/>
      <c r="D26" s="271"/>
      <c r="E26" s="271"/>
    </row>
  </sheetData>
  <mergeCells count="2">
    <mergeCell ref="A3:A4"/>
    <mergeCell ref="B26:E26"/>
  </mergeCells>
  <phoneticPr fontId="0" type="noConversion"/>
  <printOptions horizontalCentered="1"/>
  <pageMargins left="0.31496062992125984" right="0.47244094488188981" top="0.9055118110236221" bottom="0.31496062992125984" header="0.6692913385826772" footer="0.27559055118110237"/>
  <pageSetup paperSize="9" scale="85" orientation="landscape" r:id="rId1"/>
  <headerFooter alignWithMargins="0">
    <oddHeader xml:space="preserve">&amp;L&amp;"Times New Roman CE,Félkövér"&amp;12 2021. &amp;R&amp;"Times New Roman CE,Félkövér dőlt"&amp;11 1. 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28"/>
  <sheetViews>
    <sheetView tabSelected="1" view="pageLayout" zoomScaleNormal="100" zoomScaleSheetLayoutView="115" workbookViewId="0">
      <selection activeCell="F8" sqref="F8"/>
    </sheetView>
  </sheetViews>
  <sheetFormatPr defaultRowHeight="12.75" x14ac:dyDescent="0.2"/>
  <cols>
    <col min="1" max="1" width="6.83203125" style="4" customWidth="1"/>
    <col min="2" max="2" width="58.83203125" style="4" customWidth="1"/>
    <col min="3" max="3" width="14.83203125" style="1" customWidth="1"/>
    <col min="4" max="4" width="60.5" style="1" customWidth="1"/>
    <col min="5" max="6" width="16.33203125" style="1" customWidth="1"/>
    <col min="7" max="16384" width="9.33203125" style="1"/>
  </cols>
  <sheetData>
    <row r="1" spans="1:6" ht="31.5" x14ac:dyDescent="0.2">
      <c r="B1" s="2" t="s">
        <v>101</v>
      </c>
      <c r="C1" s="3"/>
      <c r="D1" s="3"/>
      <c r="E1" s="3"/>
      <c r="F1" s="3"/>
    </row>
    <row r="2" spans="1:6" ht="16.5" thickBot="1" x14ac:dyDescent="0.25">
      <c r="B2" s="35" t="s">
        <v>52</v>
      </c>
      <c r="E2" s="36"/>
      <c r="F2" s="36" t="s">
        <v>53</v>
      </c>
    </row>
    <row r="3" spans="1:6" ht="13.5" thickBot="1" x14ac:dyDescent="0.25">
      <c r="A3" s="272" t="s">
        <v>0</v>
      </c>
      <c r="B3" s="9" t="s">
        <v>1</v>
      </c>
      <c r="C3" s="10"/>
      <c r="D3" s="9" t="s">
        <v>2</v>
      </c>
      <c r="E3" s="11"/>
      <c r="F3" s="11"/>
    </row>
    <row r="4" spans="1:6" s="5" customFormat="1" ht="26.25" thickBot="1" x14ac:dyDescent="0.25">
      <c r="A4" s="273"/>
      <c r="B4" s="12" t="s">
        <v>3</v>
      </c>
      <c r="C4" s="159" t="s">
        <v>333</v>
      </c>
      <c r="D4" s="12" t="s">
        <v>3</v>
      </c>
      <c r="E4" s="159" t="s">
        <v>333</v>
      </c>
      <c r="F4" s="159" t="s">
        <v>335</v>
      </c>
    </row>
    <row r="5" spans="1:6" s="5" customFormat="1" ht="13.5" thickBot="1" x14ac:dyDescent="0.25">
      <c r="A5" s="15">
        <v>1</v>
      </c>
      <c r="B5" s="12">
        <v>2</v>
      </c>
      <c r="C5" s="13">
        <v>3</v>
      </c>
      <c r="D5" s="12">
        <v>4</v>
      </c>
      <c r="E5" s="14">
        <v>5</v>
      </c>
      <c r="F5" s="14">
        <v>6</v>
      </c>
    </row>
    <row r="6" spans="1:6" x14ac:dyDescent="0.2">
      <c r="A6" s="37" t="s">
        <v>7</v>
      </c>
      <c r="B6" s="16" t="s">
        <v>100</v>
      </c>
      <c r="C6" s="17"/>
      <c r="D6" s="16" t="s">
        <v>99</v>
      </c>
      <c r="E6" s="18">
        <v>74154989</v>
      </c>
      <c r="F6" s="18">
        <v>70599030</v>
      </c>
    </row>
    <row r="7" spans="1:6" x14ac:dyDescent="0.2">
      <c r="A7" s="37" t="s">
        <v>10</v>
      </c>
      <c r="B7" s="19" t="s">
        <v>98</v>
      </c>
      <c r="C7" s="20"/>
      <c r="D7" s="19" t="s">
        <v>97</v>
      </c>
      <c r="E7" s="21">
        <v>74154989</v>
      </c>
      <c r="F7" s="21">
        <v>47157662</v>
      </c>
    </row>
    <row r="8" spans="1:6" x14ac:dyDescent="0.2">
      <c r="A8" s="37" t="s">
        <v>4</v>
      </c>
      <c r="B8" s="19" t="s">
        <v>96</v>
      </c>
      <c r="C8" s="20"/>
      <c r="D8" s="19" t="s">
        <v>95</v>
      </c>
      <c r="E8" s="21"/>
      <c r="F8" s="21"/>
    </row>
    <row r="9" spans="1:6" x14ac:dyDescent="0.2">
      <c r="A9" s="37" t="s">
        <v>5</v>
      </c>
      <c r="B9" s="19" t="s">
        <v>94</v>
      </c>
      <c r="C9" s="20"/>
      <c r="D9" s="19" t="s">
        <v>93</v>
      </c>
      <c r="E9" s="21"/>
      <c r="F9" s="21"/>
    </row>
    <row r="10" spans="1:6" x14ac:dyDescent="0.2">
      <c r="A10" s="37" t="s">
        <v>6</v>
      </c>
      <c r="B10" s="19" t="s">
        <v>92</v>
      </c>
      <c r="C10" s="20"/>
      <c r="D10" s="19" t="s">
        <v>91</v>
      </c>
      <c r="E10" s="21"/>
      <c r="F10" s="21"/>
    </row>
    <row r="11" spans="1:6" ht="13.5" thickBot="1" x14ac:dyDescent="0.25">
      <c r="A11" s="37" t="s">
        <v>19</v>
      </c>
      <c r="B11" s="19" t="s">
        <v>90</v>
      </c>
      <c r="C11" s="23"/>
      <c r="D11" s="27" t="s">
        <v>21</v>
      </c>
      <c r="E11" s="21"/>
      <c r="F11" s="21"/>
    </row>
    <row r="12" spans="1:6" ht="13.5" thickBot="1" x14ac:dyDescent="0.25">
      <c r="A12" s="15" t="s">
        <v>22</v>
      </c>
      <c r="B12" s="7" t="s">
        <v>89</v>
      </c>
      <c r="C12" s="25">
        <f>+C6+C8+C9+C11</f>
        <v>0</v>
      </c>
      <c r="D12" s="7" t="s">
        <v>88</v>
      </c>
      <c r="E12" s="26">
        <f>+E6+E8+E10+E11</f>
        <v>74154989</v>
      </c>
      <c r="F12" s="26">
        <f>+F6+F8+F10+F11</f>
        <v>70599030</v>
      </c>
    </row>
    <row r="13" spans="1:6" x14ac:dyDescent="0.2">
      <c r="A13" s="47" t="s">
        <v>56</v>
      </c>
      <c r="B13" s="32" t="s">
        <v>87</v>
      </c>
      <c r="C13" s="48"/>
      <c r="D13" s="19" t="s">
        <v>86</v>
      </c>
      <c r="E13" s="18"/>
      <c r="F13" s="18"/>
    </row>
    <row r="14" spans="1:6" x14ac:dyDescent="0.2">
      <c r="A14" s="42" t="s">
        <v>57</v>
      </c>
      <c r="B14" s="44" t="s">
        <v>85</v>
      </c>
      <c r="C14" s="20"/>
      <c r="D14" s="19" t="s">
        <v>84</v>
      </c>
      <c r="E14" s="21"/>
      <c r="F14" s="21"/>
    </row>
    <row r="15" spans="1:6" x14ac:dyDescent="0.2">
      <c r="A15" s="42" t="s">
        <v>59</v>
      </c>
      <c r="B15" s="44" t="s">
        <v>83</v>
      </c>
      <c r="C15" s="20"/>
      <c r="D15" s="19" t="s">
        <v>33</v>
      </c>
      <c r="E15" s="21"/>
      <c r="F15" s="21"/>
    </row>
    <row r="16" spans="1:6" x14ac:dyDescent="0.2">
      <c r="A16" s="42" t="s">
        <v>24</v>
      </c>
      <c r="B16" s="44" t="s">
        <v>82</v>
      </c>
      <c r="C16" s="20"/>
      <c r="D16" s="19" t="s">
        <v>36</v>
      </c>
      <c r="E16" s="21"/>
      <c r="F16" s="21"/>
    </row>
    <row r="17" spans="1:6" x14ac:dyDescent="0.2">
      <c r="A17" s="42" t="s">
        <v>25</v>
      </c>
      <c r="B17" s="44" t="s">
        <v>81</v>
      </c>
      <c r="C17" s="20"/>
      <c r="D17" s="27" t="s">
        <v>39</v>
      </c>
      <c r="E17" s="21"/>
      <c r="F17" s="21"/>
    </row>
    <row r="18" spans="1:6" x14ac:dyDescent="0.2">
      <c r="A18" s="42" t="s">
        <v>26</v>
      </c>
      <c r="B18" s="45" t="s">
        <v>80</v>
      </c>
      <c r="C18" s="20"/>
      <c r="D18" s="19" t="s">
        <v>79</v>
      </c>
      <c r="E18" s="21"/>
      <c r="F18" s="21"/>
    </row>
    <row r="19" spans="1:6" x14ac:dyDescent="0.2">
      <c r="A19" s="47" t="s">
        <v>27</v>
      </c>
      <c r="B19" s="46" t="s">
        <v>78</v>
      </c>
      <c r="C19" s="30"/>
      <c r="D19" s="16" t="s">
        <v>44</v>
      </c>
      <c r="E19" s="21"/>
      <c r="F19" s="21"/>
    </row>
    <row r="20" spans="1:6" x14ac:dyDescent="0.2">
      <c r="A20" s="42" t="s">
        <v>28</v>
      </c>
      <c r="B20" s="45" t="s">
        <v>77</v>
      </c>
      <c r="C20" s="20"/>
      <c r="D20" s="16" t="s">
        <v>76</v>
      </c>
      <c r="E20" s="21"/>
      <c r="F20" s="21"/>
    </row>
    <row r="21" spans="1:6" x14ac:dyDescent="0.2">
      <c r="A21" s="42" t="s">
        <v>31</v>
      </c>
      <c r="B21" s="45" t="s">
        <v>75</v>
      </c>
      <c r="C21" s="20"/>
      <c r="D21" s="40"/>
      <c r="E21" s="21"/>
      <c r="F21" s="21"/>
    </row>
    <row r="22" spans="1:6" x14ac:dyDescent="0.2">
      <c r="A22" s="42" t="s">
        <v>34</v>
      </c>
      <c r="B22" s="44" t="s">
        <v>74</v>
      </c>
      <c r="C22" s="20"/>
      <c r="D22" s="40"/>
      <c r="E22" s="21"/>
      <c r="F22" s="21"/>
    </row>
    <row r="23" spans="1:6" x14ac:dyDescent="0.2">
      <c r="A23" s="42" t="s">
        <v>37</v>
      </c>
      <c r="B23" s="43" t="s">
        <v>73</v>
      </c>
      <c r="C23" s="20"/>
      <c r="D23" s="24"/>
      <c r="E23" s="21"/>
      <c r="F23" s="21"/>
    </row>
    <row r="24" spans="1:6" ht="13.5" thickBot="1" x14ac:dyDescent="0.25">
      <c r="A24" s="42" t="s">
        <v>40</v>
      </c>
      <c r="B24" s="41" t="s">
        <v>72</v>
      </c>
      <c r="C24" s="20"/>
      <c r="D24" s="40"/>
      <c r="E24" s="21"/>
      <c r="F24" s="21"/>
    </row>
    <row r="25" spans="1:6" ht="26.25" thickBot="1" x14ac:dyDescent="0.25">
      <c r="A25" s="15" t="s">
        <v>42</v>
      </c>
      <c r="B25" s="7" t="s">
        <v>71</v>
      </c>
      <c r="C25" s="25"/>
      <c r="D25" s="7" t="s">
        <v>70</v>
      </c>
      <c r="E25" s="26"/>
      <c r="F25" s="26"/>
    </row>
    <row r="26" spans="1:6" ht="13.5" thickBot="1" x14ac:dyDescent="0.25">
      <c r="A26" s="15" t="s">
        <v>69</v>
      </c>
      <c r="B26" s="7" t="s">
        <v>68</v>
      </c>
      <c r="C26" s="8">
        <f>+C12+C25</f>
        <v>0</v>
      </c>
      <c r="D26" s="7" t="s">
        <v>67</v>
      </c>
      <c r="E26" s="8">
        <f>+E12+E25</f>
        <v>74154989</v>
      </c>
      <c r="F26" s="8">
        <f>+F12+F25</f>
        <v>70599030</v>
      </c>
    </row>
    <row r="27" spans="1:6" ht="13.5" thickBot="1" x14ac:dyDescent="0.25">
      <c r="A27" s="15" t="s">
        <v>66</v>
      </c>
      <c r="B27" s="7" t="s">
        <v>46</v>
      </c>
      <c r="C27" s="8"/>
      <c r="D27" s="7" t="s">
        <v>47</v>
      </c>
      <c r="E27" s="8"/>
      <c r="F27" s="8"/>
    </row>
    <row r="28" spans="1:6" ht="13.5" thickBot="1" x14ac:dyDescent="0.25">
      <c r="A28" s="15" t="s">
        <v>65</v>
      </c>
      <c r="B28" s="7" t="s">
        <v>48</v>
      </c>
      <c r="C28" s="8">
        <f>+E26-C26</f>
        <v>74154989</v>
      </c>
      <c r="D28" s="7" t="s">
        <v>49</v>
      </c>
      <c r="E28" s="8"/>
      <c r="F28" s="8"/>
    </row>
  </sheetData>
  <mergeCells count="1">
    <mergeCell ref="A3:A4"/>
  </mergeCells>
  <phoneticPr fontId="0" type="noConversion"/>
  <printOptions horizontalCentered="1"/>
  <pageMargins left="0.78740157480314965" right="0.78740157480314965" top="0.86614173228346458" bottom="0.78740157480314965" header="0.47244094488188981" footer="0.78740157480314965"/>
  <pageSetup paperSize="9" scale="83" orientation="landscape" r:id="rId1"/>
  <headerFooter alignWithMargins="0">
    <oddHeader>&amp;L&amp;"Times New Roman CE,Félkövér"&amp;12 2021.&amp;R&amp;"Times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54"/>
  <sheetViews>
    <sheetView view="pageBreakPreview" topLeftCell="A121" zoomScaleNormal="100" zoomScaleSheetLayoutView="100" workbookViewId="0">
      <selection activeCell="B154" sqref="B154"/>
    </sheetView>
  </sheetViews>
  <sheetFormatPr defaultRowHeight="15.75" x14ac:dyDescent="0.25"/>
  <cols>
    <col min="1" max="1" width="10.5" style="82" bestFit="1" customWidth="1"/>
    <col min="2" max="2" width="108.33203125" style="81" customWidth="1"/>
    <col min="3" max="3" width="25.83203125" style="80" customWidth="1"/>
    <col min="4" max="4" width="25" style="80" customWidth="1"/>
    <col min="5" max="16384" width="9.33203125" style="79"/>
  </cols>
  <sheetData>
    <row r="1" spans="1:4" ht="15.95" customHeight="1" x14ac:dyDescent="0.25">
      <c r="A1" s="275" t="s">
        <v>321</v>
      </c>
      <c r="B1" s="275"/>
      <c r="C1" s="275"/>
      <c r="D1" s="79"/>
    </row>
    <row r="2" spans="1:4" ht="15.95" customHeight="1" thickBot="1" x14ac:dyDescent="0.3">
      <c r="A2" s="274"/>
      <c r="B2" s="274"/>
      <c r="C2" s="86"/>
      <c r="D2" s="86" t="s">
        <v>106</v>
      </c>
    </row>
    <row r="3" spans="1:4" ht="16.5" thickBot="1" x14ac:dyDescent="0.3">
      <c r="A3" s="99" t="s">
        <v>202</v>
      </c>
      <c r="B3" s="134" t="s">
        <v>103</v>
      </c>
      <c r="C3" s="159" t="s">
        <v>339</v>
      </c>
      <c r="D3" s="236" t="s">
        <v>340</v>
      </c>
    </row>
    <row r="4" spans="1:4" s="89" customFormat="1" ht="16.5" thickBot="1" x14ac:dyDescent="0.25">
      <c r="A4" s="131">
        <v>1</v>
      </c>
      <c r="B4" s="156">
        <v>2</v>
      </c>
      <c r="C4" s="155">
        <v>3</v>
      </c>
      <c r="D4" s="155">
        <v>4</v>
      </c>
    </row>
    <row r="5" spans="1:4" s="89" customFormat="1" ht="16.5" thickBot="1" x14ac:dyDescent="0.25">
      <c r="A5" s="99" t="s">
        <v>7</v>
      </c>
      <c r="B5" s="148" t="s">
        <v>319</v>
      </c>
      <c r="C5" s="147">
        <f>+C6+C7+C8+C9+C10+C11</f>
        <v>38543305</v>
      </c>
      <c r="D5" s="147">
        <f>+D6+D7+D8+D9+D10+D11</f>
        <v>38551843</v>
      </c>
    </row>
    <row r="6" spans="1:4" s="89" customFormat="1" x14ac:dyDescent="0.2">
      <c r="A6" s="102" t="s">
        <v>199</v>
      </c>
      <c r="B6" s="145" t="s">
        <v>318</v>
      </c>
      <c r="C6" s="151">
        <v>19833905</v>
      </c>
      <c r="D6" s="151">
        <v>19833905</v>
      </c>
    </row>
    <row r="7" spans="1:4" s="89" customFormat="1" x14ac:dyDescent="0.2">
      <c r="A7" s="122" t="s">
        <v>197</v>
      </c>
      <c r="B7" s="114" t="s">
        <v>317</v>
      </c>
      <c r="C7" s="150"/>
      <c r="D7" s="150"/>
    </row>
    <row r="8" spans="1:4" s="89" customFormat="1" x14ac:dyDescent="0.2">
      <c r="A8" s="122" t="s">
        <v>196</v>
      </c>
      <c r="B8" s="114" t="s">
        <v>316</v>
      </c>
      <c r="C8" s="150">
        <v>16439400</v>
      </c>
      <c r="D8" s="150">
        <v>16439400</v>
      </c>
    </row>
    <row r="9" spans="1:4" s="89" customFormat="1" x14ac:dyDescent="0.2">
      <c r="A9" s="122" t="s">
        <v>194</v>
      </c>
      <c r="B9" s="114" t="s">
        <v>315</v>
      </c>
      <c r="C9" s="150">
        <v>2270000</v>
      </c>
      <c r="D9" s="150">
        <v>2270000</v>
      </c>
    </row>
    <row r="10" spans="1:4" s="89" customFormat="1" x14ac:dyDescent="0.2">
      <c r="A10" s="122" t="s">
        <v>314</v>
      </c>
      <c r="B10" s="114" t="s">
        <v>313</v>
      </c>
      <c r="C10" s="150"/>
      <c r="D10" s="150"/>
    </row>
    <row r="11" spans="1:4" s="89" customFormat="1" ht="16.5" thickBot="1" x14ac:dyDescent="0.25">
      <c r="A11" s="110" t="s">
        <v>192</v>
      </c>
      <c r="B11" s="115" t="s">
        <v>312</v>
      </c>
      <c r="C11" s="150"/>
      <c r="D11" s="150">
        <v>8538</v>
      </c>
    </row>
    <row r="12" spans="1:4" s="89" customFormat="1" ht="16.5" thickBot="1" x14ac:dyDescent="0.25">
      <c r="A12" s="99" t="s">
        <v>10</v>
      </c>
      <c r="B12" s="139" t="s">
        <v>311</v>
      </c>
      <c r="C12" s="147">
        <f>+C13+C14+C15+C16+C17</f>
        <v>25731421</v>
      </c>
      <c r="D12" s="147">
        <f>+D13+D14+D15+D16+D17</f>
        <v>45950897</v>
      </c>
    </row>
    <row r="13" spans="1:4" s="89" customFormat="1" x14ac:dyDescent="0.2">
      <c r="A13" s="102" t="s">
        <v>173</v>
      </c>
      <c r="B13" s="145" t="s">
        <v>310</v>
      </c>
      <c r="C13" s="151"/>
      <c r="D13" s="151"/>
    </row>
    <row r="14" spans="1:4" s="89" customFormat="1" x14ac:dyDescent="0.2">
      <c r="A14" s="122" t="s">
        <v>172</v>
      </c>
      <c r="B14" s="114" t="s">
        <v>309</v>
      </c>
      <c r="C14" s="150"/>
      <c r="D14" s="150"/>
    </row>
    <row r="15" spans="1:4" s="89" customFormat="1" x14ac:dyDescent="0.2">
      <c r="A15" s="122" t="s">
        <v>170</v>
      </c>
      <c r="B15" s="114" t="s">
        <v>308</v>
      </c>
      <c r="C15" s="150"/>
      <c r="D15" s="150"/>
    </row>
    <row r="16" spans="1:4" s="89" customFormat="1" x14ac:dyDescent="0.2">
      <c r="A16" s="122" t="s">
        <v>169</v>
      </c>
      <c r="B16" s="114" t="s">
        <v>307</v>
      </c>
      <c r="C16" s="150"/>
      <c r="D16" s="150"/>
    </row>
    <row r="17" spans="1:4" s="89" customFormat="1" x14ac:dyDescent="0.2">
      <c r="A17" s="122" t="s">
        <v>167</v>
      </c>
      <c r="B17" s="114" t="s">
        <v>306</v>
      </c>
      <c r="C17" s="150">
        <v>25731421</v>
      </c>
      <c r="D17" s="150">
        <v>45950897</v>
      </c>
    </row>
    <row r="18" spans="1:4" s="89" customFormat="1" ht="16.5" thickBot="1" x14ac:dyDescent="0.25">
      <c r="A18" s="110" t="s">
        <v>166</v>
      </c>
      <c r="B18" s="115" t="s">
        <v>305</v>
      </c>
      <c r="C18" s="149">
        <v>23685754</v>
      </c>
      <c r="D18" s="149">
        <v>29321410</v>
      </c>
    </row>
    <row r="19" spans="1:4" s="89" customFormat="1" ht="16.5" thickBot="1" x14ac:dyDescent="0.25">
      <c r="A19" s="99" t="s">
        <v>4</v>
      </c>
      <c r="B19" s="148" t="s">
        <v>304</v>
      </c>
      <c r="C19" s="147">
        <f>+C20+C21+C22+C23+C24</f>
        <v>0</v>
      </c>
      <c r="D19" s="147">
        <f>+D20+D21+D22+D23+D24</f>
        <v>0</v>
      </c>
    </row>
    <row r="20" spans="1:4" s="89" customFormat="1" x14ac:dyDescent="0.2">
      <c r="A20" s="102" t="s">
        <v>149</v>
      </c>
      <c r="B20" s="145" t="s">
        <v>303</v>
      </c>
      <c r="C20" s="151"/>
      <c r="D20" s="151"/>
    </row>
    <row r="21" spans="1:4" s="89" customFormat="1" x14ac:dyDescent="0.2">
      <c r="A21" s="122" t="s">
        <v>147</v>
      </c>
      <c r="B21" s="114" t="s">
        <v>302</v>
      </c>
      <c r="C21" s="150"/>
      <c r="D21" s="150"/>
    </row>
    <row r="22" spans="1:4" s="89" customFormat="1" x14ac:dyDescent="0.2">
      <c r="A22" s="122" t="s">
        <v>301</v>
      </c>
      <c r="B22" s="114" t="s">
        <v>300</v>
      </c>
      <c r="C22" s="150"/>
      <c r="D22" s="150"/>
    </row>
    <row r="23" spans="1:4" s="89" customFormat="1" x14ac:dyDescent="0.2">
      <c r="A23" s="122" t="s">
        <v>299</v>
      </c>
      <c r="B23" s="114" t="s">
        <v>298</v>
      </c>
      <c r="C23" s="150"/>
      <c r="D23" s="150"/>
    </row>
    <row r="24" spans="1:4" s="89" customFormat="1" x14ac:dyDescent="0.2">
      <c r="A24" s="122" t="s">
        <v>297</v>
      </c>
      <c r="B24" s="114" t="s">
        <v>296</v>
      </c>
      <c r="C24" s="150"/>
      <c r="D24" s="150"/>
    </row>
    <row r="25" spans="1:4" s="89" customFormat="1" ht="16.5" thickBot="1" x14ac:dyDescent="0.25">
      <c r="A25" s="110" t="s">
        <v>295</v>
      </c>
      <c r="B25" s="115" t="s">
        <v>294</v>
      </c>
      <c r="C25" s="149"/>
      <c r="D25" s="149"/>
    </row>
    <row r="26" spans="1:4" s="89" customFormat="1" ht="16.5" thickBot="1" x14ac:dyDescent="0.25">
      <c r="A26" s="99" t="s">
        <v>293</v>
      </c>
      <c r="B26" s="148" t="s">
        <v>292</v>
      </c>
      <c r="C26" s="138">
        <f>+C27+C30+C32</f>
        <v>4499029</v>
      </c>
      <c r="D26" s="138">
        <f>+D27+D30+D32</f>
        <v>4499029</v>
      </c>
    </row>
    <row r="27" spans="1:4" s="89" customFormat="1" x14ac:dyDescent="0.2">
      <c r="A27" s="102" t="s">
        <v>291</v>
      </c>
      <c r="B27" s="145" t="s">
        <v>290</v>
      </c>
      <c r="C27" s="154">
        <v>4351690</v>
      </c>
      <c r="D27" s="154">
        <v>4351690</v>
      </c>
    </row>
    <row r="28" spans="1:4" s="89" customFormat="1" x14ac:dyDescent="0.2">
      <c r="A28" s="122" t="s">
        <v>289</v>
      </c>
      <c r="B28" s="114" t="s">
        <v>288</v>
      </c>
      <c r="C28" s="150"/>
      <c r="D28" s="150"/>
    </row>
    <row r="29" spans="1:4" s="89" customFormat="1" x14ac:dyDescent="0.2">
      <c r="A29" s="122" t="s">
        <v>287</v>
      </c>
      <c r="B29" s="114" t="s">
        <v>286</v>
      </c>
      <c r="C29" s="150">
        <v>4351690</v>
      </c>
      <c r="D29" s="150">
        <v>4351690</v>
      </c>
    </row>
    <row r="30" spans="1:4" s="89" customFormat="1" x14ac:dyDescent="0.2">
      <c r="A30" s="122" t="s">
        <v>285</v>
      </c>
      <c r="B30" s="114" t="s">
        <v>284</v>
      </c>
      <c r="C30" s="150"/>
      <c r="D30" s="150"/>
    </row>
    <row r="31" spans="1:4" s="89" customFormat="1" x14ac:dyDescent="0.2">
      <c r="A31" s="122" t="s">
        <v>283</v>
      </c>
      <c r="B31" s="114" t="s">
        <v>282</v>
      </c>
      <c r="C31" s="150"/>
      <c r="D31" s="150"/>
    </row>
    <row r="32" spans="1:4" s="89" customFormat="1" ht="16.5" thickBot="1" x14ac:dyDescent="0.25">
      <c r="A32" s="110" t="s">
        <v>281</v>
      </c>
      <c r="B32" s="115" t="s">
        <v>280</v>
      </c>
      <c r="C32" s="149">
        <v>147339</v>
      </c>
      <c r="D32" s="149">
        <v>147339</v>
      </c>
    </row>
    <row r="33" spans="1:4" s="89" customFormat="1" ht="16.5" thickBot="1" x14ac:dyDescent="0.25">
      <c r="A33" s="99" t="s">
        <v>6</v>
      </c>
      <c r="B33" s="148" t="s">
        <v>279</v>
      </c>
      <c r="C33" s="147">
        <f>SUM(C34:C43)</f>
        <v>1958302</v>
      </c>
      <c r="D33" s="147">
        <f>SUM(D34:D43)</f>
        <v>9298044</v>
      </c>
    </row>
    <row r="34" spans="1:4" s="89" customFormat="1" x14ac:dyDescent="0.2">
      <c r="A34" s="102" t="s">
        <v>143</v>
      </c>
      <c r="B34" s="145" t="s">
        <v>278</v>
      </c>
      <c r="C34" s="151"/>
      <c r="D34" s="151">
        <v>156284</v>
      </c>
    </row>
    <row r="35" spans="1:4" s="89" customFormat="1" x14ac:dyDescent="0.2">
      <c r="A35" s="122" t="s">
        <v>141</v>
      </c>
      <c r="B35" s="114" t="s">
        <v>277</v>
      </c>
      <c r="C35" s="150">
        <v>1114217</v>
      </c>
      <c r="D35" s="150">
        <v>1299242</v>
      </c>
    </row>
    <row r="36" spans="1:4" s="89" customFormat="1" x14ac:dyDescent="0.2">
      <c r="A36" s="122" t="s">
        <v>139</v>
      </c>
      <c r="B36" s="114" t="s">
        <v>276</v>
      </c>
      <c r="C36" s="150">
        <v>559419</v>
      </c>
      <c r="D36" s="150">
        <v>559419</v>
      </c>
    </row>
    <row r="37" spans="1:4" s="89" customFormat="1" x14ac:dyDescent="0.2">
      <c r="A37" s="122" t="s">
        <v>275</v>
      </c>
      <c r="B37" s="114" t="s">
        <v>274</v>
      </c>
      <c r="C37" s="150"/>
      <c r="D37" s="150"/>
    </row>
    <row r="38" spans="1:4" s="89" customFormat="1" x14ac:dyDescent="0.2">
      <c r="A38" s="122" t="s">
        <v>273</v>
      </c>
      <c r="B38" s="114" t="s">
        <v>272</v>
      </c>
      <c r="C38" s="150"/>
      <c r="D38" s="150"/>
    </row>
    <row r="39" spans="1:4" s="89" customFormat="1" x14ac:dyDescent="0.2">
      <c r="A39" s="122" t="s">
        <v>271</v>
      </c>
      <c r="B39" s="114" t="s">
        <v>270</v>
      </c>
      <c r="C39" s="150">
        <v>280666</v>
      </c>
      <c r="D39" s="150">
        <v>1932666</v>
      </c>
    </row>
    <row r="40" spans="1:4" s="89" customFormat="1" x14ac:dyDescent="0.2">
      <c r="A40" s="122" t="s">
        <v>269</v>
      </c>
      <c r="B40" s="114" t="s">
        <v>268</v>
      </c>
      <c r="C40" s="150"/>
      <c r="D40" s="150"/>
    </row>
    <row r="41" spans="1:4" s="89" customFormat="1" x14ac:dyDescent="0.2">
      <c r="A41" s="122" t="s">
        <v>267</v>
      </c>
      <c r="B41" s="114" t="s">
        <v>266</v>
      </c>
      <c r="C41" s="150">
        <v>4000</v>
      </c>
      <c r="D41" s="150">
        <v>4000</v>
      </c>
    </row>
    <row r="42" spans="1:4" s="89" customFormat="1" x14ac:dyDescent="0.2">
      <c r="A42" s="122" t="s">
        <v>265</v>
      </c>
      <c r="B42" s="114" t="s">
        <v>264</v>
      </c>
      <c r="C42" s="142"/>
      <c r="D42" s="142"/>
    </row>
    <row r="43" spans="1:4" s="89" customFormat="1" ht="16.5" thickBot="1" x14ac:dyDescent="0.25">
      <c r="A43" s="110" t="s">
        <v>263</v>
      </c>
      <c r="B43" s="115" t="s">
        <v>23</v>
      </c>
      <c r="C43" s="152">
        <v>0</v>
      </c>
      <c r="D43" s="152">
        <v>5346433</v>
      </c>
    </row>
    <row r="44" spans="1:4" s="89" customFormat="1" ht="16.5" thickBot="1" x14ac:dyDescent="0.25">
      <c r="A44" s="99" t="s">
        <v>19</v>
      </c>
      <c r="B44" s="148" t="s">
        <v>262</v>
      </c>
      <c r="C44" s="147">
        <f>+C45+C46+C47+C48+C49</f>
        <v>7000000</v>
      </c>
      <c r="D44" s="147">
        <f>+D45+D46+D47+D48+D49</f>
        <v>5819665</v>
      </c>
    </row>
    <row r="45" spans="1:4" s="89" customFormat="1" x14ac:dyDescent="0.2">
      <c r="A45" s="102" t="s">
        <v>136</v>
      </c>
      <c r="B45" s="145" t="s">
        <v>261</v>
      </c>
      <c r="C45" s="153"/>
      <c r="D45" s="153"/>
    </row>
    <row r="46" spans="1:4" s="89" customFormat="1" x14ac:dyDescent="0.2">
      <c r="A46" s="122" t="s">
        <v>329</v>
      </c>
      <c r="B46" s="114" t="s">
        <v>260</v>
      </c>
      <c r="C46" s="142"/>
      <c r="D46" s="142"/>
    </row>
    <row r="47" spans="1:4" s="89" customFormat="1" x14ac:dyDescent="0.2">
      <c r="A47" s="122" t="s">
        <v>132</v>
      </c>
      <c r="B47" s="114" t="s">
        <v>259</v>
      </c>
      <c r="C47" s="142">
        <v>7000000</v>
      </c>
      <c r="D47" s="142">
        <v>5819665</v>
      </c>
    </row>
    <row r="48" spans="1:4" s="89" customFormat="1" x14ac:dyDescent="0.2">
      <c r="A48" s="122" t="s">
        <v>130</v>
      </c>
      <c r="B48" s="114" t="s">
        <v>258</v>
      </c>
      <c r="C48" s="142"/>
      <c r="D48" s="142"/>
    </row>
    <row r="49" spans="1:4" s="89" customFormat="1" ht="16.5" thickBot="1" x14ac:dyDescent="0.25">
      <c r="A49" s="110" t="s">
        <v>257</v>
      </c>
      <c r="B49" s="115" t="s">
        <v>256</v>
      </c>
      <c r="C49" s="152"/>
      <c r="D49" s="152"/>
    </row>
    <row r="50" spans="1:4" s="89" customFormat="1" ht="16.5" thickBot="1" x14ac:dyDescent="0.25">
      <c r="A50" s="99" t="s">
        <v>255</v>
      </c>
      <c r="B50" s="148" t="s">
        <v>254</v>
      </c>
      <c r="C50" s="147">
        <f>C52</f>
        <v>1939770</v>
      </c>
      <c r="D50" s="147">
        <f>D52</f>
        <v>1939770</v>
      </c>
    </row>
    <row r="51" spans="1:4" s="89" customFormat="1" x14ac:dyDescent="0.2">
      <c r="A51" s="102" t="s">
        <v>127</v>
      </c>
      <c r="B51" s="145" t="s">
        <v>253</v>
      </c>
      <c r="C51" s="151"/>
      <c r="D51" s="151"/>
    </row>
    <row r="52" spans="1:4" s="89" customFormat="1" x14ac:dyDescent="0.2">
      <c r="A52" s="122" t="s">
        <v>125</v>
      </c>
      <c r="B52" s="114" t="s">
        <v>252</v>
      </c>
      <c r="C52" s="150">
        <v>1939770</v>
      </c>
      <c r="D52" s="150">
        <v>1939770</v>
      </c>
    </row>
    <row r="53" spans="1:4" s="89" customFormat="1" x14ac:dyDescent="0.2">
      <c r="A53" s="122" t="s">
        <v>123</v>
      </c>
      <c r="B53" s="114" t="s">
        <v>251</v>
      </c>
      <c r="C53" s="150"/>
      <c r="D53" s="150"/>
    </row>
    <row r="54" spans="1:4" s="89" customFormat="1" ht="16.5" thickBot="1" x14ac:dyDescent="0.25">
      <c r="A54" s="110" t="s">
        <v>121</v>
      </c>
      <c r="B54" s="115" t="s">
        <v>250</v>
      </c>
      <c r="C54" s="149"/>
      <c r="D54" s="149"/>
    </row>
    <row r="55" spans="1:4" s="89" customFormat="1" ht="16.5" thickBot="1" x14ac:dyDescent="0.25">
      <c r="A55" s="99" t="s">
        <v>56</v>
      </c>
      <c r="B55" s="139" t="s">
        <v>249</v>
      </c>
      <c r="C55" s="147"/>
      <c r="D55" s="147"/>
    </row>
    <row r="56" spans="1:4" s="89" customFormat="1" x14ac:dyDescent="0.2">
      <c r="A56" s="102" t="s">
        <v>118</v>
      </c>
      <c r="B56" s="145" t="s">
        <v>248</v>
      </c>
      <c r="C56" s="142"/>
      <c r="D56" s="142"/>
    </row>
    <row r="57" spans="1:4" s="89" customFormat="1" x14ac:dyDescent="0.2">
      <c r="A57" s="122" t="s">
        <v>116</v>
      </c>
      <c r="B57" s="114" t="s">
        <v>247</v>
      </c>
      <c r="C57" s="142"/>
      <c r="D57" s="142"/>
    </row>
    <row r="58" spans="1:4" s="89" customFormat="1" x14ac:dyDescent="0.2">
      <c r="A58" s="122" t="s">
        <v>114</v>
      </c>
      <c r="B58" s="114" t="s">
        <v>246</v>
      </c>
      <c r="C58" s="142"/>
      <c r="D58" s="142"/>
    </row>
    <row r="59" spans="1:4" s="89" customFormat="1" ht="16.5" thickBot="1" x14ac:dyDescent="0.25">
      <c r="A59" s="110" t="s">
        <v>112</v>
      </c>
      <c r="B59" s="115" t="s">
        <v>245</v>
      </c>
      <c r="C59" s="142"/>
      <c r="D59" s="142"/>
    </row>
    <row r="60" spans="1:4" s="89" customFormat="1" ht="16.5" thickBot="1" x14ac:dyDescent="0.25">
      <c r="A60" s="99" t="s">
        <v>57</v>
      </c>
      <c r="B60" s="148" t="s">
        <v>244</v>
      </c>
      <c r="C60" s="138">
        <f>+C5+C12+C19+C26+C33+C44+C50+C55</f>
        <v>79671827</v>
      </c>
      <c r="D60" s="138">
        <f>+D5+D12+D19+D26+D33+D44+D50+D55</f>
        <v>106059248</v>
      </c>
    </row>
    <row r="61" spans="1:4" s="89" customFormat="1" ht="16.5" thickBot="1" x14ac:dyDescent="0.25">
      <c r="A61" s="140" t="s">
        <v>59</v>
      </c>
      <c r="B61" s="139" t="s">
        <v>243</v>
      </c>
      <c r="C61" s="147"/>
      <c r="D61" s="147"/>
    </row>
    <row r="62" spans="1:4" s="89" customFormat="1" x14ac:dyDescent="0.2">
      <c r="A62" s="102" t="s">
        <v>242</v>
      </c>
      <c r="B62" s="145" t="s">
        <v>241</v>
      </c>
      <c r="C62" s="142"/>
      <c r="D62" s="142"/>
    </row>
    <row r="63" spans="1:4" s="89" customFormat="1" x14ac:dyDescent="0.2">
      <c r="A63" s="122" t="s">
        <v>240</v>
      </c>
      <c r="B63" s="114" t="s">
        <v>239</v>
      </c>
      <c r="C63" s="142"/>
      <c r="D63" s="142"/>
    </row>
    <row r="64" spans="1:4" s="89" customFormat="1" ht="16.5" thickBot="1" x14ac:dyDescent="0.25">
      <c r="A64" s="110" t="s">
        <v>238</v>
      </c>
      <c r="B64" s="115" t="s">
        <v>328</v>
      </c>
      <c r="C64" s="142"/>
      <c r="D64" s="142"/>
    </row>
    <row r="65" spans="1:4" s="89" customFormat="1" ht="16.5" thickBot="1" x14ac:dyDescent="0.25">
      <c r="A65" s="140" t="s">
        <v>24</v>
      </c>
      <c r="B65" s="139" t="s">
        <v>236</v>
      </c>
      <c r="C65" s="147"/>
      <c r="D65" s="147"/>
    </row>
    <row r="66" spans="1:4" s="89" customFormat="1" x14ac:dyDescent="0.2">
      <c r="A66" s="102" t="s">
        <v>235</v>
      </c>
      <c r="B66" s="145" t="s">
        <v>234</v>
      </c>
      <c r="C66" s="142"/>
      <c r="D66" s="142"/>
    </row>
    <row r="67" spans="1:4" s="89" customFormat="1" x14ac:dyDescent="0.2">
      <c r="A67" s="122" t="s">
        <v>233</v>
      </c>
      <c r="B67" s="114" t="s">
        <v>232</v>
      </c>
      <c r="C67" s="142"/>
      <c r="D67" s="142"/>
    </row>
    <row r="68" spans="1:4" s="89" customFormat="1" x14ac:dyDescent="0.2">
      <c r="A68" s="122" t="s">
        <v>231</v>
      </c>
      <c r="B68" s="114" t="s">
        <v>230</v>
      </c>
      <c r="C68" s="142"/>
      <c r="D68" s="142"/>
    </row>
    <row r="69" spans="1:4" s="89" customFormat="1" ht="16.5" thickBot="1" x14ac:dyDescent="0.25">
      <c r="A69" s="110" t="s">
        <v>229</v>
      </c>
      <c r="B69" s="115" t="s">
        <v>228</v>
      </c>
      <c r="C69" s="142"/>
      <c r="D69" s="142"/>
    </row>
    <row r="70" spans="1:4" s="89" customFormat="1" ht="16.5" thickBot="1" x14ac:dyDescent="0.25">
      <c r="A70" s="140" t="s">
        <v>25</v>
      </c>
      <c r="B70" s="139" t="s">
        <v>227</v>
      </c>
      <c r="C70" s="147">
        <f>+C71+C72</f>
        <v>66757516</v>
      </c>
      <c r="D70" s="147">
        <f>+D71+D72</f>
        <v>66757516</v>
      </c>
    </row>
    <row r="71" spans="1:4" s="89" customFormat="1" x14ac:dyDescent="0.2">
      <c r="A71" s="102" t="s">
        <v>226</v>
      </c>
      <c r="B71" s="145" t="s">
        <v>225</v>
      </c>
      <c r="C71" s="142">
        <v>66757516</v>
      </c>
      <c r="D71" s="142">
        <v>66757516</v>
      </c>
    </row>
    <row r="72" spans="1:4" s="89" customFormat="1" ht="16.5" thickBot="1" x14ac:dyDescent="0.25">
      <c r="A72" s="110" t="s">
        <v>224</v>
      </c>
      <c r="B72" s="115" t="s">
        <v>223</v>
      </c>
      <c r="C72" s="142"/>
      <c r="D72" s="142"/>
    </row>
    <row r="73" spans="1:4" s="89" customFormat="1" ht="16.5" thickBot="1" x14ac:dyDescent="0.25">
      <c r="A73" s="140" t="s">
        <v>26</v>
      </c>
      <c r="B73" s="139" t="s">
        <v>222</v>
      </c>
      <c r="C73" s="147"/>
      <c r="D73" s="147">
        <v>175641</v>
      </c>
    </row>
    <row r="74" spans="1:4" s="89" customFormat="1" x14ac:dyDescent="0.2">
      <c r="A74" s="102" t="s">
        <v>221</v>
      </c>
      <c r="B74" s="145" t="s">
        <v>220</v>
      </c>
      <c r="C74" s="142"/>
      <c r="D74" s="142">
        <v>175641</v>
      </c>
    </row>
    <row r="75" spans="1:4" s="89" customFormat="1" x14ac:dyDescent="0.2">
      <c r="A75" s="122" t="s">
        <v>219</v>
      </c>
      <c r="B75" s="114" t="s">
        <v>218</v>
      </c>
      <c r="C75" s="142"/>
      <c r="D75" s="142"/>
    </row>
    <row r="76" spans="1:4" s="89" customFormat="1" ht="16.5" thickBot="1" x14ac:dyDescent="0.25">
      <c r="A76" s="110" t="s">
        <v>217</v>
      </c>
      <c r="B76" s="115" t="s">
        <v>216</v>
      </c>
      <c r="C76" s="142"/>
      <c r="D76" s="142"/>
    </row>
    <row r="77" spans="1:4" s="89" customFormat="1" ht="16.5" thickBot="1" x14ac:dyDescent="0.25">
      <c r="A77" s="140" t="s">
        <v>27</v>
      </c>
      <c r="B77" s="139" t="s">
        <v>215</v>
      </c>
      <c r="C77" s="147">
        <f>+C78+C79+C80+C81</f>
        <v>0</v>
      </c>
      <c r="D77" s="147">
        <f>+D78+D79+D80+D81</f>
        <v>0</v>
      </c>
    </row>
    <row r="78" spans="1:4" s="89" customFormat="1" x14ac:dyDescent="0.2">
      <c r="A78" s="146" t="s">
        <v>214</v>
      </c>
      <c r="B78" s="145" t="s">
        <v>213</v>
      </c>
      <c r="C78" s="142"/>
      <c r="D78" s="142"/>
    </row>
    <row r="79" spans="1:4" s="89" customFormat="1" x14ac:dyDescent="0.2">
      <c r="A79" s="144" t="s">
        <v>212</v>
      </c>
      <c r="B79" s="114" t="s">
        <v>211</v>
      </c>
      <c r="C79" s="142"/>
      <c r="D79" s="142"/>
    </row>
    <row r="80" spans="1:4" s="89" customFormat="1" x14ac:dyDescent="0.2">
      <c r="A80" s="144" t="s">
        <v>210</v>
      </c>
      <c r="B80" s="114" t="s">
        <v>209</v>
      </c>
      <c r="C80" s="142"/>
      <c r="D80" s="142"/>
    </row>
    <row r="81" spans="1:9" s="89" customFormat="1" ht="16.5" thickBot="1" x14ac:dyDescent="0.25">
      <c r="A81" s="143" t="s">
        <v>208</v>
      </c>
      <c r="B81" s="115" t="s">
        <v>207</v>
      </c>
      <c r="C81" s="142"/>
      <c r="D81" s="142"/>
    </row>
    <row r="82" spans="1:9" s="89" customFormat="1" ht="16.5" thickBot="1" x14ac:dyDescent="0.25">
      <c r="A82" s="140" t="s">
        <v>28</v>
      </c>
      <c r="B82" s="139" t="s">
        <v>206</v>
      </c>
      <c r="C82" s="141"/>
      <c r="D82" s="141"/>
    </row>
    <row r="83" spans="1:9" s="89" customFormat="1" ht="16.5" thickBot="1" x14ac:dyDescent="0.25">
      <c r="A83" s="140" t="s">
        <v>31</v>
      </c>
      <c r="B83" s="139" t="s">
        <v>205</v>
      </c>
      <c r="C83" s="138">
        <f>+C61+C65+C70+C77+C82</f>
        <v>66757516</v>
      </c>
      <c r="D83" s="138">
        <f>+D61+D65+D73+D70+D77+D82</f>
        <v>66933157</v>
      </c>
    </row>
    <row r="84" spans="1:9" s="89" customFormat="1" ht="17.25" customHeight="1" thickBot="1" x14ac:dyDescent="0.25">
      <c r="A84" s="140" t="s">
        <v>34</v>
      </c>
      <c r="B84" s="139" t="s">
        <v>204</v>
      </c>
      <c r="C84" s="138">
        <f>+C60+C83</f>
        <v>146429343</v>
      </c>
      <c r="D84" s="138">
        <f>+D60+D83</f>
        <v>172992405</v>
      </c>
    </row>
    <row r="85" spans="1:9" s="89" customFormat="1" x14ac:dyDescent="0.2">
      <c r="A85" s="137"/>
      <c r="B85" s="137"/>
      <c r="C85" s="137"/>
      <c r="D85" s="137"/>
    </row>
    <row r="86" spans="1:9" ht="16.5" customHeight="1" x14ac:dyDescent="0.25">
      <c r="A86" s="275" t="s">
        <v>203</v>
      </c>
      <c r="B86" s="275"/>
      <c r="C86" s="275"/>
      <c r="D86" s="79"/>
      <c r="I86" s="79" t="s">
        <v>102</v>
      </c>
    </row>
    <row r="87" spans="1:9" s="135" customFormat="1" ht="16.5" customHeight="1" thickBot="1" x14ac:dyDescent="0.3">
      <c r="A87" s="276"/>
      <c r="B87" s="276"/>
      <c r="C87" s="136"/>
      <c r="D87" s="136" t="s">
        <v>106</v>
      </c>
    </row>
    <row r="88" spans="1:9" ht="16.5" thickBot="1" x14ac:dyDescent="0.3">
      <c r="A88" s="99" t="s">
        <v>202</v>
      </c>
      <c r="B88" s="134" t="s">
        <v>201</v>
      </c>
      <c r="C88" s="159" t="s">
        <v>339</v>
      </c>
      <c r="D88" s="159" t="s">
        <v>340</v>
      </c>
    </row>
    <row r="89" spans="1:9" s="132" customFormat="1" ht="16.5" thickBot="1" x14ac:dyDescent="0.25">
      <c r="A89" s="99">
        <v>1</v>
      </c>
      <c r="B89" s="134">
        <v>2</v>
      </c>
      <c r="C89" s="133">
        <v>3</v>
      </c>
      <c r="D89" s="133">
        <v>4</v>
      </c>
    </row>
    <row r="90" spans="1:9" ht="16.5" thickBot="1" x14ac:dyDescent="0.3">
      <c r="A90" s="131" t="s">
        <v>7</v>
      </c>
      <c r="B90" s="130" t="s">
        <v>327</v>
      </c>
      <c r="C90" s="129">
        <f>SUM(C91:C95)</f>
        <v>64175096</v>
      </c>
      <c r="D90" s="129">
        <f>SUM(D91:D95)</f>
        <v>87691623</v>
      </c>
    </row>
    <row r="91" spans="1:9" x14ac:dyDescent="0.25">
      <c r="A91" s="128" t="s">
        <v>199</v>
      </c>
      <c r="B91" s="127" t="s">
        <v>198</v>
      </c>
      <c r="C91" s="126">
        <v>17584080</v>
      </c>
      <c r="D91" s="126">
        <v>26367867</v>
      </c>
    </row>
    <row r="92" spans="1:9" x14ac:dyDescent="0.25">
      <c r="A92" s="122" t="s">
        <v>197</v>
      </c>
      <c r="B92" s="116" t="s">
        <v>12</v>
      </c>
      <c r="C92" s="100">
        <v>3879110</v>
      </c>
      <c r="D92" s="100">
        <v>4524493</v>
      </c>
    </row>
    <row r="93" spans="1:9" x14ac:dyDescent="0.25">
      <c r="A93" s="122" t="s">
        <v>196</v>
      </c>
      <c r="B93" s="116" t="s">
        <v>195</v>
      </c>
      <c r="C93" s="108">
        <v>26386642</v>
      </c>
      <c r="D93" s="108">
        <v>36925946</v>
      </c>
    </row>
    <row r="94" spans="1:9" x14ac:dyDescent="0.25">
      <c r="A94" s="122" t="s">
        <v>194</v>
      </c>
      <c r="B94" s="125" t="s">
        <v>16</v>
      </c>
      <c r="C94" s="108">
        <v>9880000</v>
      </c>
      <c r="D94" s="108">
        <v>9880000</v>
      </c>
    </row>
    <row r="95" spans="1:9" x14ac:dyDescent="0.25">
      <c r="A95" s="122" t="s">
        <v>193</v>
      </c>
      <c r="B95" s="124" t="s">
        <v>18</v>
      </c>
      <c r="C95" s="108">
        <v>6445264</v>
      </c>
      <c r="D95" s="108">
        <v>9993317</v>
      </c>
    </row>
    <row r="96" spans="1:9" x14ac:dyDescent="0.25">
      <c r="A96" s="122" t="s">
        <v>192</v>
      </c>
      <c r="B96" s="116" t="s">
        <v>191</v>
      </c>
      <c r="C96" s="108"/>
      <c r="D96" s="108"/>
    </row>
    <row r="97" spans="1:4" x14ac:dyDescent="0.25">
      <c r="A97" s="122" t="s">
        <v>190</v>
      </c>
      <c r="B97" s="123" t="s">
        <v>189</v>
      </c>
      <c r="C97" s="108"/>
      <c r="D97" s="108"/>
    </row>
    <row r="98" spans="1:4" x14ac:dyDescent="0.25">
      <c r="A98" s="122" t="s">
        <v>188</v>
      </c>
      <c r="B98" s="112" t="s">
        <v>187</v>
      </c>
      <c r="C98" s="108"/>
      <c r="D98" s="108"/>
    </row>
    <row r="99" spans="1:4" x14ac:dyDescent="0.25">
      <c r="A99" s="122" t="s">
        <v>186</v>
      </c>
      <c r="B99" s="112" t="s">
        <v>161</v>
      </c>
      <c r="C99" s="108"/>
      <c r="D99" s="108"/>
    </row>
    <row r="100" spans="1:4" x14ac:dyDescent="0.25">
      <c r="A100" s="122" t="s">
        <v>185</v>
      </c>
      <c r="B100" s="123" t="s">
        <v>184</v>
      </c>
      <c r="C100" s="108">
        <v>6319484</v>
      </c>
      <c r="D100" s="108">
        <v>9867537</v>
      </c>
    </row>
    <row r="101" spans="1:4" x14ac:dyDescent="0.25">
      <c r="A101" s="122" t="s">
        <v>183</v>
      </c>
      <c r="B101" s="123" t="s">
        <v>334</v>
      </c>
      <c r="C101" s="108"/>
      <c r="D101" s="108"/>
    </row>
    <row r="102" spans="1:4" x14ac:dyDescent="0.25">
      <c r="A102" s="122" t="s">
        <v>181</v>
      </c>
      <c r="B102" s="112" t="s">
        <v>155</v>
      </c>
      <c r="C102" s="108"/>
      <c r="D102" s="108"/>
    </row>
    <row r="103" spans="1:4" x14ac:dyDescent="0.25">
      <c r="A103" s="105" t="s">
        <v>180</v>
      </c>
      <c r="B103" s="121" t="s">
        <v>179</v>
      </c>
      <c r="C103" s="108"/>
      <c r="D103" s="108"/>
    </row>
    <row r="104" spans="1:4" x14ac:dyDescent="0.25">
      <c r="A104" s="122" t="s">
        <v>178</v>
      </c>
      <c r="B104" s="121" t="s">
        <v>177</v>
      </c>
      <c r="C104" s="108"/>
      <c r="D104" s="108"/>
    </row>
    <row r="105" spans="1:4" ht="16.5" thickBot="1" x14ac:dyDescent="0.3">
      <c r="A105" s="120" t="s">
        <v>176</v>
      </c>
      <c r="B105" s="119" t="s">
        <v>175</v>
      </c>
      <c r="C105" s="118">
        <v>125780</v>
      </c>
      <c r="D105" s="118">
        <v>125780</v>
      </c>
    </row>
    <row r="106" spans="1:4" ht="16.5" thickBot="1" x14ac:dyDescent="0.3">
      <c r="A106" s="99" t="s">
        <v>10</v>
      </c>
      <c r="B106" s="117" t="s">
        <v>326</v>
      </c>
      <c r="C106" s="107">
        <f>+C107+C109+C111</f>
        <v>74154989</v>
      </c>
      <c r="D106" s="107">
        <f>+D107+D109+D111</f>
        <v>70599030</v>
      </c>
    </row>
    <row r="107" spans="1:4" x14ac:dyDescent="0.25">
      <c r="A107" s="102" t="s">
        <v>173</v>
      </c>
      <c r="B107" s="116" t="s">
        <v>99</v>
      </c>
      <c r="C107" s="111">
        <v>74154989</v>
      </c>
      <c r="D107" s="111">
        <v>70599030</v>
      </c>
    </row>
    <row r="108" spans="1:4" x14ac:dyDescent="0.25">
      <c r="A108" s="102" t="s">
        <v>172</v>
      </c>
      <c r="B108" s="109" t="s">
        <v>171</v>
      </c>
      <c r="C108" s="111">
        <v>74154989</v>
      </c>
      <c r="D108" s="111">
        <v>47157662</v>
      </c>
    </row>
    <row r="109" spans="1:4" x14ac:dyDescent="0.25">
      <c r="A109" s="102" t="s">
        <v>170</v>
      </c>
      <c r="B109" s="109" t="s">
        <v>95</v>
      </c>
      <c r="C109" s="100"/>
      <c r="D109" s="100"/>
    </row>
    <row r="110" spans="1:4" x14ac:dyDescent="0.25">
      <c r="A110" s="102" t="s">
        <v>169</v>
      </c>
      <c r="B110" s="109" t="s">
        <v>168</v>
      </c>
      <c r="C110" s="100"/>
      <c r="D110" s="100"/>
    </row>
    <row r="111" spans="1:4" x14ac:dyDescent="0.25">
      <c r="A111" s="102" t="s">
        <v>167</v>
      </c>
      <c r="B111" s="115" t="s">
        <v>91</v>
      </c>
      <c r="C111" s="100"/>
      <c r="D111" s="100"/>
    </row>
    <row r="112" spans="1:4" x14ac:dyDescent="0.25">
      <c r="A112" s="102" t="s">
        <v>166</v>
      </c>
      <c r="B112" s="114" t="s">
        <v>325</v>
      </c>
      <c r="C112" s="100"/>
      <c r="D112" s="100"/>
    </row>
    <row r="113" spans="1:4" x14ac:dyDescent="0.25">
      <c r="A113" s="102" t="s">
        <v>164</v>
      </c>
      <c r="B113" s="113" t="s">
        <v>163</v>
      </c>
      <c r="C113" s="100"/>
      <c r="D113" s="100"/>
    </row>
    <row r="114" spans="1:4" x14ac:dyDescent="0.25">
      <c r="A114" s="102" t="s">
        <v>162</v>
      </c>
      <c r="B114" s="112" t="s">
        <v>161</v>
      </c>
      <c r="C114" s="100"/>
      <c r="D114" s="100"/>
    </row>
    <row r="115" spans="1:4" x14ac:dyDescent="0.25">
      <c r="A115" s="102" t="s">
        <v>160</v>
      </c>
      <c r="B115" s="112" t="s">
        <v>159</v>
      </c>
      <c r="C115" s="100"/>
      <c r="D115" s="100"/>
    </row>
    <row r="116" spans="1:4" x14ac:dyDescent="0.25">
      <c r="A116" s="102" t="s">
        <v>158</v>
      </c>
      <c r="B116" s="112" t="s">
        <v>157</v>
      </c>
      <c r="C116" s="100"/>
      <c r="D116" s="100"/>
    </row>
    <row r="117" spans="1:4" x14ac:dyDescent="0.25">
      <c r="A117" s="102" t="s">
        <v>156</v>
      </c>
      <c r="B117" s="112" t="s">
        <v>155</v>
      </c>
      <c r="C117" s="100"/>
      <c r="D117" s="100"/>
    </row>
    <row r="118" spans="1:4" x14ac:dyDescent="0.25">
      <c r="A118" s="102" t="s">
        <v>154</v>
      </c>
      <c r="B118" s="112" t="s">
        <v>153</v>
      </c>
      <c r="C118" s="100"/>
      <c r="D118" s="100"/>
    </row>
    <row r="119" spans="1:4" ht="16.5" thickBot="1" x14ac:dyDescent="0.3">
      <c r="A119" s="105" t="s">
        <v>152</v>
      </c>
      <c r="B119" s="112" t="s">
        <v>151</v>
      </c>
      <c r="C119" s="108"/>
      <c r="D119" s="108"/>
    </row>
    <row r="120" spans="1:4" ht="16.5" thickBot="1" x14ac:dyDescent="0.3">
      <c r="A120" s="99" t="s">
        <v>4</v>
      </c>
      <c r="B120" s="98" t="s">
        <v>150</v>
      </c>
      <c r="C120" s="107">
        <f>+C121+C122</f>
        <v>6701897</v>
      </c>
      <c r="D120" s="107">
        <f>+D121+D122</f>
        <v>12984379</v>
      </c>
    </row>
    <row r="121" spans="1:4" x14ac:dyDescent="0.25">
      <c r="A121" s="102" t="s">
        <v>149</v>
      </c>
      <c r="B121" s="101" t="s">
        <v>148</v>
      </c>
      <c r="C121" s="111">
        <v>6701897</v>
      </c>
      <c r="D121" s="111">
        <v>12984379</v>
      </c>
    </row>
    <row r="122" spans="1:4" ht="16.5" thickBot="1" x14ac:dyDescent="0.3">
      <c r="A122" s="110" t="s">
        <v>147</v>
      </c>
      <c r="B122" s="109" t="s">
        <v>146</v>
      </c>
      <c r="C122" s="108"/>
      <c r="D122" s="108"/>
    </row>
    <row r="123" spans="1:4" ht="16.5" thickBot="1" x14ac:dyDescent="0.3">
      <c r="A123" s="99" t="s">
        <v>5</v>
      </c>
      <c r="B123" s="98" t="s">
        <v>145</v>
      </c>
      <c r="C123" s="107">
        <f>+C90+C106+C120</f>
        <v>145031982</v>
      </c>
      <c r="D123" s="107">
        <f>+D90+D106+D120</f>
        <v>171275032</v>
      </c>
    </row>
    <row r="124" spans="1:4" ht="16.5" thickBot="1" x14ac:dyDescent="0.3">
      <c r="A124" s="99" t="s">
        <v>6</v>
      </c>
      <c r="B124" s="98" t="s">
        <v>144</v>
      </c>
      <c r="C124" s="107"/>
      <c r="D124" s="107"/>
    </row>
    <row r="125" spans="1:4" x14ac:dyDescent="0.25">
      <c r="A125" s="102" t="s">
        <v>143</v>
      </c>
      <c r="B125" s="101" t="s">
        <v>142</v>
      </c>
      <c r="C125" s="100"/>
      <c r="D125" s="100"/>
    </row>
    <row r="126" spans="1:4" x14ac:dyDescent="0.25">
      <c r="A126" s="102" t="s">
        <v>141</v>
      </c>
      <c r="B126" s="101" t="s">
        <v>140</v>
      </c>
      <c r="C126" s="100"/>
      <c r="D126" s="100"/>
    </row>
    <row r="127" spans="1:4" ht="16.5" thickBot="1" x14ac:dyDescent="0.3">
      <c r="A127" s="105" t="s">
        <v>139</v>
      </c>
      <c r="B127" s="104" t="s">
        <v>138</v>
      </c>
      <c r="C127" s="100"/>
      <c r="D127" s="100"/>
    </row>
    <row r="128" spans="1:4" ht="16.5" thickBot="1" x14ac:dyDescent="0.3">
      <c r="A128" s="99" t="s">
        <v>19</v>
      </c>
      <c r="B128" s="98" t="s">
        <v>137</v>
      </c>
      <c r="C128" s="107"/>
      <c r="D128" s="107"/>
    </row>
    <row r="129" spans="1:9" x14ac:dyDescent="0.25">
      <c r="A129" s="102" t="s">
        <v>136</v>
      </c>
      <c r="B129" s="101" t="s">
        <v>135</v>
      </c>
      <c r="C129" s="100"/>
      <c r="D129" s="100"/>
    </row>
    <row r="130" spans="1:9" x14ac:dyDescent="0.25">
      <c r="A130" s="102" t="s">
        <v>134</v>
      </c>
      <c r="B130" s="101" t="s">
        <v>133</v>
      </c>
      <c r="C130" s="100"/>
      <c r="D130" s="100"/>
    </row>
    <row r="131" spans="1:9" x14ac:dyDescent="0.25">
      <c r="A131" s="102" t="s">
        <v>132</v>
      </c>
      <c r="B131" s="101" t="s">
        <v>131</v>
      </c>
      <c r="C131" s="100"/>
      <c r="D131" s="100"/>
    </row>
    <row r="132" spans="1:9" ht="16.5" thickBot="1" x14ac:dyDescent="0.3">
      <c r="A132" s="105" t="s">
        <v>130</v>
      </c>
      <c r="B132" s="104" t="s">
        <v>129</v>
      </c>
      <c r="C132" s="100"/>
      <c r="D132" s="100"/>
    </row>
    <row r="133" spans="1:9" ht="16.5" thickBot="1" x14ac:dyDescent="0.3">
      <c r="A133" s="99" t="s">
        <v>22</v>
      </c>
      <c r="B133" s="98" t="s">
        <v>128</v>
      </c>
      <c r="C133" s="106">
        <f>C135</f>
        <v>1397361</v>
      </c>
      <c r="D133" s="106">
        <f>D135</f>
        <v>1717373</v>
      </c>
    </row>
    <row r="134" spans="1:9" x14ac:dyDescent="0.25">
      <c r="A134" s="102" t="s">
        <v>127</v>
      </c>
      <c r="B134" s="101" t="s">
        <v>126</v>
      </c>
      <c r="C134" s="100"/>
      <c r="D134" s="100"/>
    </row>
    <row r="135" spans="1:9" x14ac:dyDescent="0.25">
      <c r="A135" s="102" t="s">
        <v>125</v>
      </c>
      <c r="B135" s="101" t="s">
        <v>124</v>
      </c>
      <c r="C135" s="100">
        <v>1397361</v>
      </c>
      <c r="D135" s="100">
        <v>1717373</v>
      </c>
    </row>
    <row r="136" spans="1:9" x14ac:dyDescent="0.25">
      <c r="A136" s="102" t="s">
        <v>123</v>
      </c>
      <c r="B136" s="101" t="s">
        <v>122</v>
      </c>
      <c r="C136" s="100"/>
      <c r="D136" s="100"/>
    </row>
    <row r="137" spans="1:9" ht="16.5" thickBot="1" x14ac:dyDescent="0.3">
      <c r="A137" s="105" t="s">
        <v>121</v>
      </c>
      <c r="B137" s="104" t="s">
        <v>324</v>
      </c>
      <c r="C137" s="100"/>
      <c r="D137" s="100"/>
    </row>
    <row r="138" spans="1:9" ht="16.5" thickBot="1" x14ac:dyDescent="0.3">
      <c r="A138" s="99" t="s">
        <v>56</v>
      </c>
      <c r="B138" s="98" t="s">
        <v>119</v>
      </c>
      <c r="C138" s="103"/>
      <c r="D138" s="103"/>
    </row>
    <row r="139" spans="1:9" x14ac:dyDescent="0.25">
      <c r="A139" s="102" t="s">
        <v>118</v>
      </c>
      <c r="B139" s="101" t="s">
        <v>117</v>
      </c>
      <c r="C139" s="100"/>
      <c r="D139" s="100"/>
    </row>
    <row r="140" spans="1:9" x14ac:dyDescent="0.25">
      <c r="A140" s="102" t="s">
        <v>116</v>
      </c>
      <c r="B140" s="101" t="s">
        <v>115</v>
      </c>
      <c r="C140" s="100"/>
      <c r="D140" s="100"/>
    </row>
    <row r="141" spans="1:9" x14ac:dyDescent="0.25">
      <c r="A141" s="102" t="s">
        <v>114</v>
      </c>
      <c r="B141" s="101" t="s">
        <v>113</v>
      </c>
      <c r="C141" s="100"/>
      <c r="D141" s="100"/>
    </row>
    <row r="142" spans="1:9" ht="16.5" thickBot="1" x14ac:dyDescent="0.3">
      <c r="A142" s="102" t="s">
        <v>112</v>
      </c>
      <c r="B142" s="101" t="s">
        <v>111</v>
      </c>
      <c r="C142" s="100"/>
      <c r="D142" s="100"/>
    </row>
    <row r="143" spans="1:9" ht="16.5" thickBot="1" x14ac:dyDescent="0.3">
      <c r="A143" s="99" t="s">
        <v>57</v>
      </c>
      <c r="B143" s="98" t="s">
        <v>110</v>
      </c>
      <c r="C143" s="93">
        <f>C138+C133</f>
        <v>1397361</v>
      </c>
      <c r="D143" s="93">
        <f>D138+D133</f>
        <v>1717373</v>
      </c>
      <c r="F143" s="97"/>
      <c r="G143" s="96"/>
      <c r="H143" s="96"/>
      <c r="I143" s="96"/>
    </row>
    <row r="144" spans="1:9" s="89" customFormat="1" ht="16.5" thickBot="1" x14ac:dyDescent="0.25">
      <c r="A144" s="95" t="s">
        <v>59</v>
      </c>
      <c r="B144" s="94" t="s">
        <v>109</v>
      </c>
      <c r="C144" s="93">
        <f>+C123+C143</f>
        <v>146429343</v>
      </c>
      <c r="D144" s="93">
        <f>+D123+D143</f>
        <v>172992405</v>
      </c>
    </row>
    <row r="145" spans="1:4" s="89" customFormat="1" ht="16.5" thickBot="1" x14ac:dyDescent="0.25">
      <c r="A145" s="92"/>
      <c r="B145" s="91"/>
      <c r="C145" s="90"/>
      <c r="D145" s="90"/>
    </row>
    <row r="146" spans="1:4" ht="16.5" thickBot="1" x14ac:dyDescent="0.3">
      <c r="A146" s="278" t="s">
        <v>108</v>
      </c>
      <c r="B146" s="279"/>
      <c r="C146" s="157">
        <v>21</v>
      </c>
      <c r="D146" s="157">
        <v>21</v>
      </c>
    </row>
    <row r="147" spans="1:4" ht="16.5" thickBot="1" x14ac:dyDescent="0.3">
      <c r="A147" s="278" t="s">
        <v>331</v>
      </c>
      <c r="B147" s="279"/>
      <c r="C147" s="157">
        <v>9</v>
      </c>
      <c r="D147" s="157">
        <v>9</v>
      </c>
    </row>
    <row r="148" spans="1:4" ht="16.5" thickBot="1" x14ac:dyDescent="0.3">
      <c r="A148" s="278" t="s">
        <v>330</v>
      </c>
      <c r="B148" s="279"/>
      <c r="C148" s="157">
        <v>7</v>
      </c>
      <c r="D148" s="157">
        <v>7</v>
      </c>
    </row>
    <row r="149" spans="1:4" ht="16.5" thickBot="1" x14ac:dyDescent="0.3">
      <c r="A149" s="278" t="s">
        <v>332</v>
      </c>
      <c r="B149" s="279"/>
      <c r="C149" s="157">
        <v>5</v>
      </c>
      <c r="D149" s="157">
        <v>5</v>
      </c>
    </row>
    <row r="150" spans="1:4" x14ac:dyDescent="0.25">
      <c r="A150" s="88"/>
      <c r="B150" s="87"/>
      <c r="C150" s="87"/>
      <c r="D150" s="87"/>
    </row>
    <row r="151" spans="1:4" x14ac:dyDescent="0.25">
      <c r="A151" s="277" t="s">
        <v>107</v>
      </c>
      <c r="B151" s="277"/>
      <c r="C151" s="277"/>
      <c r="D151" s="79"/>
    </row>
    <row r="152" spans="1:4" ht="15" customHeight="1" thickBot="1" x14ac:dyDescent="0.3">
      <c r="A152" s="274"/>
      <c r="B152" s="274"/>
      <c r="C152" s="86"/>
      <c r="D152" s="86" t="s">
        <v>106</v>
      </c>
    </row>
    <row r="153" spans="1:4" ht="19.5" customHeight="1" thickBot="1" x14ac:dyDescent="0.3">
      <c r="A153" s="85" t="s">
        <v>7</v>
      </c>
      <c r="B153" s="84" t="s">
        <v>105</v>
      </c>
      <c r="C153" s="83">
        <f>+C60-C123</f>
        <v>-65360155</v>
      </c>
      <c r="D153" s="83">
        <f>+D60-D123</f>
        <v>-65215784</v>
      </c>
    </row>
    <row r="154" spans="1:4" ht="16.5" thickBot="1" x14ac:dyDescent="0.3">
      <c r="A154" s="85" t="s">
        <v>10</v>
      </c>
      <c r="B154" s="237" t="s">
        <v>104</v>
      </c>
      <c r="C154" s="83">
        <f>+C83-C143</f>
        <v>65360155</v>
      </c>
      <c r="D154" s="83">
        <f>+D83-D143</f>
        <v>65215784</v>
      </c>
    </row>
  </sheetData>
  <mergeCells count="10">
    <mergeCell ref="A152:B152"/>
    <mergeCell ref="A86:C86"/>
    <mergeCell ref="A1:C1"/>
    <mergeCell ref="A2:B2"/>
    <mergeCell ref="A87:B87"/>
    <mergeCell ref="A151:C151"/>
    <mergeCell ref="A146:B146"/>
    <mergeCell ref="A147:B147"/>
    <mergeCell ref="A148:B148"/>
    <mergeCell ref="A149:B149"/>
  </mergeCells>
  <phoneticPr fontId="0" type="noConversion"/>
  <printOptions horizontalCentered="1"/>
  <pageMargins left="0.39370078740157483" right="0.39370078740157483" top="0.6692913385826772" bottom="0.47244094488188981" header="0.39370078740157483" footer="0.59055118110236227"/>
  <pageSetup paperSize="9" scale="56" fitToHeight="2" orientation="portrait" r:id="rId1"/>
  <headerFooter alignWithMargins="0">
    <oddHeader xml:space="preserve">&amp;C&amp;"Times New Roman CE,Félkövér"&amp;12Pári Község Önkormányzata
2021. ÉVI KÖLTSÉGVETÉSÉNEK ÖSSZEVONT MÉRLEGE&amp;10
&amp;R&amp;"Times New Roman CE,Félkövér dőlt"&amp;11 3. sz. melléklet </oddHeader>
  </headerFooter>
  <rowBreaks count="1" manualBreakCount="1">
    <brk id="8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K158"/>
  <sheetViews>
    <sheetView zoomScaleNormal="100" zoomScaleSheetLayoutView="100" zoomScalePageLayoutView="80" workbookViewId="0">
      <selection activeCell="F24" sqref="F24"/>
    </sheetView>
  </sheetViews>
  <sheetFormatPr defaultRowHeight="15" x14ac:dyDescent="0.25"/>
  <cols>
    <col min="1" max="1" width="10.1640625" style="50" bestFit="1" customWidth="1"/>
    <col min="2" max="2" width="79.6640625" style="76" customWidth="1"/>
    <col min="3" max="4" width="22.1640625" style="179" bestFit="1" customWidth="1"/>
    <col min="5" max="6" width="22.5" style="194" bestFit="1" customWidth="1"/>
    <col min="7" max="7" width="22.5" style="217" bestFit="1" customWidth="1"/>
    <col min="8" max="16384" width="9.33203125" style="49"/>
  </cols>
  <sheetData>
    <row r="2" spans="1:7" s="76" customFormat="1" ht="42.75" x14ac:dyDescent="0.25">
      <c r="A2" s="280" t="s">
        <v>323</v>
      </c>
      <c r="B2" s="280"/>
      <c r="C2" s="161" t="s">
        <v>322</v>
      </c>
      <c r="D2" s="161" t="s">
        <v>322</v>
      </c>
      <c r="E2" s="184" t="s">
        <v>337</v>
      </c>
      <c r="F2" s="184" t="s">
        <v>337</v>
      </c>
      <c r="G2" s="207" t="s">
        <v>338</v>
      </c>
    </row>
    <row r="3" spans="1:7" s="76" customFormat="1" x14ac:dyDescent="0.25">
      <c r="A3" s="78"/>
      <c r="C3" s="161"/>
      <c r="D3" s="161"/>
      <c r="E3" s="184"/>
      <c r="F3" s="184"/>
      <c r="G3" s="207"/>
    </row>
    <row r="4" spans="1:7" s="76" customFormat="1" x14ac:dyDescent="0.25">
      <c r="A4" s="78"/>
      <c r="B4" s="77" t="s">
        <v>321</v>
      </c>
      <c r="C4" s="161"/>
      <c r="D4" s="161"/>
      <c r="E4" s="184"/>
      <c r="F4" s="184"/>
      <c r="G4" s="207"/>
    </row>
    <row r="5" spans="1:7" ht="15.95" customHeight="1" thickBot="1" x14ac:dyDescent="0.3">
      <c r="A5" s="281"/>
      <c r="B5" s="281"/>
      <c r="C5" s="162"/>
      <c r="D5" s="162"/>
      <c r="E5" s="185"/>
      <c r="F5" s="185"/>
      <c r="G5" s="208" t="s">
        <v>106</v>
      </c>
    </row>
    <row r="6" spans="1:7" ht="26.25" thickBot="1" x14ac:dyDescent="0.3">
      <c r="A6" s="264" t="s">
        <v>202</v>
      </c>
      <c r="B6" s="265" t="s">
        <v>320</v>
      </c>
      <c r="C6" s="266" t="s">
        <v>333</v>
      </c>
      <c r="D6" s="266" t="s">
        <v>336</v>
      </c>
      <c r="E6" s="267" t="s">
        <v>333</v>
      </c>
      <c r="F6" s="267" t="s">
        <v>336</v>
      </c>
      <c r="G6" s="268" t="s">
        <v>333</v>
      </c>
    </row>
    <row r="7" spans="1:7" s="68" customFormat="1" ht="15.75" thickBot="1" x14ac:dyDescent="0.3">
      <c r="A7" s="259">
        <v>1</v>
      </c>
      <c r="B7" s="260">
        <v>2</v>
      </c>
      <c r="C7" s="261">
        <v>3</v>
      </c>
      <c r="D7" s="261">
        <v>4</v>
      </c>
      <c r="E7" s="262">
        <v>5</v>
      </c>
      <c r="F7" s="262">
        <v>6</v>
      </c>
      <c r="G7" s="263">
        <v>7</v>
      </c>
    </row>
    <row r="8" spans="1:7" ht="15.75" thickBot="1" x14ac:dyDescent="0.3">
      <c r="A8" s="58" t="s">
        <v>7</v>
      </c>
      <c r="B8" s="238" t="s">
        <v>319</v>
      </c>
      <c r="C8" s="164">
        <f>SUM(C9:C14)</f>
        <v>38543305</v>
      </c>
      <c r="D8" s="164">
        <f>SUM(D9:D14)</f>
        <v>38551843</v>
      </c>
      <c r="E8" s="187">
        <f>SUM(E9:E14)</f>
        <v>0</v>
      </c>
      <c r="F8" s="187">
        <f>SUM(F9:F14)</f>
        <v>0</v>
      </c>
      <c r="G8" s="210">
        <f>SUM(G9:G14)</f>
        <v>0</v>
      </c>
    </row>
    <row r="9" spans="1:7" x14ac:dyDescent="0.25">
      <c r="A9" s="59" t="s">
        <v>199</v>
      </c>
      <c r="B9" s="239" t="s">
        <v>318</v>
      </c>
      <c r="C9" s="165">
        <v>19833905</v>
      </c>
      <c r="D9" s="165">
        <v>19833905</v>
      </c>
      <c r="E9" s="188"/>
      <c r="F9" s="188"/>
      <c r="G9" s="211"/>
    </row>
    <row r="10" spans="1:7" x14ac:dyDescent="0.25">
      <c r="A10" s="61" t="s">
        <v>197</v>
      </c>
      <c r="B10" s="240" t="s">
        <v>317</v>
      </c>
      <c r="C10" s="166"/>
      <c r="D10" s="166"/>
      <c r="E10" s="189"/>
      <c r="F10" s="189"/>
      <c r="G10" s="212"/>
    </row>
    <row r="11" spans="1:7" x14ac:dyDescent="0.25">
      <c r="A11" s="61" t="s">
        <v>196</v>
      </c>
      <c r="B11" s="240" t="s">
        <v>316</v>
      </c>
      <c r="C11" s="166">
        <v>16439400</v>
      </c>
      <c r="D11" s="166">
        <v>16439400</v>
      </c>
      <c r="E11" s="189"/>
      <c r="F11" s="189"/>
      <c r="G11" s="212"/>
    </row>
    <row r="12" spans="1:7" x14ac:dyDescent="0.25">
      <c r="A12" s="61" t="s">
        <v>194</v>
      </c>
      <c r="B12" s="240" t="s">
        <v>315</v>
      </c>
      <c r="C12" s="166">
        <v>2270000</v>
      </c>
      <c r="D12" s="166">
        <v>2270000</v>
      </c>
      <c r="E12" s="189"/>
      <c r="F12" s="189"/>
      <c r="G12" s="212"/>
    </row>
    <row r="13" spans="1:7" x14ac:dyDescent="0.25">
      <c r="A13" s="61" t="s">
        <v>314</v>
      </c>
      <c r="B13" s="240" t="s">
        <v>313</v>
      </c>
      <c r="C13" s="166"/>
      <c r="D13" s="166"/>
      <c r="E13" s="189"/>
      <c r="F13" s="189"/>
      <c r="G13" s="212"/>
    </row>
    <row r="14" spans="1:7" ht="15.75" thickBot="1" x14ac:dyDescent="0.3">
      <c r="A14" s="62" t="s">
        <v>192</v>
      </c>
      <c r="B14" s="241" t="s">
        <v>312</v>
      </c>
      <c r="C14" s="166"/>
      <c r="D14" s="166">
        <v>8538</v>
      </c>
      <c r="E14" s="189"/>
      <c r="F14" s="189"/>
      <c r="G14" s="212"/>
    </row>
    <row r="15" spans="1:7" ht="15.75" thickBot="1" x14ac:dyDescent="0.3">
      <c r="A15" s="58" t="s">
        <v>10</v>
      </c>
      <c r="B15" s="242" t="s">
        <v>311</v>
      </c>
      <c r="C15" s="164">
        <f>SUM(C16:C20)</f>
        <v>0</v>
      </c>
      <c r="D15" s="164">
        <f>SUM(D16:D20)</f>
        <v>0</v>
      </c>
      <c r="E15" s="187">
        <f>SUM(E16:E20)</f>
        <v>25731421</v>
      </c>
      <c r="F15" s="187">
        <f>SUM(F16:F20)</f>
        <v>45950897</v>
      </c>
      <c r="G15" s="210">
        <f>SUM(G16:G20)</f>
        <v>0</v>
      </c>
    </row>
    <row r="16" spans="1:7" x14ac:dyDescent="0.25">
      <c r="A16" s="59" t="s">
        <v>173</v>
      </c>
      <c r="B16" s="239" t="s">
        <v>310</v>
      </c>
      <c r="C16" s="165"/>
      <c r="D16" s="165"/>
      <c r="E16" s="188"/>
      <c r="F16" s="188"/>
      <c r="G16" s="211"/>
    </row>
    <row r="17" spans="1:7" x14ac:dyDescent="0.25">
      <c r="A17" s="61" t="s">
        <v>172</v>
      </c>
      <c r="B17" s="240" t="s">
        <v>309</v>
      </c>
      <c r="C17" s="166"/>
      <c r="D17" s="166"/>
      <c r="E17" s="189"/>
      <c r="F17" s="189"/>
      <c r="G17" s="212"/>
    </row>
    <row r="18" spans="1:7" x14ac:dyDescent="0.25">
      <c r="A18" s="61" t="s">
        <v>170</v>
      </c>
      <c r="B18" s="240" t="s">
        <v>308</v>
      </c>
      <c r="C18" s="166"/>
      <c r="D18" s="166"/>
      <c r="E18" s="189"/>
      <c r="F18" s="189"/>
      <c r="G18" s="212"/>
    </row>
    <row r="19" spans="1:7" x14ac:dyDescent="0.25">
      <c r="A19" s="61" t="s">
        <v>169</v>
      </c>
      <c r="B19" s="240" t="s">
        <v>307</v>
      </c>
      <c r="C19" s="166"/>
      <c r="D19" s="166"/>
      <c r="E19" s="189"/>
      <c r="F19" s="189"/>
      <c r="G19" s="212"/>
    </row>
    <row r="20" spans="1:7" x14ac:dyDescent="0.25">
      <c r="A20" s="61" t="s">
        <v>167</v>
      </c>
      <c r="B20" s="240" t="s">
        <v>306</v>
      </c>
      <c r="C20" s="166"/>
      <c r="D20" s="166"/>
      <c r="E20" s="189">
        <v>25731421</v>
      </c>
      <c r="F20" s="189">
        <v>45950897</v>
      </c>
      <c r="G20" s="212"/>
    </row>
    <row r="21" spans="1:7" ht="15.75" thickBot="1" x14ac:dyDescent="0.3">
      <c r="A21" s="62" t="s">
        <v>166</v>
      </c>
      <c r="B21" s="241" t="s">
        <v>305</v>
      </c>
      <c r="C21" s="167"/>
      <c r="D21" s="167"/>
      <c r="E21" s="190">
        <v>23685754</v>
      </c>
      <c r="F21" s="190">
        <v>29321410</v>
      </c>
      <c r="G21" s="213"/>
    </row>
    <row r="22" spans="1:7" ht="29.25" thickBot="1" x14ac:dyDescent="0.3">
      <c r="A22" s="58" t="s">
        <v>4</v>
      </c>
      <c r="B22" s="238" t="s">
        <v>304</v>
      </c>
      <c r="C22" s="164">
        <f>SUM(C23:C27)</f>
        <v>0</v>
      </c>
      <c r="D22" s="164">
        <f>SUM(D23:D27)</f>
        <v>0</v>
      </c>
      <c r="E22" s="187">
        <f>SUM(E23:E27)</f>
        <v>0</v>
      </c>
      <c r="F22" s="187">
        <f>SUM(F23:F27)</f>
        <v>0</v>
      </c>
      <c r="G22" s="210">
        <f>SUM(G23:G27)</f>
        <v>0</v>
      </c>
    </row>
    <row r="23" spans="1:7" x14ac:dyDescent="0.25">
      <c r="A23" s="59" t="s">
        <v>149</v>
      </c>
      <c r="B23" s="239" t="s">
        <v>303</v>
      </c>
      <c r="C23" s="165"/>
      <c r="D23" s="165"/>
      <c r="E23" s="188"/>
      <c r="F23" s="188"/>
      <c r="G23" s="211"/>
    </row>
    <row r="24" spans="1:7" x14ac:dyDescent="0.25">
      <c r="A24" s="61" t="s">
        <v>147</v>
      </c>
      <c r="B24" s="240" t="s">
        <v>302</v>
      </c>
      <c r="C24" s="166"/>
      <c r="D24" s="166"/>
      <c r="E24" s="189"/>
      <c r="F24" s="189"/>
      <c r="G24" s="212"/>
    </row>
    <row r="25" spans="1:7" x14ac:dyDescent="0.25">
      <c r="A25" s="61" t="s">
        <v>301</v>
      </c>
      <c r="B25" s="240" t="s">
        <v>300</v>
      </c>
      <c r="C25" s="166"/>
      <c r="D25" s="166"/>
      <c r="E25" s="189"/>
      <c r="F25" s="189"/>
      <c r="G25" s="212"/>
    </row>
    <row r="26" spans="1:7" x14ac:dyDescent="0.25">
      <c r="A26" s="61" t="s">
        <v>299</v>
      </c>
      <c r="B26" s="240" t="s">
        <v>298</v>
      </c>
      <c r="C26" s="166"/>
      <c r="D26" s="166"/>
      <c r="E26" s="189"/>
      <c r="F26" s="189"/>
      <c r="G26" s="212"/>
    </row>
    <row r="27" spans="1:7" x14ac:dyDescent="0.25">
      <c r="A27" s="61" t="s">
        <v>297</v>
      </c>
      <c r="B27" s="240" t="s">
        <v>296</v>
      </c>
      <c r="C27" s="166"/>
      <c r="D27" s="166"/>
      <c r="E27" s="189"/>
      <c r="F27" s="189"/>
      <c r="G27" s="212"/>
    </row>
    <row r="28" spans="1:7" ht="15.75" thickBot="1" x14ac:dyDescent="0.3">
      <c r="A28" s="62" t="s">
        <v>295</v>
      </c>
      <c r="B28" s="241" t="s">
        <v>294</v>
      </c>
      <c r="C28" s="167"/>
      <c r="D28" s="167"/>
      <c r="E28" s="190"/>
      <c r="F28" s="190"/>
      <c r="G28" s="213"/>
    </row>
    <row r="29" spans="1:7" ht="15.75" thickBot="1" x14ac:dyDescent="0.3">
      <c r="A29" s="58" t="s">
        <v>293</v>
      </c>
      <c r="B29" s="238" t="s">
        <v>292</v>
      </c>
      <c r="C29" s="164">
        <f>SUM(C30,C33,C34,C35)</f>
        <v>4499029</v>
      </c>
      <c r="D29" s="164">
        <f>SUM(D30,D33,D34,D35)</f>
        <v>4499029</v>
      </c>
      <c r="E29" s="187">
        <f>SUM(E30,E33,E34,E35)</f>
        <v>0</v>
      </c>
      <c r="F29" s="187">
        <f>SUM(F30,F33,F34,F35)</f>
        <v>0</v>
      </c>
      <c r="G29" s="210">
        <f>SUM(G30,G33,G34,G35)</f>
        <v>0</v>
      </c>
    </row>
    <row r="30" spans="1:7" x14ac:dyDescent="0.25">
      <c r="A30" s="59" t="s">
        <v>291</v>
      </c>
      <c r="B30" s="239" t="s">
        <v>290</v>
      </c>
      <c r="C30" s="168">
        <v>4351690</v>
      </c>
      <c r="D30" s="168">
        <v>4351690</v>
      </c>
      <c r="E30" s="191"/>
      <c r="F30" s="191"/>
      <c r="G30" s="214"/>
    </row>
    <row r="31" spans="1:7" x14ac:dyDescent="0.25">
      <c r="A31" s="61" t="s">
        <v>289</v>
      </c>
      <c r="B31" s="240" t="s">
        <v>288</v>
      </c>
      <c r="C31" s="166"/>
      <c r="D31" s="166"/>
      <c r="E31" s="189"/>
      <c r="F31" s="189"/>
      <c r="G31" s="212"/>
    </row>
    <row r="32" spans="1:7" x14ac:dyDescent="0.25">
      <c r="A32" s="61" t="s">
        <v>287</v>
      </c>
      <c r="B32" s="240" t="s">
        <v>286</v>
      </c>
      <c r="C32" s="166">
        <v>4351690</v>
      </c>
      <c r="D32" s="166">
        <v>4351690</v>
      </c>
      <c r="E32" s="189"/>
      <c r="F32" s="189"/>
      <c r="G32" s="212"/>
    </row>
    <row r="33" spans="1:7" x14ac:dyDescent="0.25">
      <c r="A33" s="61" t="s">
        <v>285</v>
      </c>
      <c r="B33" s="240" t="s">
        <v>284</v>
      </c>
      <c r="C33" s="166"/>
      <c r="D33" s="166"/>
      <c r="E33" s="189"/>
      <c r="F33" s="189"/>
      <c r="G33" s="212"/>
    </row>
    <row r="34" spans="1:7" x14ac:dyDescent="0.25">
      <c r="A34" s="61" t="s">
        <v>283</v>
      </c>
      <c r="B34" s="240" t="s">
        <v>282</v>
      </c>
      <c r="C34" s="166"/>
      <c r="D34" s="166"/>
      <c r="E34" s="189"/>
      <c r="F34" s="189"/>
      <c r="G34" s="212"/>
    </row>
    <row r="35" spans="1:7" ht="15.75" thickBot="1" x14ac:dyDescent="0.3">
      <c r="A35" s="62" t="s">
        <v>281</v>
      </c>
      <c r="B35" s="241" t="s">
        <v>280</v>
      </c>
      <c r="C35" s="167">
        <v>147339</v>
      </c>
      <c r="D35" s="167">
        <v>147339</v>
      </c>
      <c r="E35" s="190"/>
      <c r="F35" s="190"/>
      <c r="G35" s="213"/>
    </row>
    <row r="36" spans="1:7" ht="15.75" thickBot="1" x14ac:dyDescent="0.3">
      <c r="A36" s="58" t="s">
        <v>6</v>
      </c>
      <c r="B36" s="238" t="s">
        <v>279</v>
      </c>
      <c r="C36" s="164">
        <f>SUM(C37:C46)</f>
        <v>0</v>
      </c>
      <c r="D36" s="164">
        <f>SUM(D37:D46)</f>
        <v>0</v>
      </c>
      <c r="E36" s="187">
        <f>SUM(E37:E46)</f>
        <v>1958302</v>
      </c>
      <c r="F36" s="187">
        <f>SUM(F37:F46)</f>
        <v>9298044</v>
      </c>
      <c r="G36" s="210">
        <f>SUM(G37:G46)</f>
        <v>0</v>
      </c>
    </row>
    <row r="37" spans="1:7" x14ac:dyDescent="0.25">
      <c r="A37" s="59" t="s">
        <v>143</v>
      </c>
      <c r="B37" s="239" t="s">
        <v>278</v>
      </c>
      <c r="C37" s="165"/>
      <c r="D37" s="165"/>
      <c r="E37" s="188"/>
      <c r="F37" s="188">
        <v>156284</v>
      </c>
      <c r="G37" s="211"/>
    </row>
    <row r="38" spans="1:7" x14ac:dyDescent="0.25">
      <c r="A38" s="61" t="s">
        <v>141</v>
      </c>
      <c r="B38" s="240" t="s">
        <v>277</v>
      </c>
      <c r="C38" s="166"/>
      <c r="D38" s="166"/>
      <c r="E38" s="189">
        <v>1114217</v>
      </c>
      <c r="F38" s="189">
        <v>1299242</v>
      </c>
      <c r="G38" s="212"/>
    </row>
    <row r="39" spans="1:7" x14ac:dyDescent="0.25">
      <c r="A39" s="61" t="s">
        <v>139</v>
      </c>
      <c r="B39" s="240" t="s">
        <v>276</v>
      </c>
      <c r="C39" s="166"/>
      <c r="D39" s="166"/>
      <c r="E39" s="189">
        <v>559419</v>
      </c>
      <c r="F39" s="189">
        <v>559419</v>
      </c>
      <c r="G39" s="212"/>
    </row>
    <row r="40" spans="1:7" x14ac:dyDescent="0.25">
      <c r="A40" s="61" t="s">
        <v>275</v>
      </c>
      <c r="B40" s="240" t="s">
        <v>274</v>
      </c>
      <c r="C40" s="166"/>
      <c r="D40" s="166"/>
      <c r="E40" s="189">
        <v>0</v>
      </c>
      <c r="F40" s="189">
        <v>0</v>
      </c>
      <c r="G40" s="212"/>
    </row>
    <row r="41" spans="1:7" x14ac:dyDescent="0.25">
      <c r="A41" s="61" t="s">
        <v>273</v>
      </c>
      <c r="B41" s="240" t="s">
        <v>272</v>
      </c>
      <c r="C41" s="166"/>
      <c r="D41" s="166"/>
      <c r="E41" s="189"/>
      <c r="F41" s="189"/>
      <c r="G41" s="212"/>
    </row>
    <row r="42" spans="1:7" x14ac:dyDescent="0.25">
      <c r="A42" s="61" t="s">
        <v>271</v>
      </c>
      <c r="B42" s="240" t="s">
        <v>270</v>
      </c>
      <c r="C42" s="166"/>
      <c r="D42" s="166"/>
      <c r="E42" s="189">
        <v>280666</v>
      </c>
      <c r="F42" s="189">
        <v>1932666</v>
      </c>
      <c r="G42" s="212"/>
    </row>
    <row r="43" spans="1:7" x14ac:dyDescent="0.25">
      <c r="A43" s="61" t="s">
        <v>269</v>
      </c>
      <c r="B43" s="240" t="s">
        <v>268</v>
      </c>
      <c r="C43" s="166"/>
      <c r="D43" s="166"/>
      <c r="E43" s="189"/>
      <c r="F43" s="189"/>
      <c r="G43" s="212"/>
    </row>
    <row r="44" spans="1:7" x14ac:dyDescent="0.25">
      <c r="A44" s="61" t="s">
        <v>267</v>
      </c>
      <c r="B44" s="240" t="s">
        <v>266</v>
      </c>
      <c r="C44" s="166"/>
      <c r="D44" s="166"/>
      <c r="E44" s="189">
        <v>4000</v>
      </c>
      <c r="F44" s="189">
        <v>4000</v>
      </c>
      <c r="G44" s="212"/>
    </row>
    <row r="45" spans="1:7" x14ac:dyDescent="0.25">
      <c r="A45" s="61" t="s">
        <v>265</v>
      </c>
      <c r="B45" s="240" t="s">
        <v>264</v>
      </c>
      <c r="C45" s="166"/>
      <c r="D45" s="166"/>
      <c r="E45" s="189"/>
      <c r="F45" s="189"/>
      <c r="G45" s="212"/>
    </row>
    <row r="46" spans="1:7" ht="15.75" thickBot="1" x14ac:dyDescent="0.3">
      <c r="A46" s="62" t="s">
        <v>263</v>
      </c>
      <c r="B46" s="241" t="s">
        <v>23</v>
      </c>
      <c r="C46" s="167"/>
      <c r="D46" s="167"/>
      <c r="E46" s="190"/>
      <c r="F46" s="190">
        <v>5346433</v>
      </c>
      <c r="G46" s="213"/>
    </row>
    <row r="47" spans="1:7" ht="15.75" thickBot="1" x14ac:dyDescent="0.3">
      <c r="A47" s="58" t="s">
        <v>19</v>
      </c>
      <c r="B47" s="238" t="s">
        <v>262</v>
      </c>
      <c r="C47" s="164">
        <f>SUM(C48:C52)</f>
        <v>0</v>
      </c>
      <c r="D47" s="164">
        <f>SUM(D48:D52)</f>
        <v>0</v>
      </c>
      <c r="E47" s="187">
        <f>SUM(E48:E52)</f>
        <v>7000000</v>
      </c>
      <c r="F47" s="187">
        <f>SUM(F48:F52)</f>
        <v>5819665</v>
      </c>
      <c r="G47" s="210">
        <f>SUM(G48:G52)</f>
        <v>0</v>
      </c>
    </row>
    <row r="48" spans="1:7" x14ac:dyDescent="0.25">
      <c r="A48" s="59" t="s">
        <v>136</v>
      </c>
      <c r="B48" s="239" t="s">
        <v>261</v>
      </c>
      <c r="C48" s="165"/>
      <c r="D48" s="165"/>
      <c r="E48" s="188"/>
      <c r="F48" s="188"/>
      <c r="G48" s="211"/>
    </row>
    <row r="49" spans="1:7" x14ac:dyDescent="0.25">
      <c r="A49" s="61" t="s">
        <v>134</v>
      </c>
      <c r="B49" s="240" t="s">
        <v>260</v>
      </c>
      <c r="C49" s="166"/>
      <c r="D49" s="166"/>
      <c r="E49" s="189"/>
      <c r="F49" s="189"/>
      <c r="G49" s="212"/>
    </row>
    <row r="50" spans="1:7" x14ac:dyDescent="0.25">
      <c r="A50" s="61" t="s">
        <v>132</v>
      </c>
      <c r="B50" s="240" t="s">
        <v>259</v>
      </c>
      <c r="C50" s="166"/>
      <c r="D50" s="166"/>
      <c r="E50" s="189">
        <v>7000000</v>
      </c>
      <c r="F50" s="189">
        <v>5819665</v>
      </c>
      <c r="G50" s="212"/>
    </row>
    <row r="51" spans="1:7" x14ac:dyDescent="0.25">
      <c r="A51" s="61" t="s">
        <v>130</v>
      </c>
      <c r="B51" s="240" t="s">
        <v>258</v>
      </c>
      <c r="C51" s="166"/>
      <c r="D51" s="166"/>
      <c r="E51" s="189"/>
      <c r="F51" s="189"/>
      <c r="G51" s="212"/>
    </row>
    <row r="52" spans="1:7" ht="15.75" thickBot="1" x14ac:dyDescent="0.3">
      <c r="A52" s="75" t="s">
        <v>257</v>
      </c>
      <c r="B52" s="243" t="s">
        <v>256</v>
      </c>
      <c r="C52" s="169"/>
      <c r="D52" s="169"/>
      <c r="E52" s="192"/>
      <c r="F52" s="192"/>
      <c r="G52" s="215"/>
    </row>
    <row r="53" spans="1:7" ht="15.75" thickBot="1" x14ac:dyDescent="0.3">
      <c r="A53" s="74" t="s">
        <v>255</v>
      </c>
      <c r="B53" s="244" t="s">
        <v>254</v>
      </c>
      <c r="C53" s="164">
        <f>SUM(C54:C56)</f>
        <v>0</v>
      </c>
      <c r="D53" s="164">
        <f>SUM(D54:D56)</f>
        <v>0</v>
      </c>
      <c r="E53" s="187">
        <f>SUM(E54:E56)</f>
        <v>0</v>
      </c>
      <c r="F53" s="187">
        <f>SUM(F54:F56)</f>
        <v>0</v>
      </c>
      <c r="G53" s="210">
        <f>SUM(G54:G56)</f>
        <v>0</v>
      </c>
    </row>
    <row r="54" spans="1:7" x14ac:dyDescent="0.25">
      <c r="A54" s="59" t="s">
        <v>127</v>
      </c>
      <c r="B54" s="239" t="s">
        <v>253</v>
      </c>
      <c r="C54" s="165"/>
      <c r="D54" s="165"/>
      <c r="E54" s="188"/>
      <c r="F54" s="188"/>
      <c r="G54" s="211"/>
    </row>
    <row r="55" spans="1:7" ht="30" x14ac:dyDescent="0.25">
      <c r="A55" s="61" t="s">
        <v>125</v>
      </c>
      <c r="B55" s="240" t="s">
        <v>252</v>
      </c>
      <c r="C55" s="166"/>
      <c r="D55" s="166"/>
      <c r="E55" s="189"/>
      <c r="F55" s="189"/>
      <c r="G55" s="212"/>
    </row>
    <row r="56" spans="1:7" x14ac:dyDescent="0.25">
      <c r="A56" s="61" t="s">
        <v>123</v>
      </c>
      <c r="B56" s="240" t="s">
        <v>251</v>
      </c>
      <c r="C56" s="166"/>
      <c r="D56" s="166"/>
      <c r="E56" s="189"/>
      <c r="F56" s="189"/>
      <c r="G56" s="212"/>
    </row>
    <row r="57" spans="1:7" ht="15.75" thickBot="1" x14ac:dyDescent="0.3">
      <c r="A57" s="62" t="s">
        <v>121</v>
      </c>
      <c r="B57" s="241" t="s">
        <v>250</v>
      </c>
      <c r="C57" s="167"/>
      <c r="D57" s="167"/>
      <c r="E57" s="190"/>
      <c r="F57" s="190"/>
      <c r="G57" s="213"/>
    </row>
    <row r="58" spans="1:7" ht="15.75" thickBot="1" x14ac:dyDescent="0.3">
      <c r="A58" s="58" t="s">
        <v>56</v>
      </c>
      <c r="B58" s="242" t="s">
        <v>249</v>
      </c>
      <c r="C58" s="164">
        <f>SUM(C59:C61)</f>
        <v>0</v>
      </c>
      <c r="D58" s="164">
        <f>SUM(D59:D61)</f>
        <v>0</v>
      </c>
      <c r="E58" s="187">
        <f>SUM(E59:E61)</f>
        <v>1939770</v>
      </c>
      <c r="F58" s="187">
        <f>SUM(F59:F61)</f>
        <v>1939770</v>
      </c>
      <c r="G58" s="210">
        <f>SUM(G59:G61)</f>
        <v>0</v>
      </c>
    </row>
    <row r="59" spans="1:7" x14ac:dyDescent="0.25">
      <c r="A59" s="59" t="s">
        <v>118</v>
      </c>
      <c r="B59" s="239" t="s">
        <v>248</v>
      </c>
      <c r="C59" s="166"/>
      <c r="D59" s="166"/>
      <c r="E59" s="189"/>
      <c r="F59" s="189"/>
      <c r="G59" s="212"/>
    </row>
    <row r="60" spans="1:7" x14ac:dyDescent="0.25">
      <c r="A60" s="61" t="s">
        <v>116</v>
      </c>
      <c r="B60" s="240" t="s">
        <v>247</v>
      </c>
      <c r="C60" s="166"/>
      <c r="D60" s="166"/>
      <c r="E60" s="189">
        <v>1939770</v>
      </c>
      <c r="F60" s="189">
        <v>1939770</v>
      </c>
      <c r="G60" s="212"/>
    </row>
    <row r="61" spans="1:7" x14ac:dyDescent="0.25">
      <c r="A61" s="61" t="s">
        <v>114</v>
      </c>
      <c r="B61" s="240" t="s">
        <v>246</v>
      </c>
      <c r="C61" s="166"/>
      <c r="D61" s="166"/>
      <c r="E61" s="189"/>
      <c r="F61" s="189"/>
      <c r="G61" s="212"/>
    </row>
    <row r="62" spans="1:7" ht="15.75" thickBot="1" x14ac:dyDescent="0.3">
      <c r="A62" s="62" t="s">
        <v>112</v>
      </c>
      <c r="B62" s="241" t="s">
        <v>245</v>
      </c>
      <c r="C62" s="166"/>
      <c r="D62" s="166"/>
      <c r="E62" s="189"/>
      <c r="F62" s="189"/>
      <c r="G62" s="212"/>
    </row>
    <row r="63" spans="1:7" ht="15.75" thickBot="1" x14ac:dyDescent="0.3">
      <c r="A63" s="58" t="s">
        <v>57</v>
      </c>
      <c r="B63" s="238" t="s">
        <v>244</v>
      </c>
      <c r="C63" s="164">
        <f>SUM(C8,C15,C22,C29,C36)</f>
        <v>43042334</v>
      </c>
      <c r="D63" s="164">
        <f>SUM(D8,D15,D22,D29,D36)</f>
        <v>43050872</v>
      </c>
      <c r="E63" s="187">
        <f>SUM(E8,E15,E22,E29,E36,E58)</f>
        <v>29629493</v>
      </c>
      <c r="F63" s="187">
        <f>SUM(F8,F15,F47,F22,F29,F36,F58)</f>
        <v>63008376</v>
      </c>
      <c r="G63" s="210">
        <f>SUM(G8,G15,G29,G36)</f>
        <v>0</v>
      </c>
    </row>
    <row r="64" spans="1:7" ht="15.75" thickBot="1" x14ac:dyDescent="0.3">
      <c r="A64" s="72" t="s">
        <v>59</v>
      </c>
      <c r="B64" s="242" t="s">
        <v>243</v>
      </c>
      <c r="C64" s="164">
        <f>SUM(C65:C67)</f>
        <v>0</v>
      </c>
      <c r="D64" s="164">
        <f>SUM(D65:D67)</f>
        <v>0</v>
      </c>
      <c r="E64" s="187">
        <f>SUM(E65:E67)</f>
        <v>0</v>
      </c>
      <c r="F64" s="187">
        <f>SUM(F65:F67)</f>
        <v>0</v>
      </c>
      <c r="G64" s="210">
        <f>SUM(G65:G67)</f>
        <v>0</v>
      </c>
    </row>
    <row r="65" spans="1:7" x14ac:dyDescent="0.25">
      <c r="A65" s="59" t="s">
        <v>242</v>
      </c>
      <c r="B65" s="239" t="s">
        <v>241</v>
      </c>
      <c r="C65" s="166"/>
      <c r="D65" s="166"/>
      <c r="E65" s="189"/>
      <c r="F65" s="189"/>
      <c r="G65" s="212"/>
    </row>
    <row r="66" spans="1:7" x14ac:dyDescent="0.25">
      <c r="A66" s="61" t="s">
        <v>240</v>
      </c>
      <c r="B66" s="240" t="s">
        <v>239</v>
      </c>
      <c r="C66" s="166"/>
      <c r="D66" s="166"/>
      <c r="E66" s="189"/>
      <c r="F66" s="189"/>
      <c r="G66" s="212"/>
    </row>
    <row r="67" spans="1:7" ht="15.75" thickBot="1" x14ac:dyDescent="0.3">
      <c r="A67" s="62" t="s">
        <v>238</v>
      </c>
      <c r="B67" s="241" t="s">
        <v>237</v>
      </c>
      <c r="C67" s="166"/>
      <c r="D67" s="166"/>
      <c r="E67" s="189"/>
      <c r="F67" s="189"/>
      <c r="G67" s="212"/>
    </row>
    <row r="68" spans="1:7" ht="15.75" thickBot="1" x14ac:dyDescent="0.3">
      <c r="A68" s="72" t="s">
        <v>24</v>
      </c>
      <c r="B68" s="242" t="s">
        <v>236</v>
      </c>
      <c r="C68" s="164">
        <f>SUM(C69:C72)</f>
        <v>0</v>
      </c>
      <c r="D68" s="164">
        <f>SUM(D69:D72)</f>
        <v>0</v>
      </c>
      <c r="E68" s="187">
        <f>SUM(E69:E72)</f>
        <v>0</v>
      </c>
      <c r="F68" s="187">
        <f>SUM(F69:F72)</f>
        <v>0</v>
      </c>
      <c r="G68" s="210">
        <f>SUM(G69:G72)</f>
        <v>0</v>
      </c>
    </row>
    <row r="69" spans="1:7" x14ac:dyDescent="0.25">
      <c r="A69" s="59" t="s">
        <v>235</v>
      </c>
      <c r="B69" s="239" t="s">
        <v>234</v>
      </c>
      <c r="C69" s="166"/>
      <c r="D69" s="166"/>
      <c r="E69" s="189"/>
      <c r="F69" s="189"/>
      <c r="G69" s="212"/>
    </row>
    <row r="70" spans="1:7" x14ac:dyDescent="0.25">
      <c r="A70" s="61" t="s">
        <v>233</v>
      </c>
      <c r="B70" s="240" t="s">
        <v>232</v>
      </c>
      <c r="C70" s="166"/>
      <c r="D70" s="166"/>
      <c r="E70" s="189"/>
      <c r="F70" s="189"/>
      <c r="G70" s="212"/>
    </row>
    <row r="71" spans="1:7" x14ac:dyDescent="0.25">
      <c r="A71" s="61" t="s">
        <v>231</v>
      </c>
      <c r="B71" s="240" t="s">
        <v>230</v>
      </c>
      <c r="C71" s="166"/>
      <c r="D71" s="166"/>
      <c r="E71" s="189"/>
      <c r="F71" s="189"/>
      <c r="G71" s="212"/>
    </row>
    <row r="72" spans="1:7" ht="15.75" thickBot="1" x14ac:dyDescent="0.3">
      <c r="A72" s="62" t="s">
        <v>229</v>
      </c>
      <c r="B72" s="241" t="s">
        <v>228</v>
      </c>
      <c r="C72" s="166"/>
      <c r="D72" s="166"/>
      <c r="E72" s="189"/>
      <c r="F72" s="189"/>
      <c r="G72" s="212"/>
    </row>
    <row r="73" spans="1:7" ht="15.75" thickBot="1" x14ac:dyDescent="0.3">
      <c r="A73" s="72" t="s">
        <v>25</v>
      </c>
      <c r="B73" s="242" t="s">
        <v>227</v>
      </c>
      <c r="C73" s="164">
        <f>SUM(C74:C75)</f>
        <v>66757516</v>
      </c>
      <c r="D73" s="164">
        <f>SUM(D74:D75)</f>
        <v>66757516</v>
      </c>
      <c r="E73" s="187">
        <f>SUM(E74:E75)</f>
        <v>0</v>
      </c>
      <c r="F73" s="187">
        <f>SUM(F74:F75)</f>
        <v>0</v>
      </c>
      <c r="G73" s="210">
        <f>SUM(G74:G75)</f>
        <v>0</v>
      </c>
    </row>
    <row r="74" spans="1:7" x14ac:dyDescent="0.25">
      <c r="A74" s="59" t="s">
        <v>226</v>
      </c>
      <c r="B74" s="239" t="s">
        <v>225</v>
      </c>
      <c r="C74" s="166">
        <v>66757516</v>
      </c>
      <c r="D74" s="166">
        <v>66757516</v>
      </c>
      <c r="E74" s="189"/>
      <c r="F74" s="189"/>
      <c r="G74" s="212"/>
    </row>
    <row r="75" spans="1:7" ht="15.75" thickBot="1" x14ac:dyDescent="0.3">
      <c r="A75" s="62" t="s">
        <v>224</v>
      </c>
      <c r="B75" s="241" t="s">
        <v>223</v>
      </c>
      <c r="C75" s="166"/>
      <c r="D75" s="166"/>
      <c r="E75" s="189"/>
      <c r="F75" s="189"/>
      <c r="G75" s="212"/>
    </row>
    <row r="76" spans="1:7" ht="15.75" thickBot="1" x14ac:dyDescent="0.3">
      <c r="A76" s="72" t="s">
        <v>26</v>
      </c>
      <c r="B76" s="242" t="s">
        <v>222</v>
      </c>
      <c r="C76" s="164">
        <f>SUM(C77:C79)</f>
        <v>0</v>
      </c>
      <c r="D76" s="164">
        <f>SUM(D77:D79)</f>
        <v>175641</v>
      </c>
      <c r="E76" s="187">
        <f>SUM(E77:E79)</f>
        <v>0</v>
      </c>
      <c r="F76" s="187">
        <f>SUM(F77:F79)</f>
        <v>0</v>
      </c>
      <c r="G76" s="210">
        <f>SUM(G77:G79)</f>
        <v>0</v>
      </c>
    </row>
    <row r="77" spans="1:7" x14ac:dyDescent="0.25">
      <c r="A77" s="59" t="s">
        <v>221</v>
      </c>
      <c r="B77" s="239" t="s">
        <v>220</v>
      </c>
      <c r="C77" s="166"/>
      <c r="D77" s="166">
        <v>175641</v>
      </c>
      <c r="E77" s="189"/>
      <c r="F77" s="189"/>
      <c r="G77" s="212"/>
    </row>
    <row r="78" spans="1:7" x14ac:dyDescent="0.25">
      <c r="A78" s="61" t="s">
        <v>219</v>
      </c>
      <c r="B78" s="240" t="s">
        <v>218</v>
      </c>
      <c r="C78" s="166"/>
      <c r="D78" s="166"/>
      <c r="E78" s="189"/>
      <c r="F78" s="189"/>
      <c r="G78" s="212"/>
    </row>
    <row r="79" spans="1:7" ht="15.75" thickBot="1" x14ac:dyDescent="0.3">
      <c r="A79" s="62" t="s">
        <v>217</v>
      </c>
      <c r="B79" s="241" t="s">
        <v>216</v>
      </c>
      <c r="C79" s="166"/>
      <c r="D79" s="166"/>
      <c r="E79" s="189"/>
      <c r="F79" s="189"/>
      <c r="G79" s="212"/>
    </row>
    <row r="80" spans="1:7" ht="15.75" thickBot="1" x14ac:dyDescent="0.3">
      <c r="A80" s="72" t="s">
        <v>27</v>
      </c>
      <c r="B80" s="242" t="s">
        <v>215</v>
      </c>
      <c r="C80" s="164">
        <f>SUM(C81:C84)</f>
        <v>0</v>
      </c>
      <c r="D80" s="164">
        <f>SUM(D81:D84)</f>
        <v>0</v>
      </c>
      <c r="E80" s="187">
        <f>SUM(E81:E84)</f>
        <v>0</v>
      </c>
      <c r="F80" s="187">
        <f>SUM(F81:F84)</f>
        <v>0</v>
      </c>
      <c r="G80" s="210">
        <f>SUM(G81:G84)</f>
        <v>0</v>
      </c>
    </row>
    <row r="81" spans="1:11" x14ac:dyDescent="0.25">
      <c r="A81" s="73" t="s">
        <v>214</v>
      </c>
      <c r="B81" s="239" t="s">
        <v>213</v>
      </c>
      <c r="C81" s="166"/>
      <c r="D81" s="166"/>
      <c r="E81" s="189"/>
      <c r="F81" s="189"/>
      <c r="G81" s="212"/>
    </row>
    <row r="82" spans="1:11" x14ac:dyDescent="0.25">
      <c r="A82" s="73" t="s">
        <v>212</v>
      </c>
      <c r="B82" s="240" t="s">
        <v>211</v>
      </c>
      <c r="C82" s="166"/>
      <c r="D82" s="166"/>
      <c r="E82" s="189"/>
      <c r="F82" s="189"/>
      <c r="G82" s="212"/>
    </row>
    <row r="83" spans="1:11" x14ac:dyDescent="0.25">
      <c r="A83" s="73" t="s">
        <v>210</v>
      </c>
      <c r="B83" s="240" t="s">
        <v>209</v>
      </c>
      <c r="C83" s="166"/>
      <c r="D83" s="166"/>
      <c r="E83" s="189"/>
      <c r="F83" s="189"/>
      <c r="G83" s="212"/>
    </row>
    <row r="84" spans="1:11" ht="15.75" thickBot="1" x14ac:dyDescent="0.3">
      <c r="A84" s="73" t="s">
        <v>208</v>
      </c>
      <c r="B84" s="241" t="s">
        <v>207</v>
      </c>
      <c r="C84" s="166"/>
      <c r="D84" s="166"/>
      <c r="E84" s="189"/>
      <c r="F84" s="189"/>
      <c r="G84" s="212"/>
    </row>
    <row r="85" spans="1:11" ht="15.75" thickBot="1" x14ac:dyDescent="0.3">
      <c r="A85" s="72" t="s">
        <v>28</v>
      </c>
      <c r="B85" s="242" t="s">
        <v>206</v>
      </c>
      <c r="C85" s="170"/>
      <c r="D85" s="170"/>
      <c r="E85" s="193"/>
      <c r="F85" s="193"/>
      <c r="G85" s="216"/>
    </row>
    <row r="86" spans="1:11" ht="15.75" thickBot="1" x14ac:dyDescent="0.3">
      <c r="A86" s="72" t="s">
        <v>31</v>
      </c>
      <c r="B86" s="242" t="s">
        <v>205</v>
      </c>
      <c r="C86" s="164">
        <f>SUM(C64,C68,C73,C76,C80,C85)</f>
        <v>66757516</v>
      </c>
      <c r="D86" s="164">
        <f>SUM(D64,D68,D73,D76,D80,D85)</f>
        <v>66933157</v>
      </c>
      <c r="E86" s="187">
        <f>SUM(E64,E68,E73,E76,E80,E85)</f>
        <v>0</v>
      </c>
      <c r="F86" s="187">
        <f>SUM(F64,F68,F73,F76,F80,F85)</f>
        <v>0</v>
      </c>
      <c r="G86" s="210">
        <f>SUM(G64,G68,G73,G76,G80,G85)</f>
        <v>0</v>
      </c>
    </row>
    <row r="87" spans="1:11" ht="27" customHeight="1" thickBot="1" x14ac:dyDescent="0.3">
      <c r="A87" s="55" t="s">
        <v>34</v>
      </c>
      <c r="B87" s="245" t="s">
        <v>204</v>
      </c>
      <c r="C87" s="164">
        <f>SUM(C63,C86)</f>
        <v>109799850</v>
      </c>
      <c r="D87" s="164">
        <f>SUM(D63,D86)</f>
        <v>109984029</v>
      </c>
      <c r="E87" s="187">
        <f>SUM(E63,E86,E47)</f>
        <v>36629493</v>
      </c>
      <c r="F87" s="187">
        <f>SUM(F63,F86)</f>
        <v>63008376</v>
      </c>
      <c r="G87" s="210">
        <f>SUM(G63,G86)</f>
        <v>0</v>
      </c>
    </row>
    <row r="88" spans="1:11" x14ac:dyDescent="0.25">
      <c r="A88" s="235"/>
      <c r="B88" s="246"/>
      <c r="C88" s="71"/>
      <c r="D88" s="71"/>
      <c r="E88" s="71"/>
      <c r="F88" s="71"/>
      <c r="G88" s="71"/>
    </row>
    <row r="89" spans="1:11" ht="16.5" customHeight="1" x14ac:dyDescent="0.25">
      <c r="A89" s="283" t="s">
        <v>203</v>
      </c>
      <c r="B89" s="283"/>
      <c r="C89" s="283"/>
      <c r="D89" s="160"/>
      <c r="E89" s="49"/>
      <c r="F89" s="49"/>
      <c r="G89" s="49"/>
      <c r="K89" s="49" t="s">
        <v>102</v>
      </c>
    </row>
    <row r="90" spans="1:11" s="70" customFormat="1" ht="16.5" customHeight="1" thickBot="1" x14ac:dyDescent="0.3">
      <c r="A90" s="284"/>
      <c r="B90" s="284"/>
      <c r="C90" s="53"/>
      <c r="D90" s="53"/>
      <c r="E90" s="53"/>
      <c r="F90" s="53"/>
      <c r="G90" s="53" t="s">
        <v>106</v>
      </c>
    </row>
    <row r="91" spans="1:11" ht="26.25" thickBot="1" x14ac:dyDescent="0.3">
      <c r="A91" s="58" t="s">
        <v>202</v>
      </c>
      <c r="B91" s="69" t="s">
        <v>201</v>
      </c>
      <c r="C91" s="163" t="s">
        <v>333</v>
      </c>
      <c r="D91" s="163" t="s">
        <v>336</v>
      </c>
      <c r="E91" s="186" t="s">
        <v>333</v>
      </c>
      <c r="F91" s="186" t="s">
        <v>336</v>
      </c>
      <c r="G91" s="209" t="s">
        <v>333</v>
      </c>
    </row>
    <row r="92" spans="1:11" s="68" customFormat="1" ht="15.75" thickBot="1" x14ac:dyDescent="0.3">
      <c r="A92" s="58">
        <v>1</v>
      </c>
      <c r="B92" s="69">
        <v>2</v>
      </c>
      <c r="C92" s="171">
        <v>3</v>
      </c>
      <c r="D92" s="171">
        <v>4</v>
      </c>
      <c r="E92" s="195">
        <v>5</v>
      </c>
      <c r="F92" s="195">
        <v>6</v>
      </c>
      <c r="G92" s="218">
        <v>7</v>
      </c>
    </row>
    <row r="93" spans="1:11" ht="15.75" thickBot="1" x14ac:dyDescent="0.3">
      <c r="A93" s="67" t="s">
        <v>7</v>
      </c>
      <c r="B93" s="66" t="s">
        <v>200</v>
      </c>
      <c r="C93" s="172">
        <f>SUM(C94:C98)</f>
        <v>39366620</v>
      </c>
      <c r="D93" s="172">
        <f>SUM(D94:D98)</f>
        <v>37401748</v>
      </c>
      <c r="E93" s="196">
        <f>SUM(E94:E98)</f>
        <v>24808476</v>
      </c>
      <c r="F93" s="196">
        <f>SUM(F94:F98)</f>
        <v>50289875</v>
      </c>
      <c r="G93" s="219">
        <f>SUM(G94:G98)</f>
        <v>0</v>
      </c>
    </row>
    <row r="94" spans="1:11" x14ac:dyDescent="0.25">
      <c r="A94" s="65" t="s">
        <v>199</v>
      </c>
      <c r="B94" s="247" t="s">
        <v>198</v>
      </c>
      <c r="C94" s="173">
        <v>8492400</v>
      </c>
      <c r="D94" s="173">
        <v>5804400</v>
      </c>
      <c r="E94" s="197">
        <v>9091680</v>
      </c>
      <c r="F94" s="197">
        <v>20563467</v>
      </c>
      <c r="G94" s="220"/>
    </row>
    <row r="95" spans="1:11" x14ac:dyDescent="0.25">
      <c r="A95" s="61" t="s">
        <v>197</v>
      </c>
      <c r="B95" s="248" t="s">
        <v>12</v>
      </c>
      <c r="C95" s="166">
        <v>1653768</v>
      </c>
      <c r="D95" s="166">
        <v>1131858</v>
      </c>
      <c r="E95" s="189">
        <v>2225342</v>
      </c>
      <c r="F95" s="189">
        <v>3392635</v>
      </c>
      <c r="G95" s="221"/>
    </row>
    <row r="96" spans="1:11" x14ac:dyDescent="0.25">
      <c r="A96" s="61" t="s">
        <v>196</v>
      </c>
      <c r="B96" s="248" t="s">
        <v>195</v>
      </c>
      <c r="C96" s="167">
        <v>13020968</v>
      </c>
      <c r="D96" s="167">
        <v>10717953</v>
      </c>
      <c r="E96" s="190">
        <v>13365674</v>
      </c>
      <c r="F96" s="190">
        <v>26207993</v>
      </c>
      <c r="G96" s="222"/>
    </row>
    <row r="97" spans="1:7" x14ac:dyDescent="0.25">
      <c r="A97" s="61" t="s">
        <v>194</v>
      </c>
      <c r="B97" s="249" t="s">
        <v>16</v>
      </c>
      <c r="C97" s="167">
        <v>9880000</v>
      </c>
      <c r="D97" s="167">
        <v>9880000</v>
      </c>
      <c r="E97" s="190"/>
      <c r="F97" s="190"/>
      <c r="G97" s="222"/>
    </row>
    <row r="98" spans="1:7" x14ac:dyDescent="0.25">
      <c r="A98" s="61" t="s">
        <v>193</v>
      </c>
      <c r="B98" s="250" t="s">
        <v>18</v>
      </c>
      <c r="C98" s="167">
        <v>6319484</v>
      </c>
      <c r="D98" s="167">
        <v>9867537</v>
      </c>
      <c r="E98" s="190">
        <v>125780</v>
      </c>
      <c r="F98" s="190">
        <v>125780</v>
      </c>
      <c r="G98" s="222"/>
    </row>
    <row r="99" spans="1:7" x14ac:dyDescent="0.25">
      <c r="A99" s="61" t="s">
        <v>192</v>
      </c>
      <c r="B99" s="248" t="s">
        <v>191</v>
      </c>
      <c r="C99" s="167"/>
      <c r="D99" s="167"/>
      <c r="E99" s="190"/>
      <c r="F99" s="190"/>
      <c r="G99" s="222"/>
    </row>
    <row r="100" spans="1:7" x14ac:dyDescent="0.25">
      <c r="A100" s="61" t="s">
        <v>190</v>
      </c>
      <c r="B100" s="251" t="s">
        <v>189</v>
      </c>
      <c r="C100" s="167"/>
      <c r="D100" s="167"/>
      <c r="E100" s="190"/>
      <c r="F100" s="190"/>
      <c r="G100" s="222"/>
    </row>
    <row r="101" spans="1:7" x14ac:dyDescent="0.25">
      <c r="A101" s="61" t="s">
        <v>188</v>
      </c>
      <c r="B101" s="248" t="s">
        <v>187</v>
      </c>
      <c r="C101" s="167"/>
      <c r="D101" s="167"/>
      <c r="E101" s="190"/>
      <c r="F101" s="190"/>
      <c r="G101" s="222"/>
    </row>
    <row r="102" spans="1:7" x14ac:dyDescent="0.25">
      <c r="A102" s="61" t="s">
        <v>186</v>
      </c>
      <c r="B102" s="248" t="s">
        <v>161</v>
      </c>
      <c r="C102" s="167"/>
      <c r="D102" s="167"/>
      <c r="E102" s="190"/>
      <c r="F102" s="190"/>
      <c r="G102" s="222"/>
    </row>
    <row r="103" spans="1:7" x14ac:dyDescent="0.25">
      <c r="A103" s="61" t="s">
        <v>185</v>
      </c>
      <c r="B103" s="251" t="s">
        <v>184</v>
      </c>
      <c r="C103" s="167">
        <v>6319484</v>
      </c>
      <c r="D103" s="167">
        <v>9867537</v>
      </c>
      <c r="E103" s="190"/>
      <c r="F103" s="190"/>
      <c r="G103" s="222"/>
    </row>
    <row r="104" spans="1:7" x14ac:dyDescent="0.25">
      <c r="A104" s="61" t="s">
        <v>183</v>
      </c>
      <c r="B104" s="251" t="s">
        <v>182</v>
      </c>
      <c r="C104" s="167"/>
      <c r="D104" s="167"/>
      <c r="E104" s="190"/>
      <c r="F104" s="190"/>
      <c r="G104" s="222"/>
    </row>
    <row r="105" spans="1:7" x14ac:dyDescent="0.25">
      <c r="A105" s="61" t="s">
        <v>181</v>
      </c>
      <c r="B105" s="248" t="s">
        <v>155</v>
      </c>
      <c r="C105" s="167"/>
      <c r="D105" s="167"/>
      <c r="E105" s="190"/>
      <c r="F105" s="190"/>
      <c r="G105" s="222"/>
    </row>
    <row r="106" spans="1:7" x14ac:dyDescent="0.25">
      <c r="A106" s="60" t="s">
        <v>180</v>
      </c>
      <c r="B106" s="252" t="s">
        <v>179</v>
      </c>
      <c r="C106" s="167"/>
      <c r="D106" s="167"/>
      <c r="E106" s="190"/>
      <c r="F106" s="190"/>
      <c r="G106" s="222"/>
    </row>
    <row r="107" spans="1:7" x14ac:dyDescent="0.25">
      <c r="A107" s="61" t="s">
        <v>178</v>
      </c>
      <c r="B107" s="252" t="s">
        <v>177</v>
      </c>
      <c r="C107" s="167"/>
      <c r="D107" s="167"/>
      <c r="E107" s="190"/>
      <c r="F107" s="190"/>
      <c r="G107" s="222"/>
    </row>
    <row r="108" spans="1:7" ht="15.75" thickBot="1" x14ac:dyDescent="0.3">
      <c r="A108" s="64" t="s">
        <v>176</v>
      </c>
      <c r="B108" s="253" t="s">
        <v>175</v>
      </c>
      <c r="C108" s="174"/>
      <c r="D108" s="174"/>
      <c r="E108" s="198">
        <v>125780</v>
      </c>
      <c r="F108" s="198">
        <v>125780</v>
      </c>
      <c r="G108" s="223"/>
    </row>
    <row r="109" spans="1:7" ht="15.75" thickBot="1" x14ac:dyDescent="0.3">
      <c r="A109" s="58" t="s">
        <v>10</v>
      </c>
      <c r="B109" s="63" t="s">
        <v>174</v>
      </c>
      <c r="C109" s="164">
        <f>SUM(C110,C112,C114)</f>
        <v>0</v>
      </c>
      <c r="D109" s="164">
        <f>SUM(D110,D112,D114)</f>
        <v>0</v>
      </c>
      <c r="E109" s="187">
        <f>SUM(E110,E112,E114)</f>
        <v>74154989</v>
      </c>
      <c r="F109" s="187">
        <f>SUM(F110,F112,F114)</f>
        <v>70599030</v>
      </c>
      <c r="G109" s="224">
        <f>SUM(G110,G112,G114)</f>
        <v>0</v>
      </c>
    </row>
    <row r="110" spans="1:7" x14ac:dyDescent="0.25">
      <c r="A110" s="59" t="s">
        <v>173</v>
      </c>
      <c r="B110" s="248" t="s">
        <v>99</v>
      </c>
      <c r="C110" s="165"/>
      <c r="D110" s="165"/>
      <c r="E110" s="188">
        <v>74154989</v>
      </c>
      <c r="F110" s="188">
        <v>70599030</v>
      </c>
      <c r="G110" s="225"/>
    </row>
    <row r="111" spans="1:7" x14ac:dyDescent="0.25">
      <c r="A111" s="59" t="s">
        <v>172</v>
      </c>
      <c r="B111" s="252" t="s">
        <v>171</v>
      </c>
      <c r="C111" s="165"/>
      <c r="D111" s="165"/>
      <c r="E111" s="188">
        <v>74154989</v>
      </c>
      <c r="F111" s="188">
        <v>47157662</v>
      </c>
      <c r="G111" s="225"/>
    </row>
    <row r="112" spans="1:7" x14ac:dyDescent="0.25">
      <c r="A112" s="59" t="s">
        <v>170</v>
      </c>
      <c r="B112" s="252" t="s">
        <v>95</v>
      </c>
      <c r="C112" s="166"/>
      <c r="D112" s="166"/>
      <c r="E112" s="189">
        <v>0</v>
      </c>
      <c r="F112" s="189">
        <v>0</v>
      </c>
      <c r="G112" s="221"/>
    </row>
    <row r="113" spans="1:7" x14ac:dyDescent="0.25">
      <c r="A113" s="59" t="s">
        <v>169</v>
      </c>
      <c r="B113" s="252" t="s">
        <v>168</v>
      </c>
      <c r="C113" s="166"/>
      <c r="D113" s="166"/>
      <c r="E113" s="189"/>
      <c r="F113" s="189"/>
      <c r="G113" s="212"/>
    </row>
    <row r="114" spans="1:7" x14ac:dyDescent="0.25">
      <c r="A114" s="59" t="s">
        <v>167</v>
      </c>
      <c r="B114" s="241" t="s">
        <v>91</v>
      </c>
      <c r="C114" s="166"/>
      <c r="D114" s="166"/>
      <c r="E114" s="189"/>
      <c r="F114" s="189"/>
      <c r="G114" s="212"/>
    </row>
    <row r="115" spans="1:7" x14ac:dyDescent="0.25">
      <c r="A115" s="59" t="s">
        <v>166</v>
      </c>
      <c r="B115" s="240" t="s">
        <v>165</v>
      </c>
      <c r="C115" s="166"/>
      <c r="D115" s="166"/>
      <c r="E115" s="189"/>
      <c r="F115" s="189"/>
      <c r="G115" s="212"/>
    </row>
    <row r="116" spans="1:7" x14ac:dyDescent="0.25">
      <c r="A116" s="59" t="s">
        <v>164</v>
      </c>
      <c r="B116" s="254" t="s">
        <v>163</v>
      </c>
      <c r="C116" s="166"/>
      <c r="D116" s="166"/>
      <c r="E116" s="189"/>
      <c r="F116" s="189"/>
      <c r="G116" s="212"/>
    </row>
    <row r="117" spans="1:7" x14ac:dyDescent="0.25">
      <c r="A117" s="59" t="s">
        <v>162</v>
      </c>
      <c r="B117" s="248" t="s">
        <v>161</v>
      </c>
      <c r="C117" s="166"/>
      <c r="D117" s="166"/>
      <c r="E117" s="189"/>
      <c r="F117" s="189"/>
      <c r="G117" s="212"/>
    </row>
    <row r="118" spans="1:7" x14ac:dyDescent="0.25">
      <c r="A118" s="59" t="s">
        <v>160</v>
      </c>
      <c r="B118" s="248" t="s">
        <v>159</v>
      </c>
      <c r="C118" s="166"/>
      <c r="D118" s="166"/>
      <c r="E118" s="189"/>
      <c r="F118" s="189"/>
      <c r="G118" s="212"/>
    </row>
    <row r="119" spans="1:7" x14ac:dyDescent="0.25">
      <c r="A119" s="59" t="s">
        <v>158</v>
      </c>
      <c r="B119" s="248" t="s">
        <v>157</v>
      </c>
      <c r="C119" s="166"/>
      <c r="D119" s="166"/>
      <c r="E119" s="189"/>
      <c r="F119" s="189"/>
      <c r="G119" s="212"/>
    </row>
    <row r="120" spans="1:7" x14ac:dyDescent="0.25">
      <c r="A120" s="59" t="s">
        <v>156</v>
      </c>
      <c r="B120" s="248" t="s">
        <v>155</v>
      </c>
      <c r="C120" s="166"/>
      <c r="D120" s="166"/>
      <c r="E120" s="189"/>
      <c r="F120" s="189"/>
      <c r="G120" s="212"/>
    </row>
    <row r="121" spans="1:7" x14ac:dyDescent="0.25">
      <c r="A121" s="59" t="s">
        <v>154</v>
      </c>
      <c r="B121" s="248" t="s">
        <v>153</v>
      </c>
      <c r="C121" s="166"/>
      <c r="D121" s="166"/>
      <c r="E121" s="189"/>
      <c r="F121" s="189"/>
      <c r="G121" s="212"/>
    </row>
    <row r="122" spans="1:7" ht="15.75" thickBot="1" x14ac:dyDescent="0.3">
      <c r="A122" s="60" t="s">
        <v>152</v>
      </c>
      <c r="B122" s="248" t="s">
        <v>151</v>
      </c>
      <c r="C122" s="167"/>
      <c r="D122" s="167"/>
      <c r="E122" s="190"/>
      <c r="F122" s="190"/>
      <c r="G122" s="213"/>
    </row>
    <row r="123" spans="1:7" ht="15.75" thickBot="1" x14ac:dyDescent="0.3">
      <c r="A123" s="58" t="s">
        <v>4</v>
      </c>
      <c r="B123" s="238" t="s">
        <v>150</v>
      </c>
      <c r="C123" s="164">
        <f>SUM(C124:C125)</f>
        <v>0</v>
      </c>
      <c r="D123" s="164">
        <f>SUM(D124:D125)</f>
        <v>0</v>
      </c>
      <c r="E123" s="187">
        <f>SUM(E124:E125)</f>
        <v>6701897</v>
      </c>
      <c r="F123" s="187">
        <f>SUM(F124:F125)</f>
        <v>12984379</v>
      </c>
      <c r="G123" s="224">
        <f>SUM(G124:G125)</f>
        <v>0</v>
      </c>
    </row>
    <row r="124" spans="1:7" x14ac:dyDescent="0.25">
      <c r="A124" s="59" t="s">
        <v>149</v>
      </c>
      <c r="B124" s="254" t="s">
        <v>148</v>
      </c>
      <c r="C124" s="165"/>
      <c r="D124" s="165"/>
      <c r="E124" s="188">
        <v>6701897</v>
      </c>
      <c r="F124" s="188">
        <v>12984379</v>
      </c>
      <c r="G124" s="225"/>
    </row>
    <row r="125" spans="1:7" ht="15.75" thickBot="1" x14ac:dyDescent="0.3">
      <c r="A125" s="62" t="s">
        <v>147</v>
      </c>
      <c r="B125" s="252" t="s">
        <v>146</v>
      </c>
      <c r="C125" s="167"/>
      <c r="D125" s="167"/>
      <c r="E125" s="190"/>
      <c r="F125" s="190"/>
      <c r="G125" s="222"/>
    </row>
    <row r="126" spans="1:7" ht="15.75" thickBot="1" x14ac:dyDescent="0.3">
      <c r="A126" s="58" t="s">
        <v>5</v>
      </c>
      <c r="B126" s="255" t="s">
        <v>145</v>
      </c>
      <c r="C126" s="175">
        <f>SUM(C93,C109,C123)</f>
        <v>39366620</v>
      </c>
      <c r="D126" s="175">
        <f>SUM(D93,D109,D123)</f>
        <v>37401748</v>
      </c>
      <c r="E126" s="187">
        <f>SUM(E93,E109,E123)</f>
        <v>105665362</v>
      </c>
      <c r="F126" s="187">
        <f>SUM(F93,F109,F123)</f>
        <v>133873284</v>
      </c>
      <c r="G126" s="226">
        <f>SUM(G93,G109,G123)</f>
        <v>0</v>
      </c>
    </row>
    <row r="127" spans="1:7" ht="15.75" thickBot="1" x14ac:dyDescent="0.3">
      <c r="A127" s="58" t="s">
        <v>6</v>
      </c>
      <c r="B127" s="255" t="s">
        <v>144</v>
      </c>
      <c r="C127" s="175">
        <f>SUM(C128:C130)</f>
        <v>0</v>
      </c>
      <c r="D127" s="175">
        <f>SUM(D128:D130)</f>
        <v>0</v>
      </c>
      <c r="E127" s="187">
        <f>SUM(E128:E130)</f>
        <v>0</v>
      </c>
      <c r="F127" s="187">
        <f>SUM(F128:F130)</f>
        <v>0</v>
      </c>
      <c r="G127" s="226">
        <f>SUM(G128:G130)</f>
        <v>0</v>
      </c>
    </row>
    <row r="128" spans="1:7" x14ac:dyDescent="0.25">
      <c r="A128" s="59" t="s">
        <v>143</v>
      </c>
      <c r="B128" s="254" t="s">
        <v>142</v>
      </c>
      <c r="C128" s="166"/>
      <c r="D128" s="166"/>
      <c r="E128" s="189"/>
      <c r="F128" s="189"/>
      <c r="G128" s="212"/>
    </row>
    <row r="129" spans="1:7" x14ac:dyDescent="0.25">
      <c r="A129" s="59" t="s">
        <v>141</v>
      </c>
      <c r="B129" s="254" t="s">
        <v>140</v>
      </c>
      <c r="C129" s="166"/>
      <c r="D129" s="166"/>
      <c r="E129" s="189"/>
      <c r="F129" s="189"/>
      <c r="G129" s="212"/>
    </row>
    <row r="130" spans="1:7" ht="15.75" thickBot="1" x14ac:dyDescent="0.3">
      <c r="A130" s="60" t="s">
        <v>139</v>
      </c>
      <c r="B130" s="256" t="s">
        <v>138</v>
      </c>
      <c r="C130" s="166"/>
      <c r="D130" s="166"/>
      <c r="E130" s="189"/>
      <c r="F130" s="189"/>
      <c r="G130" s="212"/>
    </row>
    <row r="131" spans="1:7" ht="15.75" thickBot="1" x14ac:dyDescent="0.3">
      <c r="A131" s="58" t="s">
        <v>19</v>
      </c>
      <c r="B131" s="238" t="s">
        <v>137</v>
      </c>
      <c r="C131" s="164">
        <f>SUM(C132:C135)</f>
        <v>0</v>
      </c>
      <c r="D131" s="164">
        <f>SUM(D132:D135)</f>
        <v>0</v>
      </c>
      <c r="E131" s="187">
        <f>SUM(E132:E135)</f>
        <v>0</v>
      </c>
      <c r="F131" s="187">
        <f>SUM(F132:F135)</f>
        <v>0</v>
      </c>
      <c r="G131" s="224">
        <f>SUM(G132:G135)</f>
        <v>0</v>
      </c>
    </row>
    <row r="132" spans="1:7" x14ac:dyDescent="0.25">
      <c r="A132" s="59" t="s">
        <v>136</v>
      </c>
      <c r="B132" s="254" t="s">
        <v>135</v>
      </c>
      <c r="C132" s="166"/>
      <c r="D132" s="166"/>
      <c r="E132" s="189"/>
      <c r="F132" s="189"/>
      <c r="G132" s="212"/>
    </row>
    <row r="133" spans="1:7" x14ac:dyDescent="0.25">
      <c r="A133" s="61" t="s">
        <v>134</v>
      </c>
      <c r="B133" s="248" t="s">
        <v>133</v>
      </c>
      <c r="C133" s="166"/>
      <c r="D133" s="166"/>
      <c r="E133" s="189"/>
      <c r="F133" s="189"/>
      <c r="G133" s="212"/>
    </row>
    <row r="134" spans="1:7" x14ac:dyDescent="0.25">
      <c r="A134" s="61" t="s">
        <v>132</v>
      </c>
      <c r="B134" s="248" t="s">
        <v>131</v>
      </c>
      <c r="C134" s="166"/>
      <c r="D134" s="166"/>
      <c r="E134" s="189"/>
      <c r="F134" s="189"/>
      <c r="G134" s="212"/>
    </row>
    <row r="135" spans="1:7" ht="15.75" thickBot="1" x14ac:dyDescent="0.3">
      <c r="A135" s="60" t="s">
        <v>130</v>
      </c>
      <c r="B135" s="256" t="s">
        <v>129</v>
      </c>
      <c r="C135" s="166"/>
      <c r="D135" s="166"/>
      <c r="E135" s="189"/>
      <c r="F135" s="189"/>
      <c r="G135" s="212"/>
    </row>
    <row r="136" spans="1:7" ht="15.75" thickBot="1" x14ac:dyDescent="0.3">
      <c r="A136" s="58" t="s">
        <v>22</v>
      </c>
      <c r="B136" s="238" t="s">
        <v>128</v>
      </c>
      <c r="C136" s="164">
        <f>SUM(C137:C140)</f>
        <v>1397361</v>
      </c>
      <c r="D136" s="164">
        <f>SUM(D137:D140)</f>
        <v>1717373</v>
      </c>
      <c r="E136" s="187">
        <f>SUM(E137:E140)</f>
        <v>0</v>
      </c>
      <c r="F136" s="187">
        <f>SUM(F137:F140)</f>
        <v>0</v>
      </c>
      <c r="G136" s="224">
        <f>SUM(G137:G140)</f>
        <v>0</v>
      </c>
    </row>
    <row r="137" spans="1:7" x14ac:dyDescent="0.25">
      <c r="A137" s="59" t="s">
        <v>127</v>
      </c>
      <c r="B137" s="254" t="s">
        <v>126</v>
      </c>
      <c r="C137" s="166"/>
      <c r="D137" s="166"/>
      <c r="E137" s="189"/>
      <c r="F137" s="189"/>
      <c r="G137" s="212"/>
    </row>
    <row r="138" spans="1:7" x14ac:dyDescent="0.25">
      <c r="A138" s="59" t="s">
        <v>125</v>
      </c>
      <c r="B138" s="254" t="s">
        <v>124</v>
      </c>
      <c r="C138" s="166">
        <v>1397361</v>
      </c>
      <c r="D138" s="166">
        <v>1717373</v>
      </c>
      <c r="E138" s="189"/>
      <c r="F138" s="189"/>
      <c r="G138" s="212"/>
    </row>
    <row r="139" spans="1:7" x14ac:dyDescent="0.25">
      <c r="A139" s="59" t="s">
        <v>123</v>
      </c>
      <c r="B139" s="254" t="s">
        <v>122</v>
      </c>
      <c r="C139" s="166"/>
      <c r="D139" s="166"/>
      <c r="E139" s="189"/>
      <c r="F139" s="189"/>
      <c r="G139" s="212"/>
    </row>
    <row r="140" spans="1:7" ht="15.75" thickBot="1" x14ac:dyDescent="0.3">
      <c r="A140" s="60" t="s">
        <v>121</v>
      </c>
      <c r="B140" s="256" t="s">
        <v>120</v>
      </c>
      <c r="C140" s="166"/>
      <c r="D140" s="166"/>
      <c r="E140" s="189"/>
      <c r="F140" s="189"/>
      <c r="G140" s="212"/>
    </row>
    <row r="141" spans="1:7" ht="15.75" thickBot="1" x14ac:dyDescent="0.3">
      <c r="A141" s="58" t="s">
        <v>56</v>
      </c>
      <c r="B141" s="238" t="s">
        <v>119</v>
      </c>
      <c r="C141" s="176">
        <f>SUM(C142:C145)</f>
        <v>0</v>
      </c>
      <c r="D141" s="176">
        <f>SUM(D142:D145)</f>
        <v>0</v>
      </c>
      <c r="E141" s="199">
        <f>SUM(E142:E145)</f>
        <v>0</v>
      </c>
      <c r="F141" s="199">
        <f>SUM(F142:F145)</f>
        <v>0</v>
      </c>
      <c r="G141" s="227">
        <f>SUM(G142:G145)</f>
        <v>0</v>
      </c>
    </row>
    <row r="142" spans="1:7" x14ac:dyDescent="0.25">
      <c r="A142" s="59" t="s">
        <v>118</v>
      </c>
      <c r="B142" s="254" t="s">
        <v>117</v>
      </c>
      <c r="C142" s="166"/>
      <c r="D142" s="166"/>
      <c r="E142" s="189"/>
      <c r="F142" s="189"/>
      <c r="G142" s="212"/>
    </row>
    <row r="143" spans="1:7" x14ac:dyDescent="0.25">
      <c r="A143" s="59" t="s">
        <v>116</v>
      </c>
      <c r="B143" s="254" t="s">
        <v>115</v>
      </c>
      <c r="C143" s="166"/>
      <c r="D143" s="166"/>
      <c r="E143" s="189"/>
      <c r="F143" s="189"/>
      <c r="G143" s="212"/>
    </row>
    <row r="144" spans="1:7" x14ac:dyDescent="0.25">
      <c r="A144" s="59" t="s">
        <v>114</v>
      </c>
      <c r="B144" s="254" t="s">
        <v>113</v>
      </c>
      <c r="C144" s="166"/>
      <c r="D144" s="166"/>
      <c r="E144" s="189"/>
      <c r="F144" s="189"/>
      <c r="G144" s="212"/>
    </row>
    <row r="145" spans="1:11" ht="15.75" thickBot="1" x14ac:dyDescent="0.3">
      <c r="A145" s="59" t="s">
        <v>112</v>
      </c>
      <c r="B145" s="254" t="s">
        <v>111</v>
      </c>
      <c r="C145" s="166"/>
      <c r="D145" s="166"/>
      <c r="E145" s="189"/>
      <c r="F145" s="189"/>
      <c r="G145" s="212"/>
    </row>
    <row r="146" spans="1:11" ht="15.75" thickBot="1" x14ac:dyDescent="0.3">
      <c r="A146" s="58" t="s">
        <v>57</v>
      </c>
      <c r="B146" s="238" t="s">
        <v>110</v>
      </c>
      <c r="C146" s="177">
        <f>SUM(C127,C131,C136,C141)</f>
        <v>1397361</v>
      </c>
      <c r="D146" s="177">
        <f>SUM(D127,D131,D136,D141)</f>
        <v>1717373</v>
      </c>
      <c r="E146" s="200">
        <f>SUM(E127,E131,E136,E141)</f>
        <v>0</v>
      </c>
      <c r="F146" s="200">
        <f>SUM(F127,F131,F136,F141)</f>
        <v>0</v>
      </c>
      <c r="G146" s="228">
        <f>SUM(G127,G131,G136,G141)</f>
        <v>0</v>
      </c>
      <c r="H146" s="57"/>
      <c r="I146" s="56"/>
      <c r="J146" s="56"/>
      <c r="K146" s="56"/>
    </row>
    <row r="147" spans="1:11" ht="15.75" thickBot="1" x14ac:dyDescent="0.3">
      <c r="A147" s="55" t="s">
        <v>59</v>
      </c>
      <c r="B147" s="245" t="s">
        <v>109</v>
      </c>
      <c r="C147" s="177">
        <f>SUM(C126,C146)</f>
        <v>40763981</v>
      </c>
      <c r="D147" s="177">
        <f>SUM(D126,D146)</f>
        <v>39119121</v>
      </c>
      <c r="E147" s="200">
        <f>SUM(E126,E146)</f>
        <v>105665362</v>
      </c>
      <c r="F147" s="200">
        <f>SUM(F126,F146)</f>
        <v>133873284</v>
      </c>
      <c r="G147" s="228">
        <f>SUM(G126,G146)</f>
        <v>0</v>
      </c>
    </row>
    <row r="148" spans="1:11" x14ac:dyDescent="0.25">
      <c r="A148" s="54"/>
      <c r="B148" s="257"/>
      <c r="C148" s="178"/>
      <c r="D148" s="178"/>
      <c r="E148" s="201"/>
      <c r="F148" s="201"/>
      <c r="G148" s="229"/>
    </row>
    <row r="149" spans="1:11" ht="7.5" customHeight="1" thickBot="1" x14ac:dyDescent="0.3">
      <c r="E149" s="202"/>
      <c r="F149" s="202"/>
      <c r="G149" s="230"/>
    </row>
    <row r="150" spans="1:11" s="79" customFormat="1" ht="16.5" thickBot="1" x14ac:dyDescent="0.3">
      <c r="A150" s="278" t="s">
        <v>108</v>
      </c>
      <c r="B150" s="279"/>
      <c r="C150" s="180">
        <v>5</v>
      </c>
      <c r="D150" s="180">
        <v>5</v>
      </c>
      <c r="E150" s="203">
        <v>19</v>
      </c>
      <c r="F150" s="203">
        <v>19</v>
      </c>
      <c r="G150" s="231"/>
    </row>
    <row r="151" spans="1:11" s="79" customFormat="1" ht="16.5" thickBot="1" x14ac:dyDescent="0.3">
      <c r="A151" s="285" t="s">
        <v>331</v>
      </c>
      <c r="B151" s="286"/>
      <c r="C151" s="181"/>
      <c r="D151" s="181"/>
      <c r="E151" s="204">
        <v>9</v>
      </c>
      <c r="F151" s="204">
        <v>9</v>
      </c>
      <c r="G151" s="232"/>
    </row>
    <row r="152" spans="1:11" s="79" customFormat="1" ht="16.5" thickBot="1" x14ac:dyDescent="0.3">
      <c r="A152" s="285" t="s">
        <v>330</v>
      </c>
      <c r="B152" s="286"/>
      <c r="C152" s="181"/>
      <c r="D152" s="181"/>
      <c r="E152" s="204">
        <v>7</v>
      </c>
      <c r="F152" s="204">
        <v>7</v>
      </c>
      <c r="G152" s="232"/>
    </row>
    <row r="153" spans="1:11" s="79" customFormat="1" ht="16.5" thickBot="1" x14ac:dyDescent="0.3">
      <c r="A153" s="285" t="s">
        <v>332</v>
      </c>
      <c r="B153" s="286"/>
      <c r="C153" s="181">
        <v>5</v>
      </c>
      <c r="D153" s="181">
        <v>5</v>
      </c>
      <c r="E153" s="204"/>
      <c r="F153" s="204"/>
      <c r="G153" s="232"/>
    </row>
    <row r="154" spans="1:11" s="79" customFormat="1" ht="15.75" x14ac:dyDescent="0.25">
      <c r="A154" s="158"/>
      <c r="B154" s="258"/>
      <c r="C154" s="182"/>
      <c r="D154" s="182"/>
      <c r="E154" s="205"/>
      <c r="F154" s="205"/>
      <c r="G154" s="233"/>
    </row>
    <row r="155" spans="1:11" x14ac:dyDescent="0.25">
      <c r="A155" s="282" t="s">
        <v>107</v>
      </c>
      <c r="B155" s="282"/>
      <c r="C155" s="282"/>
      <c r="D155" s="282"/>
      <c r="E155" s="282"/>
      <c r="F155" s="282"/>
      <c r="G155" s="282"/>
    </row>
    <row r="156" spans="1:11" ht="15.75" thickBot="1" x14ac:dyDescent="0.3">
      <c r="A156" s="281"/>
      <c r="B156" s="281"/>
      <c r="C156" s="162"/>
      <c r="D156" s="162"/>
      <c r="E156" s="185"/>
      <c r="F156" s="185"/>
      <c r="G156" s="208" t="s">
        <v>106</v>
      </c>
    </row>
    <row r="157" spans="1:11" ht="29.25" thickBot="1" x14ac:dyDescent="0.3">
      <c r="A157" s="52" t="s">
        <v>7</v>
      </c>
      <c r="B157" s="51" t="s">
        <v>105</v>
      </c>
      <c r="C157" s="183">
        <f>+C63-C126</f>
        <v>3675714</v>
      </c>
      <c r="D157" s="183">
        <f>+D63-D126</f>
        <v>5649124</v>
      </c>
      <c r="E157" s="206">
        <f>+E63-E126</f>
        <v>-76035869</v>
      </c>
      <c r="F157" s="206">
        <f>+F63-F126</f>
        <v>-70864908</v>
      </c>
      <c r="G157" s="234">
        <f>+G63-G126</f>
        <v>0</v>
      </c>
    </row>
    <row r="158" spans="1:11" ht="29.25" thickBot="1" x14ac:dyDescent="0.3">
      <c r="A158" s="52" t="s">
        <v>10</v>
      </c>
      <c r="B158" s="51" t="s">
        <v>104</v>
      </c>
      <c r="C158" s="183">
        <f>+C86-C146</f>
        <v>65360155</v>
      </c>
      <c r="D158" s="183">
        <f>+D86-D146</f>
        <v>65215784</v>
      </c>
      <c r="E158" s="206">
        <f>+E86-E146</f>
        <v>0</v>
      </c>
      <c r="F158" s="206">
        <f>+F86-F146</f>
        <v>0</v>
      </c>
      <c r="G158" s="234">
        <f>+G86-G146</f>
        <v>0</v>
      </c>
    </row>
  </sheetData>
  <mergeCells count="10">
    <mergeCell ref="A2:B2"/>
    <mergeCell ref="A156:B156"/>
    <mergeCell ref="A155:G155"/>
    <mergeCell ref="A89:C89"/>
    <mergeCell ref="A5:B5"/>
    <mergeCell ref="A90:B90"/>
    <mergeCell ref="A150:B150"/>
    <mergeCell ref="A151:B151"/>
    <mergeCell ref="A152:B152"/>
    <mergeCell ref="A153:B153"/>
  </mergeCells>
  <phoneticPr fontId="0" type="noConversion"/>
  <printOptions horizontalCentered="1"/>
  <pageMargins left="0.39370078740157483" right="0.39370078740157483" top="0.86614173228346458" bottom="0.47244094488188981" header="0.59055118110236227" footer="0.59055118110236227"/>
  <pageSetup paperSize="9" scale="52" fitToHeight="2" orientation="portrait" r:id="rId1"/>
  <headerFooter alignWithMargins="0">
    <oddHeader>&amp;L&amp;"Times New Roman CE,Félkövér"&amp;14 2021&amp;C&amp;"Times New Roman CE,Félkövér"&amp;14Pári Község Önkormányzata&amp;R&amp;"Times New Roman CE,Félkövér dőlt"&amp;14 4. sz. melléklet</oddHeader>
  </headerFooter>
  <rowBreaks count="1" manualBreakCount="1"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1.sz.mell  </vt:lpstr>
      <vt:lpstr>2. sz. mell  </vt:lpstr>
      <vt:lpstr>3. sz. mell.</vt:lpstr>
      <vt:lpstr>4. sz. mell.</vt:lpstr>
      <vt:lpstr>'3. sz. mell.'!Nyomtatási_terület</vt:lpstr>
      <vt:lpstr>'4.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2021-05-27T09:55:32Z</cp:lastPrinted>
  <dcterms:created xsi:type="dcterms:W3CDTF">2014-02-06T13:24:42Z</dcterms:created>
  <dcterms:modified xsi:type="dcterms:W3CDTF">2021-05-27T09:55:42Z</dcterms:modified>
</cp:coreProperties>
</file>