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filterPrivacy="1" defaultThemeVersion="124226"/>
  <xr:revisionPtr revIDLastSave="0" documentId="8_{4ED23AEE-C2F9-4D21-B1DD-73E79C6058FE}" xr6:coauthVersionLast="46" xr6:coauthVersionMax="46" xr10:uidLastSave="{00000000-0000-0000-0000-000000000000}"/>
  <bookViews>
    <workbookView xWindow="-120" yWindow="-120" windowWidth="25440" windowHeight="15540"/>
  </bookViews>
  <sheets>
    <sheet name="16_mell2020Zárszám" sheetId="1" r:id="rId1"/>
  </sheets>
  <definedNames>
    <definedName name="_xlnm.Print_Area" localSheetId="0">'16_mell2020Zárszám'!$A$1:$O$36</definedName>
  </definedNames>
  <calcPr calcId="181029"/>
</workbook>
</file>

<file path=xl/calcChain.xml><?xml version="1.0" encoding="utf-8"?>
<calcChain xmlns="http://schemas.openxmlformats.org/spreadsheetml/2006/main">
  <c r="M18" i="1" l="1"/>
  <c r="C26" i="1"/>
  <c r="C36" i="1" s="1"/>
  <c r="Q36" i="1" s="1"/>
  <c r="P16" i="1"/>
  <c r="P10" i="1"/>
  <c r="Q10" i="1" s="1"/>
  <c r="P31" i="1"/>
  <c r="Q31" i="1" s="1"/>
  <c r="P26" i="1"/>
  <c r="P36" i="1"/>
  <c r="E36" i="1"/>
  <c r="O35" i="1"/>
  <c r="Q35" i="1" s="1"/>
  <c r="O15" i="1"/>
  <c r="Q15" i="1" s="1"/>
  <c r="O29" i="1"/>
  <c r="Q29" i="1" s="1"/>
  <c r="D18" i="1"/>
  <c r="E18" i="1"/>
  <c r="F18" i="1"/>
  <c r="G18" i="1"/>
  <c r="H18" i="1"/>
  <c r="I18" i="1"/>
  <c r="J18" i="1"/>
  <c r="K18" i="1"/>
  <c r="L18" i="1"/>
  <c r="N18" i="1"/>
  <c r="C18" i="1"/>
  <c r="Q18" i="1" s="1"/>
  <c r="O17" i="1"/>
  <c r="Q17" i="1"/>
  <c r="O21" i="1"/>
  <c r="Q21" i="1"/>
  <c r="O22" i="1"/>
  <c r="Q22" i="1"/>
  <c r="O23" i="1"/>
  <c r="Q23" i="1"/>
  <c r="O24" i="1"/>
  <c r="Q24" i="1"/>
  <c r="O25" i="1"/>
  <c r="Q25" i="1"/>
  <c r="O27" i="1"/>
  <c r="Q27" i="1" s="1"/>
  <c r="O28" i="1"/>
  <c r="Q28" i="1" s="1"/>
  <c r="O30" i="1"/>
  <c r="Q30" i="1" s="1"/>
  <c r="O31" i="1"/>
  <c r="O32" i="1"/>
  <c r="Q32" i="1" s="1"/>
  <c r="O33" i="1"/>
  <c r="Q33" i="1" s="1"/>
  <c r="O34" i="1"/>
  <c r="Q34" i="1" s="1"/>
  <c r="O20" i="1"/>
  <c r="Q20" i="1"/>
  <c r="O8" i="1"/>
  <c r="Q8" i="1"/>
  <c r="O9" i="1"/>
  <c r="Q9" i="1"/>
  <c r="O10" i="1"/>
  <c r="O11" i="1"/>
  <c r="Q11" i="1" s="1"/>
  <c r="O12" i="1"/>
  <c r="Q12" i="1" s="1"/>
  <c r="O13" i="1"/>
  <c r="Q13" i="1" s="1"/>
  <c r="O14" i="1"/>
  <c r="Q14" i="1" s="1"/>
  <c r="O16" i="1"/>
  <c r="Q16" i="1" s="1"/>
  <c r="O7" i="1"/>
  <c r="Q7" i="1" s="1"/>
  <c r="D36" i="1"/>
  <c r="F36" i="1"/>
  <c r="G36" i="1"/>
  <c r="H36" i="1"/>
  <c r="I36" i="1"/>
  <c r="J36" i="1"/>
  <c r="K36" i="1"/>
  <c r="L36" i="1"/>
  <c r="M36" i="1"/>
  <c r="Q19" i="1"/>
  <c r="N36" i="1"/>
  <c r="O18" i="1" l="1"/>
  <c r="P18" i="1"/>
  <c r="P39" i="1" s="1"/>
  <c r="O26" i="1"/>
  <c r="Q26" i="1" l="1"/>
  <c r="O36" i="1"/>
</calcChain>
</file>

<file path=xl/sharedStrings.xml><?xml version="1.0" encoding="utf-8"?>
<sst xmlns="http://schemas.openxmlformats.org/spreadsheetml/2006/main" count="107" uniqueCount="105">
  <si>
    <t>Ezer forintban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</si>
  <si>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</si>
  <si>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</si>
  <si>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</si>
  <si>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</si>
  <si>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</si>
  <si>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</si>
  <si>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</si>
  <si>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</si>
  <si>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</si>
  <si>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1.</t>
  </si>
  <si>
    <t>Bevételek</t>
  </si>
  <si>
    <t>2.</t>
  </si>
  <si>
    <t>Önkormányzatok működési támogatásai</t>
  </si>
  <si>
    <t>3.</t>
  </si>
  <si>
    <t>4.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</si>
  <si>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</si>
  <si>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</si>
  <si>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</si>
  <si>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</si>
  <si>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</si>
  <si>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</si>
  <si>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</si>
  <si>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</si>
  <si>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</si>
  <si>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</si>
  <si>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</si>
  <si>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</si>
  <si>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</si>
  <si>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</si>
  <si>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</si>
  <si>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</si>
  <si>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</si>
  <si>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</si>
  <si>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</si>
  <si>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</si>
  <si>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</si>
  <si>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</si>
  <si>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</si>
  <si>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</si>
  <si>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</si>
  <si>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18.</t>
  </si>
  <si>
    <t xml:space="preserve"> Egyéb működési célú kiadások (ÁH-on belülre, ÁH-on kívülre)</t>
  </si>
  <si>
    <t>19.</t>
  </si>
  <si>
    <t>Tartalékok</t>
  </si>
  <si>
    <t>20.</t>
  </si>
  <si>
    <t xml:space="preserve">Beruházások </t>
  </si>
  <si>
    <t>21.</t>
  </si>
  <si>
    <t>Felújítások</t>
  </si>
  <si>
    <t>22.</t>
  </si>
  <si>
    <t>Egyéb felhalmozási kiadások (ÁH-on kívülre, ÁH-on belülre)</t>
  </si>
  <si>
    <t>23.</t>
  </si>
  <si>
    <t>Garancia- és kezességvállaláshoz kapcsolódó kifizetések</t>
  </si>
  <si>
    <t>24.</t>
  </si>
  <si>
    <t>25.</t>
  </si>
  <si>
    <t>Finanszírozási kiadások</t>
  </si>
  <si>
    <t>26.</t>
  </si>
  <si>
    <t>Kiadások összesen:</t>
  </si>
  <si>
    <t>27.</t>
  </si>
  <si>
    <t>28.</t>
  </si>
  <si>
    <t>Árkiegészítések, ártámogatások</t>
  </si>
  <si>
    <t>Visszatérítendő műk. támogatások, kölcsönök nyújtása ÁH-n kívülre</t>
  </si>
  <si>
    <t>Visszatérítendő felhalm.támogatások, kölcsönök nyújtása ÁH-n kívülre</t>
  </si>
  <si>
    <t>29.</t>
  </si>
  <si>
    <t>Augusztus</t>
  </si>
  <si>
    <t>Szeptember</t>
  </si>
  <si>
    <t>Október</t>
  </si>
  <si>
    <t>November</t>
  </si>
  <si>
    <t>December</t>
  </si>
  <si>
    <t>Összesen</t>
  </si>
  <si>
    <t>Visszatérítendő műk. támogatások, kölcsönök nyújtása ÁH-n belülre</t>
  </si>
  <si>
    <t>30.</t>
  </si>
  <si>
    <t>Helyi önkormányzatok előző évi elszámolásából származó kiadások</t>
  </si>
  <si>
    <t>Működési célú támogatások ÁH-on belülről</t>
  </si>
  <si>
    <t>Működési célú visszatérítendő támogatások, kölcsönök visszatérülése, ig.bevétele</t>
  </si>
  <si>
    <t>Felhalmozási célú támogatások ÁH-on belülről</t>
  </si>
  <si>
    <t>Felhalmozási célú visszatérítendő támogatások, kölcsönök visszatérülése, ig.vétele</t>
  </si>
  <si>
    <t>Tamási Város Önkormányzat előirányzat-felhasználása
2020. évre</t>
  </si>
  <si>
    <t>051</t>
  </si>
  <si>
    <t>053</t>
  </si>
  <si>
    <t>054</t>
  </si>
  <si>
    <t>055-055093</t>
  </si>
  <si>
    <t>056</t>
  </si>
  <si>
    <t>057</t>
  </si>
  <si>
    <t>B11</t>
  </si>
  <si>
    <t>B16</t>
  </si>
  <si>
    <t>B2</t>
  </si>
  <si>
    <t>B3</t>
  </si>
  <si>
    <t>B4</t>
  </si>
  <si>
    <t>B5</t>
  </si>
  <si>
    <t>B65</t>
  </si>
  <si>
    <t>B64</t>
  </si>
  <si>
    <t>B75</t>
  </si>
  <si>
    <t>B74</t>
  </si>
  <si>
    <t>B8</t>
  </si>
  <si>
    <t>kivéve irányítószervi</t>
  </si>
  <si>
    <t>K86</t>
  </si>
  <si>
    <t>K84</t>
  </si>
  <si>
    <t>K9</t>
  </si>
  <si>
    <t>K89</t>
  </si>
  <si>
    <t>államh.megelől. És hosszú lej.hit</t>
  </si>
  <si>
    <t>K5021</t>
  </si>
  <si>
    <t>055093-091</t>
  </si>
  <si>
    <t>K508</t>
  </si>
  <si>
    <t>16.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</si>
</sst>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#"/>
  </numFmts>
  <fonts count="9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4" fillId="0" borderId="0" xfId="1" applyFont="1" applyFill="1" applyProtection="1">
      <protection locked="0"/>
    </xf>
    <xf numFmtId="0" fontId="1" fillId="0" borderId="0" xfId="1" applyFont="1" applyFill="1" applyProtection="1"/>
    <xf numFmtId="0" fontId="1" fillId="0" borderId="0" xfId="1" applyFont="1" applyFill="1" applyProtection="1">
      <protection locked="0"/>
    </xf>
    <xf numFmtId="0" fontId="5" fillId="0" borderId="4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5" fillId="0" borderId="5" xfId="1" applyFont="1" applyFill="1" applyBorder="1" applyAlignment="1" applyProtection="1">
      <alignment horizontal="left" vertical="center" indent="1"/>
    </xf>
    <xf numFmtId="0" fontId="5" fillId="0" borderId="6" xfId="1" applyFont="1" applyFill="1" applyBorder="1" applyAlignment="1" applyProtection="1">
      <alignment horizontal="left" vertical="center" wrapText="1" indent="1"/>
    </xf>
    <xf numFmtId="166" fontId="1" fillId="0" borderId="0" xfId="1" applyNumberFormat="1" applyFont="1" applyFill="1" applyAlignment="1" applyProtection="1">
      <alignment vertical="center"/>
    </xf>
    <xf numFmtId="0" fontId="5" fillId="0" borderId="7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vertical="center"/>
      <protection locked="0"/>
    </xf>
    <xf numFmtId="0" fontId="5" fillId="0" borderId="9" xfId="1" applyFont="1" applyFill="1" applyBorder="1" applyAlignment="1" applyProtection="1">
      <alignment horizontal="left" vertical="center" wrapText="1" indent="1"/>
    </xf>
    <xf numFmtId="0" fontId="5" fillId="0" borderId="8" xfId="1" applyFont="1" applyFill="1" applyBorder="1" applyAlignment="1" applyProtection="1">
      <alignment horizontal="left" vertical="center" indent="1"/>
    </xf>
    <xf numFmtId="0" fontId="3" fillId="0" borderId="10" xfId="1" applyFont="1" applyFill="1" applyBorder="1" applyAlignment="1" applyProtection="1">
      <alignment horizontal="left" vertical="center" indent="1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9" xfId="1" applyFont="1" applyFill="1" applyBorder="1" applyAlignment="1" applyProtection="1">
      <alignment horizontal="left" vertical="center" indent="1"/>
    </xf>
    <xf numFmtId="0" fontId="7" fillId="0" borderId="0" xfId="1" applyFont="1" applyFill="1" applyProtection="1"/>
    <xf numFmtId="0" fontId="8" fillId="0" borderId="0" xfId="0" applyFont="1" applyFill="1" applyAlignment="1">
      <alignment horizontal="right"/>
    </xf>
    <xf numFmtId="0" fontId="5" fillId="0" borderId="12" xfId="1" applyFont="1" applyFill="1" applyBorder="1" applyAlignment="1" applyProtection="1">
      <alignment horizontal="left" vertical="center" indent="1"/>
    </xf>
    <xf numFmtId="3" fontId="5" fillId="0" borderId="8" xfId="1" applyNumberFormat="1" applyFont="1" applyFill="1" applyBorder="1" applyAlignment="1" applyProtection="1">
      <alignment vertical="center"/>
      <protection locked="0"/>
    </xf>
    <xf numFmtId="3" fontId="5" fillId="0" borderId="13" xfId="1" applyNumberFormat="1" applyFont="1" applyFill="1" applyBorder="1" applyAlignment="1" applyProtection="1">
      <alignment vertical="center"/>
    </xf>
    <xf numFmtId="3" fontId="5" fillId="0" borderId="9" xfId="1" applyNumberFormat="1" applyFont="1" applyFill="1" applyBorder="1" applyAlignment="1" applyProtection="1">
      <alignment vertical="center"/>
      <protection locked="0"/>
    </xf>
    <xf numFmtId="3" fontId="1" fillId="0" borderId="0" xfId="1" applyNumberFormat="1" applyFont="1" applyFill="1" applyProtection="1">
      <protection locked="0"/>
    </xf>
    <xf numFmtId="3" fontId="1" fillId="0" borderId="0" xfId="1" applyNumberFormat="1" applyFont="1" applyFill="1" applyProtection="1"/>
    <xf numFmtId="3" fontId="2" fillId="0" borderId="0" xfId="1" applyNumberFormat="1" applyFont="1" applyFill="1" applyProtection="1">
      <protection locked="0"/>
    </xf>
    <xf numFmtId="3" fontId="5" fillId="0" borderId="14" xfId="1" applyNumberFormat="1" applyFont="1" applyFill="1" applyBorder="1" applyAlignment="1" applyProtection="1">
      <alignment vertical="center"/>
    </xf>
    <xf numFmtId="3" fontId="5" fillId="0" borderId="6" xfId="1" applyNumberFormat="1" applyFont="1" applyFill="1" applyBorder="1" applyAlignment="1" applyProtection="1">
      <alignment vertical="center"/>
      <protection locked="0"/>
    </xf>
    <xf numFmtId="3" fontId="5" fillId="0" borderId="15" xfId="1" applyNumberFormat="1" applyFont="1" applyFill="1" applyBorder="1" applyAlignment="1" applyProtection="1">
      <alignment vertical="center"/>
    </xf>
    <xf numFmtId="3" fontId="5" fillId="0" borderId="16" xfId="1" applyNumberFormat="1" applyFont="1" applyFill="1" applyBorder="1" applyAlignment="1" applyProtection="1">
      <alignment vertical="center"/>
    </xf>
    <xf numFmtId="3" fontId="6" fillId="0" borderId="10" xfId="1" applyNumberFormat="1" applyFont="1" applyFill="1" applyBorder="1" applyAlignment="1" applyProtection="1">
      <alignment vertical="center"/>
    </xf>
    <xf numFmtId="3" fontId="6" fillId="0" borderId="17" xfId="1" applyNumberFormat="1" applyFont="1" applyFill="1" applyBorder="1" applyAlignment="1" applyProtection="1">
      <alignment vertical="center"/>
    </xf>
    <xf numFmtId="3" fontId="1" fillId="2" borderId="0" xfId="1" applyNumberFormat="1" applyFont="1" applyFill="1" applyAlignment="1" applyProtection="1">
      <alignment vertical="center"/>
      <protection locked="0"/>
    </xf>
    <xf numFmtId="3" fontId="1" fillId="2" borderId="0" xfId="1" applyNumberFormat="1" applyFont="1" applyFill="1" applyAlignment="1" applyProtection="1">
      <alignment vertical="center"/>
    </xf>
    <xf numFmtId="49" fontId="1" fillId="0" borderId="0" xfId="1" applyNumberFormat="1" applyFont="1" applyFill="1" applyProtection="1">
      <protection locked="0"/>
    </xf>
    <xf numFmtId="166" fontId="1" fillId="0" borderId="0" xfId="1" applyNumberFormat="1" applyFont="1" applyFill="1" applyAlignment="1" applyProtection="1">
      <alignment horizontal="right" vertical="center"/>
    </xf>
    <xf numFmtId="49" fontId="1" fillId="0" borderId="0" xfId="1" applyNumberFormat="1" applyFont="1" applyFill="1" applyAlignment="1" applyProtection="1">
      <alignment horizontal="right" vertical="center"/>
    </xf>
    <xf numFmtId="49" fontId="1" fillId="0" borderId="0" xfId="1" applyNumberFormat="1" applyFont="1" applyFill="1" applyAlignment="1" applyProtection="1">
      <alignment horizontal="right" vertical="center"/>
      <protection locked="0"/>
    </xf>
    <xf numFmtId="0" fontId="1" fillId="0" borderId="0" xfId="1" applyFont="1" applyFill="1" applyAlignment="1" applyProtection="1">
      <alignment horizontal="right" vertical="center"/>
      <protection locked="0"/>
    </xf>
    <xf numFmtId="0" fontId="1" fillId="0" borderId="0" xfId="1" applyFont="1" applyFill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3" fillId="0" borderId="18" xfId="1" applyFont="1" applyFill="1" applyBorder="1" applyAlignment="1" applyProtection="1">
      <alignment horizontal="left" vertical="center" indent="1"/>
    </xf>
    <xf numFmtId="0" fontId="3" fillId="0" borderId="19" xfId="1" applyFont="1" applyFill="1" applyBorder="1" applyAlignment="1" applyProtection="1">
      <alignment horizontal="left" vertical="center" indent="1"/>
    </xf>
    <xf numFmtId="0" fontId="3" fillId="0" borderId="20" xfId="1" applyFont="1" applyFill="1" applyBorder="1" applyAlignment="1" applyProtection="1">
      <alignment horizontal="left" vertical="center" indent="1"/>
    </xf>
  </cellXfs>
  <cellStyles count="2">
    <cellStyle name="Normál" xfId="0" builtinId="0"/>
    <cellStyle name="Normál_SEGEDLETEK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91"/>
  <sheetViews>
    <sheetView tabSelected="1" zoomScaleNormal="100" workbookViewId="0">
      <selection activeCell="K41" sqref="K41"/>
    </sheetView>
  </sheetViews>
  <sheetFormatPr defaultRowHeight="15.75" x14ac:dyDescent="0.25"/>
  <cols>
    <col min="1" max="1" width="5.7109375" style="5" customWidth="1"/>
    <col min="2" max="2" width="26.7109375" style="6" customWidth="1"/>
    <col min="3" max="4" width="7.7109375" style="6" customWidth="1"/>
    <col min="5" max="5" width="8.140625" style="6" customWidth="1"/>
    <col min="6" max="6" width="7.5703125" style="6" customWidth="1"/>
    <col min="7" max="7" width="7.42578125" style="6" customWidth="1"/>
    <col min="8" max="8" width="7.5703125" style="6" customWidth="1"/>
    <col min="9" max="9" width="7" style="6" customWidth="1"/>
    <col min="10" max="10" width="8.85546875" style="6" bestFit="1" customWidth="1"/>
    <col min="11" max="11" width="10" style="6" bestFit="1" customWidth="1"/>
    <col min="12" max="14" width="8.140625" style="6" customWidth="1"/>
    <col min="15" max="15" width="10.85546875" style="5" customWidth="1"/>
    <col min="16" max="16" width="15.85546875" style="6" customWidth="1"/>
    <col min="17" max="17" width="12.7109375" style="6" customWidth="1"/>
    <col min="18" max="18" width="9.140625" style="6"/>
    <col min="21" max="21" width="13.28515625" style="6" customWidth="1"/>
    <col min="22" max="16384" width="9.140625" style="6"/>
  </cols>
  <sheetData>
    <row r="1" spans="1:21" x14ac:dyDescent="0.25">
      <c r="N1" s="42" t="s">
        <v>104</v>
      </c>
      <c r="O1" s="42"/>
    </row>
    <row r="3" spans="1:21" ht="31.5" customHeight="1" x14ac:dyDescent="0.25">
      <c r="A3" s="43" t="s">
        <v>77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21" ht="16.5" thickBot="1" x14ac:dyDescent="0.3">
      <c r="O4" s="21" t="s">
        <v>0</v>
      </c>
    </row>
    <row r="5" spans="1:21" s="5" customFormat="1" ht="33" customHeight="1" thickBot="1" x14ac:dyDescent="0.3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64</v>
      </c>
      <c r="K5" s="2" t="s">
        <v>65</v>
      </c>
      <c r="L5" s="2" t="s">
        <v>66</v>
      </c>
      <c r="M5" s="2" t="s">
        <v>67</v>
      </c>
      <c r="N5" s="2" t="s">
        <v>68</v>
      </c>
      <c r="O5" s="3" t="s">
        <v>69</v>
      </c>
    </row>
    <row r="6" spans="1:21" s="8" customFormat="1" ht="15" customHeight="1" thickBot="1" x14ac:dyDescent="0.3">
      <c r="A6" s="7" t="s">
        <v>10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21" s="8" customFormat="1" ht="22.5" x14ac:dyDescent="0.25">
      <c r="A7" s="9" t="s">
        <v>12</v>
      </c>
      <c r="B7" s="10" t="s">
        <v>13</v>
      </c>
      <c r="C7" s="30">
        <v>81783</v>
      </c>
      <c r="D7" s="30">
        <v>55475</v>
      </c>
      <c r="E7" s="30">
        <v>53063</v>
      </c>
      <c r="F7" s="30">
        <v>55554</v>
      </c>
      <c r="G7" s="30">
        <v>59173</v>
      </c>
      <c r="H7" s="30">
        <v>55544</v>
      </c>
      <c r="I7" s="30">
        <v>79311</v>
      </c>
      <c r="J7" s="30">
        <v>59937</v>
      </c>
      <c r="K7" s="30">
        <v>59732</v>
      </c>
      <c r="L7" s="30">
        <v>59579</v>
      </c>
      <c r="M7" s="30">
        <v>61366</v>
      </c>
      <c r="N7" s="30">
        <v>70447</v>
      </c>
      <c r="O7" s="31">
        <f>SUM(C7:N7)</f>
        <v>750964</v>
      </c>
      <c r="P7" s="36">
        <v>750964</v>
      </c>
      <c r="Q7" s="11">
        <f t="shared" ref="Q7:Q17" si="0">P7-O7</f>
        <v>0</v>
      </c>
      <c r="U7" s="38" t="s">
        <v>84</v>
      </c>
    </row>
    <row r="8" spans="1:21" s="14" customFormat="1" ht="22.5" x14ac:dyDescent="0.25">
      <c r="A8" s="12" t="s">
        <v>14</v>
      </c>
      <c r="B8" s="13" t="s">
        <v>73</v>
      </c>
      <c r="C8" s="23">
        <v>30525</v>
      </c>
      <c r="D8" s="23">
        <v>5397</v>
      </c>
      <c r="E8" s="23">
        <v>56869</v>
      </c>
      <c r="F8" s="23">
        <v>13437</v>
      </c>
      <c r="G8" s="23">
        <v>12274</v>
      </c>
      <c r="H8" s="23">
        <v>15600</v>
      </c>
      <c r="I8" s="23">
        <v>14626</v>
      </c>
      <c r="J8" s="23">
        <v>16931</v>
      </c>
      <c r="K8" s="23">
        <v>17522</v>
      </c>
      <c r="L8" s="23">
        <v>32701</v>
      </c>
      <c r="M8" s="23">
        <v>18437</v>
      </c>
      <c r="N8" s="23">
        <v>14224</v>
      </c>
      <c r="O8" s="24">
        <f t="shared" ref="O8:O16" si="1">SUM(C8:N8)</f>
        <v>248543</v>
      </c>
      <c r="P8" s="35">
        <v>248543</v>
      </c>
      <c r="Q8" s="11">
        <f t="shared" si="0"/>
        <v>0</v>
      </c>
      <c r="U8" s="38" t="s">
        <v>85</v>
      </c>
    </row>
    <row r="9" spans="1:21" s="14" customFormat="1" ht="33.75" x14ac:dyDescent="0.25">
      <c r="A9" s="9" t="s">
        <v>15</v>
      </c>
      <c r="B9" s="15" t="s">
        <v>74</v>
      </c>
      <c r="C9" s="25">
        <v>510</v>
      </c>
      <c r="D9" s="25">
        <v>5</v>
      </c>
      <c r="E9" s="25">
        <v>0</v>
      </c>
      <c r="F9" s="25">
        <v>5</v>
      </c>
      <c r="G9" s="25">
        <v>0</v>
      </c>
      <c r="H9" s="25"/>
      <c r="I9" s="25">
        <v>6</v>
      </c>
      <c r="J9" s="25">
        <v>3</v>
      </c>
      <c r="K9" s="25">
        <v>0</v>
      </c>
      <c r="L9" s="25">
        <v>17</v>
      </c>
      <c r="M9" s="25">
        <v>2500</v>
      </c>
      <c r="N9" s="25">
        <v>5509</v>
      </c>
      <c r="O9" s="24">
        <f t="shared" si="1"/>
        <v>8555</v>
      </c>
      <c r="P9" s="35">
        <v>8555</v>
      </c>
      <c r="Q9" s="11">
        <f t="shared" si="0"/>
        <v>0</v>
      </c>
      <c r="U9" s="38" t="s">
        <v>91</v>
      </c>
    </row>
    <row r="10" spans="1:21" s="14" customFormat="1" ht="22.5" x14ac:dyDescent="0.25">
      <c r="A10" s="12" t="s">
        <v>16</v>
      </c>
      <c r="B10" s="15" t="s">
        <v>75</v>
      </c>
      <c r="C10" s="25">
        <v>263436</v>
      </c>
      <c r="D10" s="25">
        <v>333237</v>
      </c>
      <c r="E10" s="25">
        <v>239246</v>
      </c>
      <c r="F10" s="25">
        <v>0</v>
      </c>
      <c r="G10" s="25">
        <v>0</v>
      </c>
      <c r="H10" s="25">
        <v>0</v>
      </c>
      <c r="I10" s="25">
        <v>8983</v>
      </c>
      <c r="J10" s="25">
        <v>0</v>
      </c>
      <c r="K10" s="25">
        <v>9130</v>
      </c>
      <c r="L10" s="25">
        <v>142</v>
      </c>
      <c r="M10" s="25">
        <v>1025384</v>
      </c>
      <c r="N10" s="25">
        <v>436732</v>
      </c>
      <c r="O10" s="24">
        <f t="shared" si="1"/>
        <v>2316290</v>
      </c>
      <c r="P10" s="35">
        <f>2176521+139769</f>
        <v>2316290</v>
      </c>
      <c r="Q10" s="11">
        <f t="shared" si="0"/>
        <v>0</v>
      </c>
      <c r="U10" s="38" t="s">
        <v>86</v>
      </c>
    </row>
    <row r="11" spans="1:21" s="14" customFormat="1" ht="14.1" customHeight="1" x14ac:dyDescent="0.25">
      <c r="A11" s="9" t="s">
        <v>18</v>
      </c>
      <c r="B11" s="16" t="s">
        <v>17</v>
      </c>
      <c r="C11" s="23">
        <v>5543</v>
      </c>
      <c r="D11" s="23">
        <v>12684</v>
      </c>
      <c r="E11" s="23">
        <v>265620</v>
      </c>
      <c r="F11" s="23">
        <v>-6659</v>
      </c>
      <c r="G11" s="23">
        <v>10058</v>
      </c>
      <c r="H11" s="23">
        <v>6342</v>
      </c>
      <c r="I11" s="23">
        <v>6475</v>
      </c>
      <c r="J11" s="23">
        <v>45595</v>
      </c>
      <c r="K11" s="23">
        <v>268869</v>
      </c>
      <c r="L11" s="23">
        <v>69917</v>
      </c>
      <c r="M11" s="23">
        <v>10632</v>
      </c>
      <c r="N11" s="23">
        <v>-8456</v>
      </c>
      <c r="O11" s="24">
        <f t="shared" si="1"/>
        <v>686620</v>
      </c>
      <c r="P11" s="35">
        <v>686620</v>
      </c>
      <c r="Q11" s="11">
        <f t="shared" si="0"/>
        <v>0</v>
      </c>
      <c r="U11" s="38" t="s">
        <v>87</v>
      </c>
    </row>
    <row r="12" spans="1:21" s="14" customFormat="1" ht="14.1" customHeight="1" x14ac:dyDescent="0.25">
      <c r="A12" s="12" t="s">
        <v>20</v>
      </c>
      <c r="B12" s="16" t="s">
        <v>19</v>
      </c>
      <c r="C12" s="23">
        <v>61940</v>
      </c>
      <c r="D12" s="23">
        <v>14372</v>
      </c>
      <c r="E12" s="23">
        <v>8502</v>
      </c>
      <c r="F12" s="23">
        <v>12766</v>
      </c>
      <c r="G12" s="23">
        <v>6484</v>
      </c>
      <c r="H12" s="23">
        <v>11134</v>
      </c>
      <c r="I12" s="23">
        <v>8032</v>
      </c>
      <c r="J12" s="23">
        <v>3498</v>
      </c>
      <c r="K12" s="23">
        <v>11918</v>
      </c>
      <c r="L12" s="23">
        <v>71464</v>
      </c>
      <c r="M12" s="23">
        <v>26293</v>
      </c>
      <c r="N12" s="23">
        <v>21558</v>
      </c>
      <c r="O12" s="24">
        <f t="shared" si="1"/>
        <v>257961</v>
      </c>
      <c r="P12" s="35">
        <v>257961</v>
      </c>
      <c r="Q12" s="11">
        <f t="shared" si="0"/>
        <v>0</v>
      </c>
      <c r="U12" s="38" t="s">
        <v>88</v>
      </c>
    </row>
    <row r="13" spans="1:21" s="14" customFormat="1" ht="14.1" customHeight="1" x14ac:dyDescent="0.25">
      <c r="A13" s="9" t="s">
        <v>22</v>
      </c>
      <c r="B13" s="16" t="s">
        <v>21</v>
      </c>
      <c r="C13" s="23">
        <v>58</v>
      </c>
      <c r="D13" s="23">
        <v>0</v>
      </c>
      <c r="E13" s="23">
        <v>787</v>
      </c>
      <c r="F13" s="23">
        <v>32</v>
      </c>
      <c r="G13" s="23">
        <v>0</v>
      </c>
      <c r="H13" s="23"/>
      <c r="I13" s="23">
        <v>128</v>
      </c>
      <c r="J13" s="23">
        <v>646</v>
      </c>
      <c r="K13" s="23">
        <v>189</v>
      </c>
      <c r="L13" s="23">
        <v>176</v>
      </c>
      <c r="M13" s="23">
        <v>0</v>
      </c>
      <c r="N13" s="23">
        <v>974</v>
      </c>
      <c r="O13" s="24">
        <f t="shared" si="1"/>
        <v>2990</v>
      </c>
      <c r="P13" s="35">
        <v>2990</v>
      </c>
      <c r="Q13" s="11">
        <f t="shared" si="0"/>
        <v>0</v>
      </c>
      <c r="U13" s="38" t="s">
        <v>89</v>
      </c>
    </row>
    <row r="14" spans="1:21" s="14" customFormat="1" ht="14.1" customHeight="1" x14ac:dyDescent="0.25">
      <c r="A14" s="12" t="s">
        <v>24</v>
      </c>
      <c r="B14" s="16" t="s">
        <v>23</v>
      </c>
      <c r="C14" s="23">
        <v>423</v>
      </c>
      <c r="D14" s="23">
        <v>0</v>
      </c>
      <c r="E14" s="23">
        <v>0</v>
      </c>
      <c r="F14" s="23"/>
      <c r="G14" s="23">
        <v>0</v>
      </c>
      <c r="H14" s="23"/>
      <c r="I14" s="23"/>
      <c r="J14" s="23">
        <v>1</v>
      </c>
      <c r="K14" s="23">
        <v>0</v>
      </c>
      <c r="L14" s="23">
        <v>0</v>
      </c>
      <c r="M14" s="23"/>
      <c r="N14" s="23">
        <v>680</v>
      </c>
      <c r="O14" s="24">
        <f t="shared" si="1"/>
        <v>1104</v>
      </c>
      <c r="P14" s="35">
        <v>1104</v>
      </c>
      <c r="Q14" s="11">
        <f t="shared" si="0"/>
        <v>0</v>
      </c>
      <c r="U14" s="38" t="s">
        <v>90</v>
      </c>
    </row>
    <row r="15" spans="1:21" s="14" customFormat="1" ht="22.5" x14ac:dyDescent="0.25">
      <c r="A15" s="12" t="s">
        <v>26</v>
      </c>
      <c r="B15" s="13" t="s">
        <v>25</v>
      </c>
      <c r="C15" s="23">
        <v>8027</v>
      </c>
      <c r="D15" s="23">
        <v>25581</v>
      </c>
      <c r="E15" s="23">
        <v>59006</v>
      </c>
      <c r="F15" s="23">
        <v>4132</v>
      </c>
      <c r="G15" s="23">
        <v>3570</v>
      </c>
      <c r="H15" s="23">
        <v>11760</v>
      </c>
      <c r="I15" s="23">
        <v>969</v>
      </c>
      <c r="J15" s="23">
        <v>1645</v>
      </c>
      <c r="K15" s="23">
        <v>3222</v>
      </c>
      <c r="L15" s="23">
        <v>1032</v>
      </c>
      <c r="M15" s="23">
        <v>181</v>
      </c>
      <c r="N15" s="23">
        <v>855</v>
      </c>
      <c r="O15" s="24">
        <f t="shared" si="1"/>
        <v>119980</v>
      </c>
      <c r="P15" s="35">
        <v>119980</v>
      </c>
      <c r="Q15" s="11">
        <f t="shared" si="0"/>
        <v>0</v>
      </c>
      <c r="U15" s="38" t="s">
        <v>92</v>
      </c>
    </row>
    <row r="16" spans="1:21" s="14" customFormat="1" ht="33.75" x14ac:dyDescent="0.25">
      <c r="A16" s="9" t="s">
        <v>28</v>
      </c>
      <c r="B16" s="15" t="s">
        <v>76</v>
      </c>
      <c r="C16" s="23">
        <v>27</v>
      </c>
      <c r="D16" s="23">
        <v>30</v>
      </c>
      <c r="E16" s="23">
        <v>33</v>
      </c>
      <c r="F16" s="23">
        <v>27</v>
      </c>
      <c r="G16" s="23">
        <v>743</v>
      </c>
      <c r="H16" s="23">
        <v>68</v>
      </c>
      <c r="I16" s="23">
        <v>28</v>
      </c>
      <c r="J16" s="23">
        <v>32</v>
      </c>
      <c r="K16" s="23">
        <v>22</v>
      </c>
      <c r="L16" s="23">
        <v>22</v>
      </c>
      <c r="M16" s="23">
        <v>14690</v>
      </c>
      <c r="N16" s="23">
        <v>1023</v>
      </c>
      <c r="O16" s="24">
        <f t="shared" si="1"/>
        <v>16745</v>
      </c>
      <c r="P16" s="35">
        <f>16745</f>
        <v>16745</v>
      </c>
      <c r="Q16" s="11">
        <f t="shared" si="0"/>
        <v>0</v>
      </c>
      <c r="U16" s="39" t="s">
        <v>93</v>
      </c>
    </row>
    <row r="17" spans="1:22" s="14" customFormat="1" ht="17.25" customHeight="1" thickBot="1" x14ac:dyDescent="0.3">
      <c r="A17" s="12" t="s">
        <v>30</v>
      </c>
      <c r="B17" s="16" t="s">
        <v>27</v>
      </c>
      <c r="C17" s="23">
        <v>644988</v>
      </c>
      <c r="D17" s="23">
        <v>2417</v>
      </c>
      <c r="E17" s="23">
        <v>2182</v>
      </c>
      <c r="F17" s="23">
        <v>0</v>
      </c>
      <c r="G17" s="23">
        <v>32000</v>
      </c>
      <c r="H17" s="23">
        <v>0</v>
      </c>
      <c r="I17" s="23">
        <v>0</v>
      </c>
      <c r="J17" s="23"/>
      <c r="K17" s="23"/>
      <c r="L17" s="23"/>
      <c r="M17" s="23">
        <v>44000</v>
      </c>
      <c r="N17" s="23">
        <v>48341</v>
      </c>
      <c r="O17" s="32">
        <f>SUM(C17:N17)</f>
        <v>773928</v>
      </c>
      <c r="P17" s="35">
        <v>773928</v>
      </c>
      <c r="Q17" s="11">
        <f t="shared" si="0"/>
        <v>0</v>
      </c>
      <c r="U17" s="39" t="s">
        <v>94</v>
      </c>
      <c r="V17" s="14" t="s">
        <v>95</v>
      </c>
    </row>
    <row r="18" spans="1:22" s="8" customFormat="1" ht="15.95" customHeight="1" thickBot="1" x14ac:dyDescent="0.3">
      <c r="A18" s="7" t="s">
        <v>30</v>
      </c>
      <c r="B18" s="17" t="s">
        <v>29</v>
      </c>
      <c r="C18" s="33">
        <f>SUM(C7:C17)</f>
        <v>1097260</v>
      </c>
      <c r="D18" s="33">
        <f t="shared" ref="D18:N18" si="2">SUM(D7:D17)</f>
        <v>449198</v>
      </c>
      <c r="E18" s="33">
        <f t="shared" si="2"/>
        <v>685308</v>
      </c>
      <c r="F18" s="33">
        <f t="shared" si="2"/>
        <v>79294</v>
      </c>
      <c r="G18" s="33">
        <f t="shared" si="2"/>
        <v>124302</v>
      </c>
      <c r="H18" s="33">
        <f t="shared" si="2"/>
        <v>100448</v>
      </c>
      <c r="I18" s="33">
        <f t="shared" si="2"/>
        <v>118558</v>
      </c>
      <c r="J18" s="33">
        <f t="shared" si="2"/>
        <v>128288</v>
      </c>
      <c r="K18" s="33">
        <f t="shared" si="2"/>
        <v>370604</v>
      </c>
      <c r="L18" s="33">
        <f t="shared" si="2"/>
        <v>235050</v>
      </c>
      <c r="M18" s="33">
        <f>SUM(M7:M17)</f>
        <v>1203483</v>
      </c>
      <c r="N18" s="33">
        <f t="shared" si="2"/>
        <v>591887</v>
      </c>
      <c r="O18" s="34">
        <f>SUM(O7:O17)</f>
        <v>5183680</v>
      </c>
      <c r="P18" s="36">
        <f>SUM(P7:P17)</f>
        <v>5183680</v>
      </c>
      <c r="Q18" s="11">
        <f>SUM(C18:N18)</f>
        <v>5183680</v>
      </c>
      <c r="U18" s="39"/>
    </row>
    <row r="19" spans="1:22" s="8" customFormat="1" ht="15" customHeight="1" thickBot="1" x14ac:dyDescent="0.3">
      <c r="A19" s="7" t="s">
        <v>32</v>
      </c>
      <c r="B19" s="45" t="s">
        <v>31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  <c r="Q19" s="11">
        <f t="shared" ref="Q19:Q35" si="3">P19-O19</f>
        <v>0</v>
      </c>
      <c r="U19" s="39"/>
    </row>
    <row r="20" spans="1:22" s="14" customFormat="1" ht="14.1" customHeight="1" x14ac:dyDescent="0.25">
      <c r="A20" s="18" t="s">
        <v>34</v>
      </c>
      <c r="B20" s="19" t="s">
        <v>33</v>
      </c>
      <c r="C20" s="25">
        <v>46478</v>
      </c>
      <c r="D20" s="25">
        <v>46289</v>
      </c>
      <c r="E20" s="25">
        <v>45017</v>
      </c>
      <c r="F20" s="25">
        <v>48017</v>
      </c>
      <c r="G20" s="25">
        <v>46725</v>
      </c>
      <c r="H20" s="25">
        <v>47318</v>
      </c>
      <c r="I20" s="25">
        <v>47566</v>
      </c>
      <c r="J20" s="25">
        <v>46619</v>
      </c>
      <c r="K20" s="25">
        <v>48099</v>
      </c>
      <c r="L20" s="25">
        <v>50522</v>
      </c>
      <c r="M20" s="25">
        <v>47436</v>
      </c>
      <c r="N20" s="25">
        <v>45893</v>
      </c>
      <c r="O20" s="29">
        <f>SUM(C20:N20)</f>
        <v>565979</v>
      </c>
      <c r="P20" s="35">
        <v>565979</v>
      </c>
      <c r="Q20" s="11">
        <f t="shared" si="3"/>
        <v>0</v>
      </c>
      <c r="U20" s="40" t="s">
        <v>78</v>
      </c>
    </row>
    <row r="21" spans="1:22" s="14" customFormat="1" ht="27" customHeight="1" x14ac:dyDescent="0.25">
      <c r="A21" s="12" t="s">
        <v>36</v>
      </c>
      <c r="B21" s="13" t="s">
        <v>35</v>
      </c>
      <c r="C21" s="23">
        <v>7620</v>
      </c>
      <c r="D21" s="23">
        <v>7653</v>
      </c>
      <c r="E21" s="23">
        <v>7340</v>
      </c>
      <c r="F21" s="23">
        <v>8462</v>
      </c>
      <c r="G21" s="23">
        <v>7083</v>
      </c>
      <c r="H21" s="23">
        <v>7405</v>
      </c>
      <c r="I21" s="23">
        <v>8785</v>
      </c>
      <c r="J21" s="23">
        <v>6522</v>
      </c>
      <c r="K21" s="23">
        <v>6829</v>
      </c>
      <c r="L21" s="23">
        <v>8153</v>
      </c>
      <c r="M21" s="23">
        <v>6956</v>
      </c>
      <c r="N21" s="23">
        <v>6737</v>
      </c>
      <c r="O21" s="29">
        <f t="shared" ref="O21:O35" si="4">SUM(C21:N21)</f>
        <v>89545</v>
      </c>
      <c r="P21" s="35">
        <v>89545</v>
      </c>
      <c r="Q21" s="11">
        <f t="shared" si="3"/>
        <v>0</v>
      </c>
      <c r="U21" s="40">
        <v>52</v>
      </c>
    </row>
    <row r="22" spans="1:22" s="14" customFormat="1" ht="14.1" customHeight="1" x14ac:dyDescent="0.25">
      <c r="A22" s="18" t="s">
        <v>38</v>
      </c>
      <c r="B22" s="16" t="s">
        <v>37</v>
      </c>
      <c r="C22" s="23">
        <v>71511</v>
      </c>
      <c r="D22" s="23">
        <v>25839</v>
      </c>
      <c r="E22" s="23">
        <v>42902</v>
      </c>
      <c r="F22" s="23">
        <v>52787</v>
      </c>
      <c r="G22" s="23">
        <v>25580</v>
      </c>
      <c r="H22" s="23">
        <v>43707</v>
      </c>
      <c r="I22" s="23">
        <v>29204</v>
      </c>
      <c r="J22" s="23">
        <v>61458</v>
      </c>
      <c r="K22" s="23">
        <v>34776</v>
      </c>
      <c r="L22" s="23">
        <v>84993</v>
      </c>
      <c r="M22" s="23">
        <v>41974</v>
      </c>
      <c r="N22" s="23">
        <v>79344</v>
      </c>
      <c r="O22" s="29">
        <f t="shared" si="4"/>
        <v>594075</v>
      </c>
      <c r="P22" s="35">
        <v>594075</v>
      </c>
      <c r="Q22" s="11">
        <f t="shared" si="3"/>
        <v>0</v>
      </c>
      <c r="U22" s="40" t="s">
        <v>79</v>
      </c>
    </row>
    <row r="23" spans="1:22" s="14" customFormat="1" ht="14.1" customHeight="1" x14ac:dyDescent="0.25">
      <c r="A23" s="12" t="s">
        <v>40</v>
      </c>
      <c r="B23" s="16" t="s">
        <v>39</v>
      </c>
      <c r="C23" s="23">
        <v>203</v>
      </c>
      <c r="D23" s="23">
        <v>139</v>
      </c>
      <c r="E23" s="23">
        <v>248</v>
      </c>
      <c r="F23" s="23">
        <v>320</v>
      </c>
      <c r="G23" s="23">
        <v>207</v>
      </c>
      <c r="H23" s="23">
        <v>400</v>
      </c>
      <c r="I23" s="23">
        <v>262</v>
      </c>
      <c r="J23" s="23">
        <v>266</v>
      </c>
      <c r="K23" s="23">
        <v>243</v>
      </c>
      <c r="L23" s="23">
        <v>273</v>
      </c>
      <c r="M23" s="23">
        <v>232</v>
      </c>
      <c r="N23" s="23">
        <v>269</v>
      </c>
      <c r="O23" s="29">
        <f t="shared" si="4"/>
        <v>3062</v>
      </c>
      <c r="P23" s="35">
        <v>3062</v>
      </c>
      <c r="Q23" s="11">
        <f t="shared" si="3"/>
        <v>0</v>
      </c>
      <c r="U23" s="40" t="s">
        <v>80</v>
      </c>
    </row>
    <row r="24" spans="1:22" s="14" customFormat="1" ht="23.25" customHeight="1" x14ac:dyDescent="0.25">
      <c r="A24" s="18" t="s">
        <v>41</v>
      </c>
      <c r="B24" s="13" t="s">
        <v>61</v>
      </c>
      <c r="C24" s="23"/>
      <c r="D24" s="23"/>
      <c r="E24" s="23"/>
      <c r="F24" s="23">
        <v>36</v>
      </c>
      <c r="G24" s="23"/>
      <c r="H24" s="23"/>
      <c r="I24" s="23"/>
      <c r="J24" s="23">
        <v>70</v>
      </c>
      <c r="K24" s="23">
        <v>5000</v>
      </c>
      <c r="L24" s="23"/>
      <c r="M24" s="23"/>
      <c r="N24" s="23">
        <v>3000</v>
      </c>
      <c r="O24" s="29">
        <f t="shared" si="4"/>
        <v>8106</v>
      </c>
      <c r="P24" s="35">
        <v>8106</v>
      </c>
      <c r="Q24" s="11">
        <f t="shared" si="3"/>
        <v>0</v>
      </c>
      <c r="U24" s="40" t="s">
        <v>103</v>
      </c>
    </row>
    <row r="25" spans="1:22" s="14" customFormat="1" ht="23.25" customHeight="1" x14ac:dyDescent="0.25">
      <c r="A25" s="18" t="s">
        <v>43</v>
      </c>
      <c r="B25" s="13" t="s">
        <v>70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9">
        <f t="shared" si="4"/>
        <v>0</v>
      </c>
      <c r="P25" s="35">
        <v>0</v>
      </c>
      <c r="Q25" s="11">
        <f t="shared" si="3"/>
        <v>0</v>
      </c>
      <c r="U25" s="40"/>
    </row>
    <row r="26" spans="1:22" s="14" customFormat="1" ht="27" customHeight="1" x14ac:dyDescent="0.25">
      <c r="A26" s="12" t="s">
        <v>45</v>
      </c>
      <c r="B26" s="13" t="s">
        <v>42</v>
      </c>
      <c r="C26" s="23">
        <f>42325+400</f>
        <v>42725</v>
      </c>
      <c r="D26" s="23">
        <v>30851</v>
      </c>
      <c r="E26" s="23">
        <v>33853</v>
      </c>
      <c r="F26" s="23">
        <v>18520</v>
      </c>
      <c r="G26" s="23">
        <v>53440</v>
      </c>
      <c r="H26" s="23">
        <v>32880</v>
      </c>
      <c r="I26" s="23">
        <v>54023</v>
      </c>
      <c r="J26" s="23">
        <v>38603</v>
      </c>
      <c r="K26" s="23">
        <v>33676</v>
      </c>
      <c r="L26" s="23">
        <v>37085</v>
      </c>
      <c r="M26" s="23">
        <v>37805</v>
      </c>
      <c r="N26" s="23">
        <v>49664</v>
      </c>
      <c r="O26" s="29">
        <f t="shared" si="4"/>
        <v>463125</v>
      </c>
      <c r="P26" s="35">
        <f>433074+30051</f>
        <v>463125</v>
      </c>
      <c r="Q26" s="11">
        <f t="shared" si="3"/>
        <v>0</v>
      </c>
      <c r="U26" s="40" t="s">
        <v>81</v>
      </c>
    </row>
    <row r="27" spans="1:22" s="14" customFormat="1" ht="27" customHeight="1" x14ac:dyDescent="0.25">
      <c r="A27" s="18" t="s">
        <v>47</v>
      </c>
      <c r="B27" s="13" t="s">
        <v>60</v>
      </c>
      <c r="C27" s="23">
        <v>108</v>
      </c>
      <c r="D27" s="23">
        <v>322</v>
      </c>
      <c r="E27" s="23">
        <v>0</v>
      </c>
      <c r="F27" s="23">
        <v>1</v>
      </c>
      <c r="G27" s="23">
        <v>263</v>
      </c>
      <c r="H27" s="23">
        <v>388</v>
      </c>
      <c r="I27" s="23">
        <v>0</v>
      </c>
      <c r="J27" s="23">
        <v>261</v>
      </c>
      <c r="K27" s="23"/>
      <c r="L27" s="23">
        <v>465</v>
      </c>
      <c r="M27" s="23">
        <v>0</v>
      </c>
      <c r="N27" s="23">
        <v>231</v>
      </c>
      <c r="O27" s="29">
        <f t="shared" si="4"/>
        <v>2039</v>
      </c>
      <c r="P27" s="35">
        <v>2039</v>
      </c>
      <c r="Q27" s="11">
        <f t="shared" si="3"/>
        <v>0</v>
      </c>
      <c r="U27" s="40" t="s">
        <v>102</v>
      </c>
    </row>
    <row r="28" spans="1:22" s="14" customFormat="1" ht="14.1" customHeight="1" x14ac:dyDescent="0.25">
      <c r="A28" s="18" t="s">
        <v>49</v>
      </c>
      <c r="B28" s="16" t="s">
        <v>44</v>
      </c>
      <c r="C28" s="23">
        <v>0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>
        <f t="shared" si="4"/>
        <v>0</v>
      </c>
      <c r="P28" s="35">
        <v>0</v>
      </c>
      <c r="Q28" s="11">
        <f t="shared" si="3"/>
        <v>0</v>
      </c>
      <c r="U28" s="40"/>
    </row>
    <row r="29" spans="1:22" s="14" customFormat="1" ht="23.25" customHeight="1" x14ac:dyDescent="0.25">
      <c r="A29" s="12" t="s">
        <v>51</v>
      </c>
      <c r="B29" s="13" t="s">
        <v>46</v>
      </c>
      <c r="C29" s="23">
        <v>105589</v>
      </c>
      <c r="D29" s="23">
        <v>64777</v>
      </c>
      <c r="E29" s="23">
        <v>40510</v>
      </c>
      <c r="F29" s="23">
        <v>50610</v>
      </c>
      <c r="G29" s="23">
        <v>32049</v>
      </c>
      <c r="H29" s="23">
        <v>59689</v>
      </c>
      <c r="I29" s="23">
        <v>39365</v>
      </c>
      <c r="J29" s="23">
        <v>26655</v>
      </c>
      <c r="K29" s="23">
        <v>74865</v>
      </c>
      <c r="L29" s="23">
        <v>134857</v>
      </c>
      <c r="M29" s="23">
        <v>66099</v>
      </c>
      <c r="N29" s="23">
        <v>54522</v>
      </c>
      <c r="O29" s="29">
        <f t="shared" si="4"/>
        <v>749587</v>
      </c>
      <c r="P29" s="35">
        <v>749587</v>
      </c>
      <c r="Q29" s="11">
        <f t="shared" si="3"/>
        <v>0</v>
      </c>
      <c r="U29" s="40" t="s">
        <v>82</v>
      </c>
    </row>
    <row r="30" spans="1:22" s="14" customFormat="1" x14ac:dyDescent="0.25">
      <c r="A30" s="18" t="s">
        <v>53</v>
      </c>
      <c r="B30" s="13" t="s">
        <v>48</v>
      </c>
      <c r="C30" s="23">
        <v>3775</v>
      </c>
      <c r="D30" s="23"/>
      <c r="E30" s="23">
        <v>3285</v>
      </c>
      <c r="F30" s="23">
        <v>15876</v>
      </c>
      <c r="G30" s="23">
        <v>1060</v>
      </c>
      <c r="H30" s="23">
        <v>1206</v>
      </c>
      <c r="I30" s="23">
        <v>0</v>
      </c>
      <c r="J30" s="23">
        <v>8453</v>
      </c>
      <c r="K30" s="23">
        <v>11803</v>
      </c>
      <c r="L30" s="23">
        <v>7223</v>
      </c>
      <c r="M30" s="23">
        <v>2301</v>
      </c>
      <c r="N30" s="23">
        <v>47475</v>
      </c>
      <c r="O30" s="29">
        <f t="shared" si="4"/>
        <v>102457</v>
      </c>
      <c r="P30" s="35">
        <v>102457</v>
      </c>
      <c r="Q30" s="11">
        <f t="shared" si="3"/>
        <v>0</v>
      </c>
      <c r="U30" s="40" t="s">
        <v>83</v>
      </c>
    </row>
    <row r="31" spans="1:22" s="14" customFormat="1" ht="23.25" customHeight="1" x14ac:dyDescent="0.25">
      <c r="A31" s="18" t="s">
        <v>54</v>
      </c>
      <c r="B31" s="13" t="s">
        <v>50</v>
      </c>
      <c r="C31" s="23"/>
      <c r="D31" s="23"/>
      <c r="E31" s="23">
        <v>15821</v>
      </c>
      <c r="F31" s="23">
        <v>324</v>
      </c>
      <c r="G31" s="23">
        <v>1575</v>
      </c>
      <c r="H31" s="23">
        <v>762</v>
      </c>
      <c r="I31" s="23">
        <v>11315</v>
      </c>
      <c r="J31" s="23">
        <v>540</v>
      </c>
      <c r="K31" s="23">
        <v>162</v>
      </c>
      <c r="L31" s="23">
        <v>210</v>
      </c>
      <c r="M31" s="23">
        <v>432</v>
      </c>
      <c r="N31" s="23">
        <v>4593</v>
      </c>
      <c r="O31" s="29">
        <f t="shared" si="4"/>
        <v>35734</v>
      </c>
      <c r="P31" s="35">
        <f>8657+27077</f>
        <v>35734</v>
      </c>
      <c r="Q31" s="11">
        <f t="shared" si="3"/>
        <v>0</v>
      </c>
      <c r="U31" s="41" t="s">
        <v>97</v>
      </c>
      <c r="V31" s="14" t="s">
        <v>99</v>
      </c>
    </row>
    <row r="32" spans="1:22" s="14" customFormat="1" ht="23.25" customHeight="1" x14ac:dyDescent="0.25">
      <c r="A32" s="12" t="s">
        <v>56</v>
      </c>
      <c r="B32" s="13" t="s">
        <v>52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9">
        <f t="shared" si="4"/>
        <v>0</v>
      </c>
      <c r="P32" s="35">
        <v>0</v>
      </c>
      <c r="Q32" s="11">
        <f t="shared" si="3"/>
        <v>0</v>
      </c>
      <c r="U32" s="40"/>
    </row>
    <row r="33" spans="1:23" s="14" customFormat="1" ht="23.25" customHeight="1" x14ac:dyDescent="0.25">
      <c r="A33" s="18" t="s">
        <v>58</v>
      </c>
      <c r="B33" s="13" t="s">
        <v>62</v>
      </c>
      <c r="C33" s="23"/>
      <c r="D33" s="23"/>
      <c r="E33" s="23"/>
      <c r="F33" s="23"/>
      <c r="G33" s="23"/>
      <c r="H33" s="23">
        <v>17088</v>
      </c>
      <c r="I33" s="23">
        <v>-2416</v>
      </c>
      <c r="J33" s="23">
        <v>200</v>
      </c>
      <c r="K33" s="23">
        <v>400</v>
      </c>
      <c r="L33" s="23">
        <v>0</v>
      </c>
      <c r="M33" s="23">
        <v>0</v>
      </c>
      <c r="N33" s="23">
        <v>369</v>
      </c>
      <c r="O33" s="29">
        <f t="shared" si="4"/>
        <v>15641</v>
      </c>
      <c r="P33" s="35">
        <v>15641</v>
      </c>
      <c r="Q33" s="11">
        <f t="shared" si="3"/>
        <v>0</v>
      </c>
      <c r="U33" s="40" t="s">
        <v>96</v>
      </c>
    </row>
    <row r="34" spans="1:23" s="14" customFormat="1" ht="23.25" customHeight="1" x14ac:dyDescent="0.25">
      <c r="A34" s="18" t="s">
        <v>59</v>
      </c>
      <c r="B34" s="13" t="s">
        <v>72</v>
      </c>
      <c r="C34" s="23"/>
      <c r="D34" s="23">
        <v>2299</v>
      </c>
      <c r="E34" s="23">
        <v>719</v>
      </c>
      <c r="F34" s="23"/>
      <c r="G34" s="23"/>
      <c r="H34" s="23"/>
      <c r="I34" s="23"/>
      <c r="J34" s="23"/>
      <c r="K34" s="23"/>
      <c r="L34" s="23"/>
      <c r="M34" s="23"/>
      <c r="N34" s="23"/>
      <c r="O34" s="29">
        <f t="shared" si="4"/>
        <v>3018</v>
      </c>
      <c r="P34" s="35">
        <v>3018</v>
      </c>
      <c r="Q34" s="11">
        <f t="shared" si="3"/>
        <v>0</v>
      </c>
      <c r="U34" s="40" t="s">
        <v>101</v>
      </c>
    </row>
    <row r="35" spans="1:23" s="14" customFormat="1" ht="15.75" customHeight="1" thickBot="1" x14ac:dyDescent="0.3">
      <c r="A35" s="22" t="s">
        <v>63</v>
      </c>
      <c r="B35" s="16" t="s">
        <v>55</v>
      </c>
      <c r="C35" s="23">
        <v>26408</v>
      </c>
      <c r="D35" s="23">
        <v>2417</v>
      </c>
      <c r="E35" s="23">
        <v>5033</v>
      </c>
      <c r="F35" s="23">
        <v>124991</v>
      </c>
      <c r="G35" s="23">
        <v>0</v>
      </c>
      <c r="H35" s="23">
        <v>2850</v>
      </c>
      <c r="I35" s="23">
        <v>0</v>
      </c>
      <c r="J35" s="23">
        <v>0</v>
      </c>
      <c r="K35" s="23">
        <v>9100</v>
      </c>
      <c r="L35" s="23"/>
      <c r="M35" s="23"/>
      <c r="N35" s="23">
        <v>9100</v>
      </c>
      <c r="O35" s="29">
        <f t="shared" si="4"/>
        <v>179899</v>
      </c>
      <c r="P35" s="35">
        <v>179899</v>
      </c>
      <c r="Q35" s="11">
        <f t="shared" si="3"/>
        <v>0</v>
      </c>
      <c r="U35" s="39" t="s">
        <v>98</v>
      </c>
      <c r="V35" s="14" t="s">
        <v>100</v>
      </c>
      <c r="W35" s="14" t="s">
        <v>95</v>
      </c>
    </row>
    <row r="36" spans="1:23" s="8" customFormat="1" ht="15.95" customHeight="1" thickBot="1" x14ac:dyDescent="0.3">
      <c r="A36" s="7" t="s">
        <v>71</v>
      </c>
      <c r="B36" s="17" t="s">
        <v>57</v>
      </c>
      <c r="C36" s="33">
        <f>SUM(C20:C35)</f>
        <v>304417</v>
      </c>
      <c r="D36" s="33">
        <f t="shared" ref="D36:N36" si="5">SUM(D20:D35)</f>
        <v>180586</v>
      </c>
      <c r="E36" s="33">
        <f t="shared" si="5"/>
        <v>194728</v>
      </c>
      <c r="F36" s="33">
        <f t="shared" si="5"/>
        <v>319944</v>
      </c>
      <c r="G36" s="33">
        <f t="shared" si="5"/>
        <v>167982</v>
      </c>
      <c r="H36" s="33">
        <f t="shared" si="5"/>
        <v>213693</v>
      </c>
      <c r="I36" s="33">
        <f t="shared" si="5"/>
        <v>188104</v>
      </c>
      <c r="J36" s="33">
        <f t="shared" si="5"/>
        <v>189647</v>
      </c>
      <c r="K36" s="33">
        <f t="shared" si="5"/>
        <v>224953</v>
      </c>
      <c r="L36" s="33">
        <f t="shared" si="5"/>
        <v>323781</v>
      </c>
      <c r="M36" s="33">
        <f t="shared" si="5"/>
        <v>203235</v>
      </c>
      <c r="N36" s="33">
        <f t="shared" si="5"/>
        <v>301197</v>
      </c>
      <c r="O36" s="34">
        <f>SUM(O20:O35)</f>
        <v>2812267</v>
      </c>
      <c r="P36" s="36">
        <f>SUM(P20:P35)</f>
        <v>2812267</v>
      </c>
      <c r="Q36" s="11">
        <f>SUM(C36:N36)</f>
        <v>2812267</v>
      </c>
    </row>
    <row r="37" spans="1:23" x14ac:dyDescent="0.25">
      <c r="A37" s="20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/>
      <c r="U37" s="37"/>
    </row>
    <row r="38" spans="1:23" x14ac:dyDescent="0.25">
      <c r="B38" s="4"/>
      <c r="C38" s="28"/>
      <c r="D38" s="28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U38" s="37"/>
    </row>
    <row r="39" spans="1:23" x14ac:dyDescent="0.25"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6">
        <f>P18-P36</f>
        <v>2371413</v>
      </c>
    </row>
    <row r="40" spans="1:23" x14ac:dyDescent="0.25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23" x14ac:dyDescent="0.25"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23" x14ac:dyDescent="0.25">
      <c r="O42" s="6"/>
    </row>
    <row r="43" spans="1:23" x14ac:dyDescent="0.25">
      <c r="O43" s="6"/>
    </row>
    <row r="44" spans="1:23" x14ac:dyDescent="0.25">
      <c r="O44" s="6"/>
    </row>
    <row r="45" spans="1:23" x14ac:dyDescent="0.25">
      <c r="O45" s="6"/>
    </row>
    <row r="46" spans="1:23" x14ac:dyDescent="0.25">
      <c r="O46" s="6"/>
    </row>
    <row r="47" spans="1:23" x14ac:dyDescent="0.25">
      <c r="O47" s="6"/>
    </row>
    <row r="48" spans="1:23" x14ac:dyDescent="0.25">
      <c r="O48" s="6"/>
    </row>
    <row r="49" spans="15:15" x14ac:dyDescent="0.25">
      <c r="O49" s="6"/>
    </row>
    <row r="50" spans="15:15" x14ac:dyDescent="0.25">
      <c r="O50" s="6"/>
    </row>
    <row r="51" spans="15:15" x14ac:dyDescent="0.25">
      <c r="O51" s="6"/>
    </row>
    <row r="52" spans="15:15" x14ac:dyDescent="0.25">
      <c r="O52" s="6"/>
    </row>
    <row r="53" spans="15:15" x14ac:dyDescent="0.25">
      <c r="O53" s="6"/>
    </row>
    <row r="54" spans="15:15" x14ac:dyDescent="0.25">
      <c r="O54" s="6"/>
    </row>
    <row r="55" spans="15:15" x14ac:dyDescent="0.25">
      <c r="O55" s="6"/>
    </row>
    <row r="56" spans="15:15" x14ac:dyDescent="0.25">
      <c r="O56" s="6"/>
    </row>
    <row r="57" spans="15:15" x14ac:dyDescent="0.25">
      <c r="O57" s="6"/>
    </row>
    <row r="58" spans="15:15" x14ac:dyDescent="0.25">
      <c r="O58" s="6"/>
    </row>
    <row r="59" spans="15:15" x14ac:dyDescent="0.25">
      <c r="O59" s="6"/>
    </row>
    <row r="60" spans="15:15" x14ac:dyDescent="0.25">
      <c r="O60" s="6"/>
    </row>
    <row r="61" spans="15:15" x14ac:dyDescent="0.25">
      <c r="O61" s="6"/>
    </row>
    <row r="62" spans="15:15" x14ac:dyDescent="0.25">
      <c r="O62" s="6"/>
    </row>
    <row r="63" spans="15:15" x14ac:dyDescent="0.25">
      <c r="O63" s="6"/>
    </row>
    <row r="64" spans="15:15" x14ac:dyDescent="0.25">
      <c r="O64" s="6"/>
    </row>
    <row r="65" spans="15:15" x14ac:dyDescent="0.25">
      <c r="O65" s="6"/>
    </row>
    <row r="66" spans="15:15" x14ac:dyDescent="0.25">
      <c r="O66" s="6"/>
    </row>
    <row r="67" spans="15:15" x14ac:dyDescent="0.25">
      <c r="O67" s="6"/>
    </row>
    <row r="68" spans="15:15" x14ac:dyDescent="0.25">
      <c r="O68" s="6"/>
    </row>
    <row r="69" spans="15:15" x14ac:dyDescent="0.25">
      <c r="O69" s="6"/>
    </row>
    <row r="70" spans="15:15" x14ac:dyDescent="0.25">
      <c r="O70" s="6"/>
    </row>
    <row r="71" spans="15:15" x14ac:dyDescent="0.25">
      <c r="O71" s="6"/>
    </row>
    <row r="72" spans="15:15" x14ac:dyDescent="0.25">
      <c r="O72" s="6"/>
    </row>
    <row r="73" spans="15:15" x14ac:dyDescent="0.25">
      <c r="O73" s="6"/>
    </row>
    <row r="74" spans="15:15" x14ac:dyDescent="0.25">
      <c r="O74" s="6"/>
    </row>
    <row r="75" spans="15:15" x14ac:dyDescent="0.25">
      <c r="O75" s="6"/>
    </row>
    <row r="76" spans="15:15" x14ac:dyDescent="0.25">
      <c r="O76" s="6"/>
    </row>
    <row r="77" spans="15:15" x14ac:dyDescent="0.25">
      <c r="O77" s="6"/>
    </row>
    <row r="78" spans="15:15" x14ac:dyDescent="0.25">
      <c r="O78" s="6"/>
    </row>
    <row r="79" spans="15:15" x14ac:dyDescent="0.25">
      <c r="O79" s="6"/>
    </row>
    <row r="80" spans="15:15" x14ac:dyDescent="0.25">
      <c r="O80" s="6"/>
    </row>
    <row r="81" spans="15:15" x14ac:dyDescent="0.25">
      <c r="O81" s="6"/>
    </row>
    <row r="82" spans="15:15" x14ac:dyDescent="0.25">
      <c r="O82" s="6"/>
    </row>
    <row r="83" spans="15:15" x14ac:dyDescent="0.25">
      <c r="O83" s="6"/>
    </row>
    <row r="84" spans="15:15" x14ac:dyDescent="0.25">
      <c r="O84" s="6"/>
    </row>
    <row r="85" spans="15:15" x14ac:dyDescent="0.25">
      <c r="O85" s="6"/>
    </row>
    <row r="86" spans="15:15" x14ac:dyDescent="0.25">
      <c r="O86" s="6"/>
    </row>
    <row r="87" spans="15:15" x14ac:dyDescent="0.25">
      <c r="O87" s="6"/>
    </row>
    <row r="88" spans="15:15" x14ac:dyDescent="0.25">
      <c r="O88" s="6"/>
    </row>
    <row r="89" spans="15:15" x14ac:dyDescent="0.25">
      <c r="O89" s="6"/>
    </row>
    <row r="90" spans="15:15" x14ac:dyDescent="0.25">
      <c r="O90" s="6"/>
    </row>
    <row r="91" spans="15:15" x14ac:dyDescent="0.25">
      <c r="O91" s="6"/>
    </row>
  </sheetData>
  <mergeCells count="4">
    <mergeCell ref="N1:O1"/>
    <mergeCell ref="A3:O3"/>
    <mergeCell ref="B6:O6"/>
    <mergeCell ref="B19:O19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16_mell2020Zárszám</vt:lpstr>
      <vt:lpstr>'16_mell2020Zárszám'!Nyomtatási_terület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2021-05-25T06:37:39Z</dcterms:modified>
</cp:coreProperties>
</file>