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alád\Desktop\"/>
    </mc:Choice>
  </mc:AlternateContent>
  <bookViews>
    <workbookView xWindow="0" yWindow="0" windowWidth="19200" windowHeight="6930"/>
  </bookViews>
  <sheets>
    <sheet name="Munk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4" i="1" l="1"/>
  <c r="K113" i="1"/>
  <c r="J113" i="1"/>
  <c r="I113" i="1"/>
  <c r="H113" i="1"/>
  <c r="G113" i="1"/>
  <c r="F113" i="1"/>
  <c r="E113" i="1"/>
  <c r="D113" i="1"/>
  <c r="C112" i="1"/>
  <c r="C113" i="1" s="1"/>
  <c r="K110" i="1"/>
  <c r="J110" i="1"/>
  <c r="I110" i="1"/>
  <c r="H110" i="1"/>
  <c r="G110" i="1"/>
  <c r="F110" i="1"/>
  <c r="E110" i="1"/>
  <c r="D110" i="1"/>
  <c r="C109" i="1"/>
  <c r="C110" i="1" s="1"/>
  <c r="K107" i="1"/>
  <c r="K115" i="1" s="1"/>
  <c r="J107" i="1"/>
  <c r="J115" i="1" s="1"/>
  <c r="I107" i="1"/>
  <c r="I115" i="1" s="1"/>
  <c r="H107" i="1"/>
  <c r="H115" i="1" s="1"/>
  <c r="G107" i="1"/>
  <c r="G115" i="1" s="1"/>
  <c r="F107" i="1"/>
  <c r="F115" i="1" s="1"/>
  <c r="E107" i="1"/>
  <c r="E115" i="1" s="1"/>
  <c r="D107" i="1"/>
  <c r="D115" i="1" s="1"/>
  <c r="C107" i="1"/>
  <c r="C115" i="1" s="1"/>
  <c r="C95" i="1" l="1"/>
  <c r="K94" i="1"/>
  <c r="J94" i="1"/>
  <c r="I94" i="1"/>
  <c r="H94" i="1"/>
  <c r="G94" i="1"/>
  <c r="F94" i="1"/>
  <c r="E94" i="1"/>
  <c r="D94" i="1"/>
  <c r="C93" i="1"/>
  <c r="C94" i="1" s="1"/>
  <c r="K91" i="1"/>
  <c r="J91" i="1"/>
  <c r="I91" i="1"/>
  <c r="H91" i="1"/>
  <c r="G91" i="1"/>
  <c r="F91" i="1"/>
  <c r="E91" i="1"/>
  <c r="D91" i="1"/>
  <c r="C90" i="1"/>
  <c r="C91" i="1" s="1"/>
  <c r="K88" i="1"/>
  <c r="K96" i="1" s="1"/>
  <c r="J88" i="1"/>
  <c r="J96" i="1" s="1"/>
  <c r="I88" i="1"/>
  <c r="I96" i="1" s="1"/>
  <c r="H88" i="1"/>
  <c r="H96" i="1" s="1"/>
  <c r="G88" i="1"/>
  <c r="G96" i="1" s="1"/>
  <c r="F88" i="1"/>
  <c r="F96" i="1" s="1"/>
  <c r="E88" i="1"/>
  <c r="E96" i="1" s="1"/>
  <c r="D88" i="1"/>
  <c r="D96" i="1" s="1"/>
  <c r="C88" i="1"/>
  <c r="C96" i="1" s="1"/>
  <c r="AB77" i="1"/>
  <c r="AB78" i="1" s="1"/>
  <c r="AA77" i="1"/>
  <c r="AA78" i="1" s="1"/>
  <c r="Y77" i="1"/>
  <c r="Z77" i="1" s="1"/>
  <c r="X77" i="1"/>
  <c r="X78" i="1" s="1"/>
  <c r="W77" i="1"/>
  <c r="W78" i="1" s="1"/>
  <c r="U77" i="1"/>
  <c r="V77" i="1" s="1"/>
  <c r="T77" i="1"/>
  <c r="T78" i="1" s="1"/>
  <c r="S77" i="1"/>
  <c r="S78" i="1" s="1"/>
  <c r="Q77" i="1"/>
  <c r="Q78" i="1" s="1"/>
  <c r="P77" i="1"/>
  <c r="P78" i="1" s="1"/>
  <c r="O77" i="1"/>
  <c r="O78" i="1" s="1"/>
  <c r="M77" i="1"/>
  <c r="N77" i="1" s="1"/>
  <c r="L77" i="1"/>
  <c r="L78" i="1" s="1"/>
  <c r="K77" i="1"/>
  <c r="K78" i="1" s="1"/>
  <c r="I77" i="1"/>
  <c r="J77" i="1" s="1"/>
  <c r="H77" i="1"/>
  <c r="H78" i="1" s="1"/>
  <c r="G77" i="1"/>
  <c r="G78" i="1" s="1"/>
  <c r="E77" i="1"/>
  <c r="C77" i="1"/>
  <c r="C78" i="1" s="1"/>
  <c r="Z76" i="1"/>
  <c r="V76" i="1"/>
  <c r="R76" i="1"/>
  <c r="R77" i="1" s="1"/>
  <c r="R78" i="1" s="1"/>
  <c r="N76" i="1"/>
  <c r="J76" i="1"/>
  <c r="E76" i="1"/>
  <c r="D76" i="1"/>
  <c r="D77" i="1" s="1"/>
  <c r="D78" i="1" s="1"/>
  <c r="C76" i="1"/>
  <c r="AB64" i="1"/>
  <c r="AB65" i="1" s="1"/>
  <c r="AA64" i="1"/>
  <c r="AA65" i="1" s="1"/>
  <c r="Y64" i="1"/>
  <c r="Z64" i="1" s="1"/>
  <c r="X64" i="1"/>
  <c r="X65" i="1" s="1"/>
  <c r="W64" i="1"/>
  <c r="W65" i="1" s="1"/>
  <c r="U64" i="1"/>
  <c r="V64" i="1" s="1"/>
  <c r="T64" i="1"/>
  <c r="T65" i="1" s="1"/>
  <c r="S64" i="1"/>
  <c r="S65" i="1" s="1"/>
  <c r="Q64" i="1"/>
  <c r="Q65" i="1" s="1"/>
  <c r="P64" i="1"/>
  <c r="P65" i="1" s="1"/>
  <c r="O64" i="1"/>
  <c r="O65" i="1" s="1"/>
  <c r="M64" i="1"/>
  <c r="N64" i="1" s="1"/>
  <c r="L64" i="1"/>
  <c r="L65" i="1" s="1"/>
  <c r="K64" i="1"/>
  <c r="K65" i="1" s="1"/>
  <c r="I64" i="1"/>
  <c r="J64" i="1" s="1"/>
  <c r="H64" i="1"/>
  <c r="H65" i="1" s="1"/>
  <c r="G64" i="1"/>
  <c r="G65" i="1" s="1"/>
  <c r="E64" i="1"/>
  <c r="C64" i="1"/>
  <c r="C65" i="1" s="1"/>
  <c r="Z63" i="1"/>
  <c r="V63" i="1"/>
  <c r="R63" i="1"/>
  <c r="R64" i="1" s="1"/>
  <c r="R65" i="1" s="1"/>
  <c r="N63" i="1"/>
  <c r="J63" i="1"/>
  <c r="E63" i="1"/>
  <c r="D63" i="1"/>
  <c r="D64" i="1" s="1"/>
  <c r="D65" i="1" s="1"/>
  <c r="C63" i="1"/>
  <c r="F51" i="1"/>
  <c r="AB50" i="1"/>
  <c r="AA50" i="1"/>
  <c r="Z50" i="1"/>
  <c r="X50" i="1"/>
  <c r="W50" i="1"/>
  <c r="V50" i="1"/>
  <c r="T50" i="1"/>
  <c r="P50" i="1"/>
  <c r="L50" i="1"/>
  <c r="H50" i="1"/>
  <c r="D50" i="1"/>
  <c r="C50" i="1"/>
  <c r="E50" i="1" s="1"/>
  <c r="B50" i="1"/>
  <c r="E49" i="1"/>
  <c r="E48" i="1"/>
  <c r="W47" i="1"/>
  <c r="W51" i="1" s="1"/>
  <c r="AB46" i="1"/>
  <c r="AA46" i="1"/>
  <c r="AC46" i="1" s="1"/>
  <c r="Z46" i="1"/>
  <c r="X46" i="1"/>
  <c r="W46" i="1"/>
  <c r="V46" i="1"/>
  <c r="T46" i="1"/>
  <c r="P46" i="1"/>
  <c r="H46" i="1"/>
  <c r="D45" i="1"/>
  <c r="C45" i="1"/>
  <c r="B45" i="1"/>
  <c r="L44" i="1"/>
  <c r="D44" i="1" s="1"/>
  <c r="C44" i="1"/>
  <c r="B44" i="1"/>
  <c r="L43" i="1"/>
  <c r="L46" i="1" s="1"/>
  <c r="D46" i="1" s="1"/>
  <c r="D43" i="1"/>
  <c r="E43" i="1" s="1"/>
  <c r="C43" i="1"/>
  <c r="B43" i="1"/>
  <c r="B46" i="1" s="1"/>
  <c r="AC42" i="1"/>
  <c r="D42" i="1"/>
  <c r="C42" i="1"/>
  <c r="C46" i="1" s="1"/>
  <c r="C47" i="1" s="1"/>
  <c r="C51" i="1" s="1"/>
  <c r="B42" i="1"/>
  <c r="AF41" i="1"/>
  <c r="AE41" i="1"/>
  <c r="AD41" i="1"/>
  <c r="AB41" i="1"/>
  <c r="AC41" i="1" s="1"/>
  <c r="AA41" i="1"/>
  <c r="AA47" i="1" s="1"/>
  <c r="AA51" i="1" s="1"/>
  <c r="Z41" i="1"/>
  <c r="Z47" i="1" s="1"/>
  <c r="Z51" i="1" s="1"/>
  <c r="X41" i="1"/>
  <c r="X47" i="1" s="1"/>
  <c r="X51" i="1" s="1"/>
  <c r="W41" i="1"/>
  <c r="V41" i="1"/>
  <c r="V47" i="1" s="1"/>
  <c r="V51" i="1" s="1"/>
  <c r="T41" i="1"/>
  <c r="U41" i="1" s="1"/>
  <c r="S41" i="1"/>
  <c r="R41" i="1"/>
  <c r="P41" i="1"/>
  <c r="P47" i="1" s="1"/>
  <c r="P51" i="1" s="1"/>
  <c r="O41" i="1"/>
  <c r="N41" i="1"/>
  <c r="L41" i="1"/>
  <c r="M41" i="1" s="1"/>
  <c r="K41" i="1"/>
  <c r="J41" i="1"/>
  <c r="H41" i="1"/>
  <c r="H47" i="1" s="1"/>
  <c r="H51" i="1" s="1"/>
  <c r="G41" i="1"/>
  <c r="F41" i="1"/>
  <c r="D41" i="1"/>
  <c r="D47" i="1" s="1"/>
  <c r="C41" i="1"/>
  <c r="B41" i="1"/>
  <c r="B47" i="1" s="1"/>
  <c r="B51" i="1" s="1"/>
  <c r="Y40" i="1"/>
  <c r="U40" i="1"/>
  <c r="Q40" i="1"/>
  <c r="D40" i="1"/>
  <c r="C40" i="1"/>
  <c r="E40" i="1" s="1"/>
  <c r="B40" i="1"/>
  <c r="D39" i="1"/>
  <c r="C39" i="1"/>
  <c r="E39" i="1" s="1"/>
  <c r="B39" i="1"/>
  <c r="U38" i="1"/>
  <c r="D38" i="1"/>
  <c r="E38" i="1" s="1"/>
  <c r="C38" i="1"/>
  <c r="B38" i="1"/>
  <c r="AC37" i="1"/>
  <c r="Q37" i="1"/>
  <c r="D37" i="1"/>
  <c r="E37" i="1" s="1"/>
  <c r="C37" i="1"/>
  <c r="B37" i="1"/>
  <c r="Q36" i="1"/>
  <c r="D36" i="1"/>
  <c r="C36" i="1"/>
  <c r="E36" i="1" s="1"/>
  <c r="B36" i="1"/>
  <c r="Q35" i="1"/>
  <c r="I35" i="1"/>
  <c r="D35" i="1"/>
  <c r="C35" i="1"/>
  <c r="E35" i="1" s="1"/>
  <c r="B35" i="1"/>
  <c r="Q34" i="1"/>
  <c r="D34" i="1"/>
  <c r="E34" i="1" s="1"/>
  <c r="C34" i="1"/>
  <c r="B34" i="1"/>
  <c r="M33" i="1"/>
  <c r="I33" i="1"/>
  <c r="D33" i="1"/>
  <c r="E33" i="1" s="1"/>
  <c r="C33" i="1"/>
  <c r="B33" i="1"/>
  <c r="Q32" i="1"/>
  <c r="D32" i="1"/>
  <c r="C32" i="1"/>
  <c r="E32" i="1" s="1"/>
  <c r="B32" i="1"/>
  <c r="Q31" i="1"/>
  <c r="D31" i="1"/>
  <c r="E31" i="1" s="1"/>
  <c r="C31" i="1"/>
  <c r="B31" i="1"/>
  <c r="U30" i="1"/>
  <c r="Q30" i="1"/>
  <c r="D30" i="1"/>
  <c r="E30" i="1" s="1"/>
  <c r="C30" i="1"/>
  <c r="B30" i="1"/>
  <c r="AC29" i="1"/>
  <c r="Q29" i="1"/>
  <c r="D29" i="1"/>
  <c r="E29" i="1" s="1"/>
  <c r="C29" i="1"/>
  <c r="B29" i="1"/>
  <c r="M28" i="1"/>
  <c r="I28" i="1"/>
  <c r="D28" i="1"/>
  <c r="E28" i="1" s="1"/>
  <c r="C28" i="1"/>
  <c r="B28" i="1"/>
  <c r="Q27" i="1"/>
  <c r="D27" i="1"/>
  <c r="C27" i="1"/>
  <c r="E27" i="1" s="1"/>
  <c r="B27" i="1"/>
  <c r="Q26" i="1"/>
  <c r="I26" i="1"/>
  <c r="D26" i="1"/>
  <c r="C26" i="1"/>
  <c r="E26" i="1" s="1"/>
  <c r="B26" i="1"/>
  <c r="AC25" i="1"/>
  <c r="U25" i="1"/>
  <c r="Q25" i="1"/>
  <c r="M25" i="1"/>
  <c r="I25" i="1"/>
  <c r="D25" i="1"/>
  <c r="E25" i="1" s="1"/>
  <c r="C25" i="1"/>
  <c r="B25" i="1"/>
  <c r="AC24" i="1"/>
  <c r="Q24" i="1"/>
  <c r="D24" i="1"/>
  <c r="E24" i="1" s="1"/>
  <c r="C24" i="1"/>
  <c r="B24" i="1"/>
  <c r="Q23" i="1"/>
  <c r="D23" i="1"/>
  <c r="C23" i="1"/>
  <c r="E23" i="1" s="1"/>
  <c r="B23" i="1"/>
  <c r="AC22" i="1"/>
  <c r="Q22" i="1"/>
  <c r="D22" i="1"/>
  <c r="C22" i="1"/>
  <c r="E22" i="1" s="1"/>
  <c r="B22" i="1"/>
  <c r="AC21" i="1"/>
  <c r="Q21" i="1"/>
  <c r="D21" i="1"/>
  <c r="C21" i="1"/>
  <c r="E21" i="1" s="1"/>
  <c r="B21" i="1"/>
  <c r="Q20" i="1"/>
  <c r="D20" i="1"/>
  <c r="E20" i="1" s="1"/>
  <c r="C20" i="1"/>
  <c r="B20" i="1"/>
  <c r="AC19" i="1"/>
  <c r="U19" i="1"/>
  <c r="Q19" i="1"/>
  <c r="M19" i="1"/>
  <c r="I19" i="1"/>
  <c r="D19" i="1"/>
  <c r="C19" i="1"/>
  <c r="E19" i="1" s="1"/>
  <c r="U18" i="1"/>
  <c r="Q18" i="1"/>
  <c r="D18" i="1"/>
  <c r="E18" i="1" s="1"/>
  <c r="C18" i="1"/>
  <c r="B18" i="1"/>
  <c r="M17" i="1"/>
  <c r="I17" i="1"/>
  <c r="D17" i="1"/>
  <c r="E17" i="1" s="1"/>
  <c r="C17" i="1"/>
  <c r="B17" i="1"/>
  <c r="C16" i="1"/>
  <c r="B16" i="1"/>
  <c r="Q15" i="1"/>
  <c r="E15" i="1"/>
  <c r="D15" i="1"/>
  <c r="C15" i="1"/>
  <c r="B15" i="1"/>
  <c r="AC14" i="1"/>
  <c r="Q14" i="1"/>
  <c r="E14" i="1"/>
  <c r="D14" i="1"/>
  <c r="B14" i="1"/>
  <c r="Q13" i="1"/>
  <c r="D13" i="1"/>
  <c r="C13" i="1"/>
  <c r="E13" i="1" s="1"/>
  <c r="B13" i="1"/>
  <c r="Q12" i="1"/>
  <c r="M12" i="1"/>
  <c r="I12" i="1"/>
  <c r="D12" i="1"/>
  <c r="E12" i="1" s="1"/>
  <c r="C12" i="1"/>
  <c r="B12" i="1"/>
  <c r="F77" i="1" l="1"/>
  <c r="F76" i="1"/>
  <c r="E78" i="1"/>
  <c r="F78" i="1" s="1"/>
  <c r="I78" i="1"/>
  <c r="J78" i="1" s="1"/>
  <c r="M78" i="1"/>
  <c r="N78" i="1" s="1"/>
  <c r="U78" i="1"/>
  <c r="V78" i="1" s="1"/>
  <c r="Y78" i="1"/>
  <c r="Z78" i="1" s="1"/>
  <c r="F64" i="1"/>
  <c r="F63" i="1"/>
  <c r="E65" i="1"/>
  <c r="F65" i="1" s="1"/>
  <c r="I65" i="1"/>
  <c r="J65" i="1" s="1"/>
  <c r="M65" i="1"/>
  <c r="N65" i="1" s="1"/>
  <c r="U65" i="1"/>
  <c r="V65" i="1" s="1"/>
  <c r="Y65" i="1"/>
  <c r="Z65" i="1" s="1"/>
  <c r="D51" i="1"/>
  <c r="E51" i="1" s="1"/>
  <c r="E47" i="1"/>
  <c r="E46" i="1"/>
  <c r="E42" i="1"/>
  <c r="L47" i="1"/>
  <c r="L51" i="1" s="1"/>
  <c r="T47" i="1"/>
  <c r="T51" i="1" s="1"/>
  <c r="AB47" i="1"/>
  <c r="AB51" i="1" s="1"/>
  <c r="E41" i="1"/>
  <c r="I41" i="1"/>
  <c r="Q41" i="1"/>
  <c r="Y41" i="1"/>
</calcChain>
</file>

<file path=xl/sharedStrings.xml><?xml version="1.0" encoding="utf-8"?>
<sst xmlns="http://schemas.openxmlformats.org/spreadsheetml/2006/main" count="249" uniqueCount="104">
  <si>
    <t xml:space="preserve">Bihartorda Községi Önkormányzat </t>
  </si>
  <si>
    <t>2. számú melléklet</t>
  </si>
  <si>
    <t>adatok Ft-ban</t>
  </si>
  <si>
    <t xml:space="preserve">ÖSSZES KIADÁS </t>
  </si>
  <si>
    <t xml:space="preserve">SZEMÉLYI KIADÁSOK </t>
  </si>
  <si>
    <t>JÁRULÉKOK</t>
  </si>
  <si>
    <t>DOLOGI KIADÁSOK</t>
  </si>
  <si>
    <t>EGYÉB MŰKÖDÉSI CÉLÚ KIADÁSOK</t>
  </si>
  <si>
    <t xml:space="preserve">SZOCIÁLIS ELLÁTÁSOK </t>
  </si>
  <si>
    <t xml:space="preserve"> BERUHÁZÁSOK</t>
  </si>
  <si>
    <t xml:space="preserve">LÉTSZÁMADATOK </t>
  </si>
  <si>
    <t>ELŐIRÁNYZAT</t>
  </si>
  <si>
    <t xml:space="preserve">I-XII. HAVI TELJESÍTÉS </t>
  </si>
  <si>
    <t>INTÉZMÉNY MEGNEVEZÉSE</t>
  </si>
  <si>
    <t>2020. JANUÁR</t>
  </si>
  <si>
    <t>2020 DECEMBER</t>
  </si>
  <si>
    <t>KÖZFOGLALKOZTATOTTAK</t>
  </si>
  <si>
    <t>EREDETI</t>
  </si>
  <si>
    <t>MÓDOSÍTOTT</t>
  </si>
  <si>
    <t xml:space="preserve">ÖSSZEGE </t>
  </si>
  <si>
    <t>%-A</t>
  </si>
  <si>
    <t xml:space="preserve">011130 Önkormányzat  </t>
  </si>
  <si>
    <t>013320 Köztemető fenntartása és működtetése</t>
  </si>
  <si>
    <t>013350 Önkormányzati vagyonnal való gazdálkodás</t>
  </si>
  <si>
    <t>018010 Önkormányzatok elszámolásai központi ktgvetéssel</t>
  </si>
  <si>
    <t>018030 Támogatási célú finansz műveletek</t>
  </si>
  <si>
    <t>025090 Egyéb védelmi ügyek</t>
  </si>
  <si>
    <t>031030 Közterület rendjének fenntartása</t>
  </si>
  <si>
    <t>041233 Hosszabb időtartamú közfoglalkoztatás</t>
  </si>
  <si>
    <t>052020 Szennyvíz gyűjtése, tisztítása</t>
  </si>
  <si>
    <t>062020 Településfejlesztési projektek és támogatásuk</t>
  </si>
  <si>
    <t>063080 Vízellátással kapcsolatos közmű építése, fenntartása, üzemeltet</t>
  </si>
  <si>
    <t>064010 Közvilágítás</t>
  </si>
  <si>
    <t xml:space="preserve">066010 Zöldterület-kezelés </t>
  </si>
  <si>
    <t>066020 Város-, községgazdálkodás</t>
  </si>
  <si>
    <t>072111 Háziorvosi alapellátás</t>
  </si>
  <si>
    <t>072112 Háziorvosi ügyeleti ellátás</t>
  </si>
  <si>
    <t>074032 Ifjúsági-egészségügyi gondozás</t>
  </si>
  <si>
    <t>074040 Fertőző megbetegedések megelőzése</t>
  </si>
  <si>
    <t>081030 Sport</t>
  </si>
  <si>
    <t>082044 Könyvtári szolgáltatások</t>
  </si>
  <si>
    <t>082092 Közművelődés, hagyományos közösségi kulturális értékek</t>
  </si>
  <si>
    <t>082093 Közművelődés, egész életre kiterjedő tanulás</t>
  </si>
  <si>
    <t>091140 Óvodai nevelés, ellátás</t>
  </si>
  <si>
    <t>096015 Gyermekétkeztetés köznevelési intézményben</t>
  </si>
  <si>
    <t>102031 Idősek nappali ellátása</t>
  </si>
  <si>
    <t>104031 Gyermekek bölcsődében, mini bölcsődében történő ellátása</t>
  </si>
  <si>
    <t>104042 Családi és gyermekjóléti szolg</t>
  </si>
  <si>
    <t>900020 Önkormányzatok funkcióira nem sorolható bevételei áht-n kívülről</t>
  </si>
  <si>
    <t>107060 Egyéb szociális pénzbeli és természetbeni ellátások</t>
  </si>
  <si>
    <t>Önkormányzat működési kiadások összesen</t>
  </si>
  <si>
    <t>Felújítási kiadások</t>
  </si>
  <si>
    <t>Felhalmozási kiadások</t>
  </si>
  <si>
    <t>Felhalmozási célú pénzeszköz átadás</t>
  </si>
  <si>
    <t>Fejlesztési tartalék</t>
  </si>
  <si>
    <t>Önkormányzat felhalmozási kiadások össz.</t>
  </si>
  <si>
    <t>Önkormányzat összesen:</t>
  </si>
  <si>
    <t>Központi irányítószervi támogatás</t>
  </si>
  <si>
    <t>Áht-n belüli megelőlegezés visszafizetése</t>
  </si>
  <si>
    <t>Finanszírozási műveletek kiadásai összesen</t>
  </si>
  <si>
    <t>KIADÁSI FŐÖSSZEG:</t>
  </si>
  <si>
    <t>Bihartorda Községi Önkormányzat Élelmezési Intézménye</t>
  </si>
  <si>
    <t>2/a számú melléklet</t>
  </si>
  <si>
    <t xml:space="preserve"> 2020. ÉVI INTÉZMÉNYI KIADÁSOK KÖLTSÉGVETÉSI TERVE</t>
  </si>
  <si>
    <t>ÖSSZES KIADÁS</t>
  </si>
  <si>
    <t>SZEMÉLYI KIADÁSOK</t>
  </si>
  <si>
    <t>JÁRULÉK</t>
  </si>
  <si>
    <t>EGYÉB MŰKÖDÉSI KIADÁSOK</t>
  </si>
  <si>
    <t>BERUHÁZÁSOK</t>
  </si>
  <si>
    <t>LÉTSZÁMADATOK</t>
  </si>
  <si>
    <t>Cím</t>
  </si>
  <si>
    <t>INTÉZMÉNYEK MEGNEVEZÉSE</t>
  </si>
  <si>
    <t>ÖSSZEGE</t>
  </si>
  <si>
    <t>%-a</t>
  </si>
  <si>
    <t>2020. DECEMBER</t>
  </si>
  <si>
    <t>1.</t>
  </si>
  <si>
    <t>Bihartordai Községi Önkormányzat Élelmezési Intézménye</t>
  </si>
  <si>
    <t>Összesen:</t>
  </si>
  <si>
    <t>KÖLTSÉGVETÉSI SZERV ÖSSZESEN:</t>
  </si>
  <si>
    <t>Bihartorda Óvoda és Mini Bölcsőde</t>
  </si>
  <si>
    <t>2/a.1.számú melléklet</t>
  </si>
  <si>
    <t xml:space="preserve"> 2019. ÉVI INTÉZMÉNYI KIADÁSOK KÖLTSÉGVETÉSI TERVE</t>
  </si>
  <si>
    <t>FELÚJÍTÁSOK</t>
  </si>
  <si>
    <t>Bihartordai Óvoda és Mini Bölcsőde</t>
  </si>
  <si>
    <t xml:space="preserve">2020 ÉVI FELHALMOZÁSI KIADÁSOK ALAKULÁSA </t>
  </si>
  <si>
    <t>A feladathoz kapcsolódó bevételi források</t>
  </si>
  <si>
    <t>Feladat, fejlesztési célok</t>
  </si>
  <si>
    <r>
      <t>Beruház</t>
    </r>
    <r>
      <rPr>
        <b/>
        <sz val="11"/>
        <rFont val="Times New Roman"/>
        <family val="1"/>
        <charset val="238"/>
      </rPr>
      <t xml:space="preserve">ási költség 2020-ra eső része
</t>
    </r>
  </si>
  <si>
    <t xml:space="preserve">Önrész </t>
  </si>
  <si>
    <t>PM</t>
  </si>
  <si>
    <t>TOP</t>
  </si>
  <si>
    <t>VP</t>
  </si>
  <si>
    <t>EFOP</t>
  </si>
  <si>
    <t>MFP-KTF</t>
  </si>
  <si>
    <t xml:space="preserve">Egyéb </t>
  </si>
  <si>
    <t>Felújítási előirányzatok célonként:</t>
  </si>
  <si>
    <t>Felújítási kiadások összesen:</t>
  </si>
  <si>
    <t>Felhalmozási kiadások feladatonként:</t>
  </si>
  <si>
    <t>Felhalmozási kiadások összesen:</t>
  </si>
  <si>
    <t>Felhalmozási célú pénzeszközátadások előirányzata:</t>
  </si>
  <si>
    <t>Felhalmozási célú pénzeszközátadás összesen:</t>
  </si>
  <si>
    <t>Felhalmozási kiadások összesen</t>
  </si>
  <si>
    <t>Bihartorda Községi Önkormányzat</t>
  </si>
  <si>
    <t>2/b.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</si>
</sst>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_F_t"/>
    <numFmt numFmtId="165" formatCode="#,##0.0"/>
  </numFmts>
  <fonts count="5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2"/>
      <color theme="1"/>
      <name val="Times NeŰ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sz val="13"/>
      <name val="Times New Roman"/>
      <family val="1"/>
      <charset val="238"/>
    </font>
    <font>
      <sz val="13"/>
      <color rgb="FF00B05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3"/>
      <color theme="1"/>
      <name val="Times New Roman"/>
      <family val="1"/>
      <charset val="238"/>
    </font>
    <font>
      <b/>
      <sz val="13"/>
      <name val="Times New Roman CE"/>
      <family val="1"/>
      <charset val="238"/>
    </font>
    <font>
      <sz val="12"/>
      <color rgb="FF00B050"/>
      <name val="Times New Roman CE"/>
      <charset val="238"/>
    </font>
    <font>
      <sz val="13"/>
      <color rgb="FF00B050"/>
      <name val="Times New Roman CE"/>
      <charset val="238"/>
    </font>
    <font>
      <sz val="13"/>
      <color rgb="FF00B050"/>
      <name val="Times New Roman CE"/>
      <family val="1"/>
      <charset val="238"/>
    </font>
    <font>
      <b/>
      <sz val="13"/>
      <color rgb="FF00B050"/>
      <name val="Times New Roman CE"/>
      <charset val="238"/>
    </font>
    <font>
      <sz val="13"/>
      <name val="Times New Roman CE"/>
      <family val="1"/>
      <charset val="238"/>
    </font>
    <font>
      <sz val="13"/>
      <name val="Times New Roman CE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color rgb="FF00B050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Times New Roman CE"/>
      <family val="1"/>
      <charset val="238"/>
    </font>
    <font>
      <b/>
      <sz val="13"/>
      <name val="Arial CE"/>
      <charset val="238"/>
    </font>
    <font>
      <b/>
      <sz val="13"/>
      <color rgb="FFFF0000"/>
      <name val="Times New Roman CE"/>
      <charset val="238"/>
    </font>
    <font>
      <sz val="14"/>
      <color indexed="8"/>
      <name val="Times New Roman CE"/>
      <family val="1"/>
    </font>
    <font>
      <sz val="11"/>
      <color indexed="8"/>
      <name val="Times New Roman CE"/>
      <family val="1"/>
    </font>
    <font>
      <sz val="14"/>
      <color indexed="8"/>
      <name val="Arial CE"/>
    </font>
    <font>
      <b/>
      <sz val="14"/>
      <color indexed="8"/>
      <name val="Times New Roman CE"/>
      <family val="1"/>
    </font>
    <font>
      <sz val="10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5"/>
      <color indexed="8"/>
      <name val="Times New Roman"/>
      <family val="1"/>
      <charset val="238"/>
    </font>
    <font>
      <b/>
      <sz val="12"/>
      <color theme="1"/>
      <name val="Times Bold Italic"/>
      <family val="1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color indexed="8"/>
      <name val="Times New Roman CE"/>
      <charset val="238"/>
    </font>
    <font>
      <sz val="15"/>
      <color indexed="8"/>
      <name val="Times New Roman"/>
      <family val="1"/>
      <charset val="238"/>
    </font>
    <font>
      <sz val="12"/>
      <color rgb="FF00B050"/>
      <name val="Times New Roman"/>
      <family val="1"/>
      <charset val="238"/>
    </font>
    <font>
      <sz val="12"/>
      <color rgb="FF00B050"/>
      <name val="Times New Roman CE"/>
      <family val="1"/>
      <charset val="238"/>
    </font>
    <font>
      <b/>
      <sz val="13"/>
      <color rgb="FF00B050"/>
      <name val="Times New Roman"/>
      <family val="1"/>
      <charset val="238"/>
    </font>
    <font>
      <b/>
      <sz val="14"/>
      <color rgb="FF00B050"/>
      <name val="Times New Roman CE"/>
      <family val="1"/>
      <charset val="238"/>
    </font>
    <font>
      <b/>
      <sz val="15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color rgb="FF00B050"/>
      <name val="Times New Roman"/>
      <family val="1"/>
      <charset val="238"/>
    </font>
    <font>
      <i/>
      <sz val="11"/>
      <color rgb="FF00B050"/>
      <name val="Times New Roman"/>
      <family val="1"/>
      <charset val="238"/>
    </font>
    <font>
      <b/>
      <sz val="12"/>
      <name val="Arial CE"/>
      <family val="2"/>
      <charset val="238"/>
    </font>
    <font>
      <b/>
      <sz val="12"/>
      <color rgb="FF00B05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0" fillId="0" borderId="0"/>
  </cellStyleXfs>
  <cellXfs count="28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8" fillId="0" borderId="12" xfId="0" applyFont="1" applyBorder="1" applyAlignment="1">
      <alignment horizontal="left"/>
    </xf>
    <xf numFmtId="164" fontId="9" fillId="2" borderId="13" xfId="0" applyNumberFormat="1" applyFont="1" applyFill="1" applyBorder="1" applyAlignment="1">
      <alignment horizontal="center"/>
    </xf>
    <xf numFmtId="3" fontId="9" fillId="2" borderId="14" xfId="0" applyNumberFormat="1" applyFont="1" applyFill="1" applyBorder="1"/>
    <xf numFmtId="3" fontId="9" fillId="2" borderId="13" xfId="0" applyNumberFormat="1" applyFont="1" applyFill="1" applyBorder="1"/>
    <xf numFmtId="3" fontId="9" fillId="2" borderId="15" xfId="0" applyNumberFormat="1" applyFont="1" applyFill="1" applyBorder="1"/>
    <xf numFmtId="3" fontId="9" fillId="2" borderId="16" xfId="1" applyNumberFormat="1" applyFont="1" applyFill="1" applyBorder="1"/>
    <xf numFmtId="3" fontId="9" fillId="2" borderId="17" xfId="1" applyNumberFormat="1" applyFont="1" applyFill="1" applyBorder="1"/>
    <xf numFmtId="3" fontId="9" fillId="2" borderId="18" xfId="0" applyNumberFormat="1" applyFont="1" applyFill="1" applyBorder="1"/>
    <xf numFmtId="3" fontId="8" fillId="2" borderId="17" xfId="1" applyNumberFormat="1" applyFont="1" applyFill="1" applyBorder="1"/>
    <xf numFmtId="3" fontId="8" fillId="2" borderId="18" xfId="0" applyNumberFormat="1" applyFont="1" applyFill="1" applyBorder="1"/>
    <xf numFmtId="3" fontId="8" fillId="2" borderId="19" xfId="0" applyNumberFormat="1" applyFont="1" applyFill="1" applyBorder="1"/>
    <xf numFmtId="165" fontId="9" fillId="2" borderId="15" xfId="0" applyNumberFormat="1" applyFont="1" applyFill="1" applyBorder="1"/>
    <xf numFmtId="0" fontId="8" fillId="2" borderId="15" xfId="0" applyFont="1" applyFill="1" applyBorder="1"/>
    <xf numFmtId="3" fontId="9" fillId="2" borderId="9" xfId="0" applyNumberFormat="1" applyFont="1" applyFill="1" applyBorder="1"/>
    <xf numFmtId="3" fontId="9" fillId="2" borderId="20" xfId="0" applyNumberFormat="1" applyFont="1" applyFill="1" applyBorder="1"/>
    <xf numFmtId="165" fontId="8" fillId="2" borderId="18" xfId="0" applyNumberFormat="1" applyFont="1" applyFill="1" applyBorder="1"/>
    <xf numFmtId="0" fontId="8" fillId="2" borderId="18" xfId="0" applyFont="1" applyFill="1" applyBorder="1"/>
    <xf numFmtId="164" fontId="9" fillId="2" borderId="21" xfId="0" applyNumberFormat="1" applyFont="1" applyFill="1" applyBorder="1" applyAlignment="1">
      <alignment horizontal="center"/>
    </xf>
    <xf numFmtId="0" fontId="0" fillId="0" borderId="21" xfId="0" applyBorder="1"/>
    <xf numFmtId="3" fontId="8" fillId="2" borderId="16" xfId="1" applyNumberFormat="1" applyFont="1" applyFill="1" applyBorder="1"/>
    <xf numFmtId="3" fontId="9" fillId="2" borderId="19" xfId="0" applyNumberFormat="1" applyFont="1" applyFill="1" applyBorder="1"/>
    <xf numFmtId="3" fontId="8" fillId="2" borderId="0" xfId="1" applyNumberFormat="1" applyFont="1" applyFill="1" applyBorder="1"/>
    <xf numFmtId="3" fontId="8" fillId="2" borderId="22" xfId="1" applyNumberFormat="1" applyFont="1" applyFill="1" applyBorder="1"/>
    <xf numFmtId="3" fontId="8" fillId="2" borderId="23" xfId="1" applyNumberFormat="1" applyFont="1" applyFill="1" applyBorder="1"/>
    <xf numFmtId="3" fontId="8" fillId="2" borderId="18" xfId="1" applyNumberFormat="1" applyFont="1" applyFill="1" applyBorder="1"/>
    <xf numFmtId="3" fontId="8" fillId="2" borderId="24" xfId="1" applyNumberFormat="1" applyFont="1" applyFill="1" applyBorder="1"/>
    <xf numFmtId="3" fontId="8" fillId="2" borderId="15" xfId="1" applyNumberFormat="1" applyFont="1" applyFill="1" applyBorder="1"/>
    <xf numFmtId="3" fontId="9" fillId="2" borderId="25" xfId="0" applyNumberFormat="1" applyFont="1" applyFill="1" applyBorder="1"/>
    <xf numFmtId="165" fontId="9" fillId="2" borderId="18" xfId="0" applyNumberFormat="1" applyFont="1" applyFill="1" applyBorder="1"/>
    <xf numFmtId="0" fontId="11" fillId="0" borderId="0" xfId="0" applyFont="1"/>
    <xf numFmtId="0" fontId="9" fillId="0" borderId="11" xfId="0" applyFont="1" applyBorder="1"/>
    <xf numFmtId="3" fontId="9" fillId="0" borderId="0" xfId="0" applyNumberFormat="1" applyFont="1"/>
    <xf numFmtId="3" fontId="9" fillId="0" borderId="22" xfId="0" applyNumberFormat="1" applyFont="1" applyBorder="1"/>
    <xf numFmtId="3" fontId="11" fillId="0" borderId="22" xfId="0" applyNumberFormat="1" applyFont="1" applyBorder="1"/>
    <xf numFmtId="3" fontId="9" fillId="0" borderId="26" xfId="0" applyNumberFormat="1" applyFont="1" applyBorder="1"/>
    <xf numFmtId="3" fontId="9" fillId="0" borderId="27" xfId="0" applyNumberFormat="1" applyFont="1" applyBorder="1"/>
    <xf numFmtId="1" fontId="9" fillId="0" borderId="18" xfId="0" applyNumberFormat="1" applyFont="1" applyBorder="1"/>
    <xf numFmtId="3" fontId="9" fillId="0" borderId="18" xfId="0" applyNumberFormat="1" applyFont="1" applyBorder="1"/>
    <xf numFmtId="3" fontId="9" fillId="0" borderId="19" xfId="0" applyNumberFormat="1" applyFont="1" applyBorder="1"/>
    <xf numFmtId="0" fontId="11" fillId="0" borderId="19" xfId="0" applyFont="1" applyBorder="1"/>
    <xf numFmtId="0" fontId="11" fillId="0" borderId="18" xfId="0" applyFont="1" applyBorder="1"/>
    <xf numFmtId="3" fontId="11" fillId="0" borderId="18" xfId="0" applyNumberFormat="1" applyFont="1" applyBorder="1"/>
    <xf numFmtId="0" fontId="9" fillId="0" borderId="18" xfId="0" applyFont="1" applyBorder="1"/>
    <xf numFmtId="3" fontId="8" fillId="2" borderId="0" xfId="0" applyNumberFormat="1" applyFont="1" applyFill="1" applyBorder="1"/>
    <xf numFmtId="3" fontId="9" fillId="2" borderId="28" xfId="1" applyNumberFormat="1" applyFont="1" applyFill="1" applyBorder="1"/>
    <xf numFmtId="3" fontId="8" fillId="2" borderId="28" xfId="1" applyNumberFormat="1" applyFont="1" applyFill="1" applyBorder="1"/>
    <xf numFmtId="3" fontId="8" fillId="2" borderId="29" xfId="1" applyNumberFormat="1" applyFont="1" applyFill="1" applyBorder="1"/>
    <xf numFmtId="3" fontId="9" fillId="2" borderId="30" xfId="0" applyNumberFormat="1" applyFont="1" applyFill="1" applyBorder="1"/>
    <xf numFmtId="3" fontId="9" fillId="2" borderId="31" xfId="0" applyNumberFormat="1" applyFont="1" applyFill="1" applyBorder="1"/>
    <xf numFmtId="3" fontId="8" fillId="2" borderId="32" xfId="0" applyNumberFormat="1" applyFont="1" applyFill="1" applyBorder="1"/>
    <xf numFmtId="3" fontId="9" fillId="2" borderId="32" xfId="0" applyNumberFormat="1" applyFont="1" applyFill="1" applyBorder="1"/>
    <xf numFmtId="3" fontId="9" fillId="2" borderId="33" xfId="0" applyNumberFormat="1" applyFont="1" applyFill="1" applyBorder="1"/>
    <xf numFmtId="0" fontId="8" fillId="0" borderId="19" xfId="0" applyFont="1" applyBorder="1" applyAlignment="1">
      <alignment horizontal="left"/>
    </xf>
    <xf numFmtId="3" fontId="9" fillId="2" borderId="34" xfId="0" applyNumberFormat="1" applyFont="1" applyFill="1" applyBorder="1"/>
    <xf numFmtId="3" fontId="8" fillId="2" borderId="33" xfId="0" applyNumberFormat="1" applyFont="1" applyFill="1" applyBorder="1"/>
    <xf numFmtId="0" fontId="12" fillId="0" borderId="21" xfId="0" applyFont="1" applyBorder="1" applyAlignment="1">
      <alignment horizontal="left"/>
    </xf>
    <xf numFmtId="164" fontId="13" fillId="2" borderId="13" xfId="0" applyNumberFormat="1" applyFont="1" applyFill="1" applyBorder="1" applyAlignment="1">
      <alignment horizontal="center"/>
    </xf>
    <xf numFmtId="3" fontId="14" fillId="2" borderId="14" xfId="0" applyNumberFormat="1" applyFont="1" applyFill="1" applyBorder="1"/>
    <xf numFmtId="3" fontId="15" fillId="2" borderId="15" xfId="0" applyNumberFormat="1" applyFont="1" applyFill="1" applyBorder="1"/>
    <xf numFmtId="3" fontId="16" fillId="2" borderId="35" xfId="0" applyNumberFormat="1" applyFont="1" applyFill="1" applyBorder="1"/>
    <xf numFmtId="3" fontId="15" fillId="2" borderId="21" xfId="0" applyNumberFormat="1" applyFont="1" applyFill="1" applyBorder="1"/>
    <xf numFmtId="3" fontId="16" fillId="2" borderId="36" xfId="0" applyNumberFormat="1" applyFont="1" applyFill="1" applyBorder="1"/>
    <xf numFmtId="3" fontId="15" fillId="2" borderId="18" xfId="0" applyNumberFormat="1" applyFont="1" applyFill="1" applyBorder="1"/>
    <xf numFmtId="3" fontId="17" fillId="2" borderId="36" xfId="0" applyNumberFormat="1" applyFont="1" applyFill="1" applyBorder="1"/>
    <xf numFmtId="3" fontId="15" fillId="2" borderId="36" xfId="0" applyNumberFormat="1" applyFont="1" applyFill="1" applyBorder="1"/>
    <xf numFmtId="0" fontId="18" fillId="0" borderId="14" xfId="0" applyFont="1" applyBorder="1" applyAlignment="1">
      <alignment horizontal="left"/>
    </xf>
    <xf numFmtId="3" fontId="9" fillId="2" borderId="37" xfId="0" applyNumberFormat="1" applyFont="1" applyFill="1" applyBorder="1"/>
    <xf numFmtId="3" fontId="9" fillId="2" borderId="38" xfId="0" applyNumberFormat="1" applyFont="1" applyFill="1" applyBorder="1"/>
    <xf numFmtId="3" fontId="15" fillId="2" borderId="39" xfId="0" applyNumberFormat="1" applyFont="1" applyFill="1" applyBorder="1"/>
    <xf numFmtId="3" fontId="12" fillId="2" borderId="40" xfId="0" applyNumberFormat="1" applyFont="1" applyFill="1" applyBorder="1"/>
    <xf numFmtId="3" fontId="12" fillId="2" borderId="15" xfId="0" applyNumberFormat="1" applyFont="1" applyFill="1" applyBorder="1"/>
    <xf numFmtId="3" fontId="17" fillId="2" borderId="15" xfId="0" applyNumberFormat="1" applyFont="1" applyFill="1" applyBorder="1"/>
    <xf numFmtId="3" fontId="18" fillId="2" borderId="15" xfId="0" applyNumberFormat="1" applyFont="1" applyFill="1" applyBorder="1"/>
    <xf numFmtId="3" fontId="19" fillId="2" borderId="36" xfId="0" applyNumberFormat="1" applyFont="1" applyFill="1" applyBorder="1"/>
    <xf numFmtId="3" fontId="12" fillId="2" borderId="41" xfId="0" applyNumberFormat="1" applyFont="1" applyFill="1" applyBorder="1"/>
    <xf numFmtId="3" fontId="14" fillId="2" borderId="15" xfId="0" applyNumberFormat="1" applyFont="1" applyFill="1" applyBorder="1"/>
    <xf numFmtId="3" fontId="16" fillId="2" borderId="24" xfId="0" applyNumberFormat="1" applyFont="1" applyFill="1" applyBorder="1"/>
    <xf numFmtId="0" fontId="20" fillId="2" borderId="15" xfId="0" applyFont="1" applyFill="1" applyBorder="1"/>
    <xf numFmtId="0" fontId="18" fillId="0" borderId="42" xfId="0" applyFont="1" applyBorder="1" applyAlignment="1">
      <alignment horizontal="left"/>
    </xf>
    <xf numFmtId="3" fontId="12" fillId="2" borderId="25" xfId="0" applyNumberFormat="1" applyFont="1" applyFill="1" applyBorder="1"/>
    <xf numFmtId="3" fontId="12" fillId="2" borderId="18" xfId="0" applyNumberFormat="1" applyFont="1" applyFill="1" applyBorder="1"/>
    <xf numFmtId="3" fontId="17" fillId="2" borderId="18" xfId="0" applyNumberFormat="1" applyFont="1" applyFill="1" applyBorder="1"/>
    <xf numFmtId="3" fontId="18" fillId="2" borderId="18" xfId="0" applyNumberFormat="1" applyFont="1" applyFill="1" applyBorder="1"/>
    <xf numFmtId="3" fontId="14" fillId="2" borderId="18" xfId="0" applyNumberFormat="1" applyFont="1" applyFill="1" applyBorder="1"/>
    <xf numFmtId="3" fontId="12" fillId="2" borderId="19" xfId="0" applyNumberFormat="1" applyFont="1" applyFill="1" applyBorder="1"/>
    <xf numFmtId="0" fontId="20" fillId="2" borderId="18" xfId="0" applyFont="1" applyFill="1" applyBorder="1"/>
    <xf numFmtId="3" fontId="8" fillId="2" borderId="37" xfId="0" applyNumberFormat="1" applyFont="1" applyFill="1" applyBorder="1"/>
    <xf numFmtId="3" fontId="8" fillId="2" borderId="38" xfId="0" applyNumberFormat="1" applyFont="1" applyFill="1" applyBorder="1"/>
    <xf numFmtId="3" fontId="17" fillId="2" borderId="39" xfId="0" applyNumberFormat="1" applyFont="1" applyFill="1" applyBorder="1"/>
    <xf numFmtId="0" fontId="18" fillId="0" borderId="43" xfId="0" applyFont="1" applyBorder="1" applyAlignment="1">
      <alignment horizontal="left"/>
    </xf>
    <xf numFmtId="3" fontId="17" fillId="2" borderId="7" xfId="0" applyNumberFormat="1" applyFont="1" applyFill="1" applyBorder="1"/>
    <xf numFmtId="3" fontId="15" fillId="2" borderId="32" xfId="0" applyNumberFormat="1" applyFont="1" applyFill="1" applyBorder="1"/>
    <xf numFmtId="3" fontId="12" fillId="2" borderId="31" xfId="0" applyNumberFormat="1" applyFont="1" applyFill="1" applyBorder="1"/>
    <xf numFmtId="3" fontId="12" fillId="2" borderId="32" xfId="0" applyNumberFormat="1" applyFont="1" applyFill="1" applyBorder="1"/>
    <xf numFmtId="3" fontId="17" fillId="2" borderId="32" xfId="0" applyNumberFormat="1" applyFont="1" applyFill="1" applyBorder="1"/>
    <xf numFmtId="3" fontId="18" fillId="2" borderId="32" xfId="0" applyNumberFormat="1" applyFont="1" applyFill="1" applyBorder="1"/>
    <xf numFmtId="3" fontId="18" fillId="2" borderId="33" xfId="0" applyNumberFormat="1" applyFont="1" applyFill="1" applyBorder="1"/>
    <xf numFmtId="0" fontId="20" fillId="2" borderId="32" xfId="0" applyFont="1" applyFill="1" applyBorder="1"/>
    <xf numFmtId="3" fontId="21" fillId="2" borderId="44" xfId="0" applyNumberFormat="1" applyFont="1" applyFill="1" applyBorder="1"/>
    <xf numFmtId="3" fontId="16" fillId="2" borderId="21" xfId="0" applyNumberFormat="1" applyFont="1" applyFill="1" applyBorder="1"/>
    <xf numFmtId="3" fontId="16" fillId="2" borderId="45" xfId="0" applyNumberFormat="1" applyFont="1" applyFill="1" applyBorder="1"/>
    <xf numFmtId="3" fontId="12" fillId="2" borderId="46" xfId="0" applyNumberFormat="1" applyFont="1" applyFill="1" applyBorder="1"/>
    <xf numFmtId="3" fontId="12" fillId="2" borderId="21" xfId="0" applyNumberFormat="1" applyFont="1" applyFill="1" applyBorder="1"/>
    <xf numFmtId="3" fontId="17" fillId="2" borderId="9" xfId="0" applyNumberFormat="1" applyFont="1" applyFill="1" applyBorder="1"/>
    <xf numFmtId="3" fontId="12" fillId="2" borderId="45" xfId="0" applyNumberFormat="1" applyFont="1" applyFill="1" applyBorder="1"/>
    <xf numFmtId="3" fontId="12" fillId="2" borderId="36" xfId="0" applyNumberFormat="1" applyFont="1" applyFill="1" applyBorder="1"/>
    <xf numFmtId="0" fontId="20" fillId="2" borderId="47" xfId="0" applyFont="1" applyFill="1" applyBorder="1"/>
    <xf numFmtId="3" fontId="22" fillId="2" borderId="44" xfId="0" applyNumberFormat="1" applyFont="1" applyFill="1" applyBorder="1"/>
    <xf numFmtId="3" fontId="22" fillId="2" borderId="21" xfId="0" applyNumberFormat="1" applyFont="1" applyFill="1" applyBorder="1"/>
    <xf numFmtId="3" fontId="23" fillId="2" borderId="21" xfId="0" applyNumberFormat="1" applyFont="1" applyFill="1" applyBorder="1"/>
    <xf numFmtId="3" fontId="17" fillId="2" borderId="21" xfId="0" applyNumberFormat="1" applyFont="1" applyFill="1" applyBorder="1"/>
    <xf numFmtId="165" fontId="12" fillId="2" borderId="36" xfId="0" applyNumberFormat="1" applyFont="1" applyFill="1" applyBorder="1"/>
    <xf numFmtId="0" fontId="24" fillId="2" borderId="47" xfId="0" applyFont="1" applyFill="1" applyBorder="1"/>
    <xf numFmtId="0" fontId="18" fillId="0" borderId="38" xfId="0" applyFont="1" applyBorder="1" applyAlignment="1">
      <alignment horizontal="left"/>
    </xf>
    <xf numFmtId="3" fontId="15" fillId="2" borderId="48" xfId="1" applyNumberFormat="1" applyFont="1" applyFill="1" applyBorder="1"/>
    <xf numFmtId="3" fontId="15" fillId="2" borderId="49" xfId="1" applyNumberFormat="1" applyFont="1" applyFill="1" applyBorder="1"/>
    <xf numFmtId="3" fontId="12" fillId="2" borderId="11" xfId="0" applyNumberFormat="1" applyFont="1" applyFill="1" applyBorder="1"/>
    <xf numFmtId="3" fontId="12" fillId="2" borderId="4" xfId="0" applyNumberFormat="1" applyFont="1" applyFill="1" applyBorder="1"/>
    <xf numFmtId="165" fontId="12" fillId="2" borderId="15" xfId="0" applyNumberFormat="1" applyFont="1" applyFill="1" applyBorder="1"/>
    <xf numFmtId="0" fontId="18" fillId="0" borderId="10" xfId="0" applyFont="1" applyBorder="1" applyAlignment="1">
      <alignment horizontal="left"/>
    </xf>
    <xf numFmtId="3" fontId="15" fillId="2" borderId="50" xfId="1" applyNumberFormat="1" applyFont="1" applyFill="1" applyBorder="1"/>
    <xf numFmtId="3" fontId="15" fillId="2" borderId="51" xfId="1" applyNumberFormat="1" applyFont="1" applyFill="1" applyBorder="1"/>
    <xf numFmtId="3" fontId="12" fillId="2" borderId="52" xfId="0" applyNumberFormat="1" applyFont="1" applyFill="1" applyBorder="1"/>
    <xf numFmtId="3" fontId="12" fillId="2" borderId="53" xfId="0" applyNumberFormat="1" applyFont="1" applyFill="1" applyBorder="1"/>
    <xf numFmtId="165" fontId="12" fillId="2" borderId="32" xfId="0" applyNumberFormat="1" applyFont="1" applyFill="1" applyBorder="1"/>
    <xf numFmtId="0" fontId="19" fillId="0" borderId="21" xfId="0" applyFont="1" applyBorder="1" applyAlignment="1">
      <alignment horizontal="left"/>
    </xf>
    <xf numFmtId="3" fontId="25" fillId="2" borderId="44" xfId="0" applyNumberFormat="1" applyFont="1" applyFill="1" applyBorder="1"/>
    <xf numFmtId="3" fontId="25" fillId="2" borderId="21" xfId="0" applyNumberFormat="1" applyFont="1" applyFill="1" applyBorder="1"/>
    <xf numFmtId="3" fontId="25" fillId="2" borderId="45" xfId="0" applyNumberFormat="1" applyFont="1" applyFill="1" applyBorder="1"/>
    <xf numFmtId="3" fontId="19" fillId="2" borderId="46" xfId="0" applyNumberFormat="1" applyFont="1" applyFill="1" applyBorder="1"/>
    <xf numFmtId="3" fontId="19" fillId="2" borderId="21" xfId="0" applyNumberFormat="1" applyFont="1" applyFill="1" applyBorder="1"/>
    <xf numFmtId="3" fontId="16" fillId="2" borderId="44" xfId="0" applyNumberFormat="1" applyFont="1" applyFill="1" applyBorder="1"/>
    <xf numFmtId="0" fontId="26" fillId="0" borderId="0" xfId="0" applyFont="1"/>
    <xf numFmtId="0" fontId="27" fillId="0" borderId="0" xfId="0" applyFont="1"/>
    <xf numFmtId="0" fontId="26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28" fillId="0" borderId="0" xfId="0" applyFont="1"/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30" fillId="0" borderId="0" xfId="0" applyFont="1"/>
    <xf numFmtId="0" fontId="28" fillId="0" borderId="21" xfId="0" applyFont="1" applyBorder="1"/>
    <xf numFmtId="4" fontId="26" fillId="0" borderId="44" xfId="0" applyNumberFormat="1" applyFont="1" applyBorder="1"/>
    <xf numFmtId="0" fontId="36" fillId="0" borderId="54" xfId="0" applyFont="1" applyBorder="1" applyAlignment="1">
      <alignment horizontal="center" vertical="center" wrapText="1"/>
    </xf>
    <xf numFmtId="0" fontId="36" fillId="0" borderId="55" xfId="0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0" fontId="37" fillId="0" borderId="56" xfId="0" applyFont="1" applyBorder="1" applyAlignment="1">
      <alignment horizontal="center" vertical="center" wrapText="1"/>
    </xf>
    <xf numFmtId="49" fontId="38" fillId="0" borderId="11" xfId="0" applyNumberFormat="1" applyFont="1" applyBorder="1" applyAlignment="1">
      <alignment horizontal="left"/>
    </xf>
    <xf numFmtId="0" fontId="38" fillId="0" borderId="21" xfId="0" applyFont="1" applyBorder="1" applyAlignment="1">
      <alignment horizontal="left" wrapText="1"/>
    </xf>
    <xf numFmtId="164" fontId="9" fillId="2" borderId="57" xfId="0" applyNumberFormat="1" applyFont="1" applyFill="1" applyBorder="1" applyAlignment="1">
      <alignment horizontal="center" vertical="center"/>
    </xf>
    <xf numFmtId="3" fontId="9" fillId="2" borderId="15" xfId="0" applyNumberFormat="1" applyFont="1" applyFill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3" fontId="9" fillId="0" borderId="58" xfId="0" applyNumberFormat="1" applyFont="1" applyBorder="1" applyAlignment="1">
      <alignment horizontal="center" vertical="center"/>
    </xf>
    <xf numFmtId="3" fontId="9" fillId="2" borderId="59" xfId="1" applyNumberFormat="1" applyFont="1" applyFill="1" applyBorder="1" applyAlignment="1">
      <alignment horizontal="right"/>
    </xf>
    <xf numFmtId="3" fontId="9" fillId="2" borderId="28" xfId="1" applyNumberFormat="1" applyFont="1" applyFill="1" applyBorder="1" applyAlignment="1">
      <alignment horizontal="right"/>
    </xf>
    <xf numFmtId="3" fontId="9" fillId="0" borderId="28" xfId="1" applyNumberFormat="1" applyFont="1" applyBorder="1" applyAlignment="1">
      <alignment horizontal="right"/>
    </xf>
    <xf numFmtId="3" fontId="9" fillId="0" borderId="58" xfId="0" applyNumberFormat="1" applyFont="1" applyBorder="1" applyAlignment="1">
      <alignment horizontal="right"/>
    </xf>
    <xf numFmtId="3" fontId="9" fillId="2" borderId="60" xfId="1" applyNumberFormat="1" applyFont="1" applyFill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9" fillId="0" borderId="61" xfId="0" applyNumberFormat="1" applyFont="1" applyBorder="1" applyAlignment="1">
      <alignment horizontal="right"/>
    </xf>
    <xf numFmtId="3" fontId="9" fillId="0" borderId="36" xfId="0" applyNumberFormat="1" applyFont="1" applyBorder="1" applyAlignment="1">
      <alignment horizontal="right"/>
    </xf>
    <xf numFmtId="3" fontId="9" fillId="0" borderId="45" xfId="0" applyNumberFormat="1" applyFont="1" applyBorder="1" applyAlignment="1">
      <alignment horizontal="right"/>
    </xf>
    <xf numFmtId="3" fontId="9" fillId="0" borderId="47" xfId="0" applyNumberFormat="1" applyFont="1" applyBorder="1" applyAlignment="1">
      <alignment horizontal="right"/>
    </xf>
    <xf numFmtId="3" fontId="9" fillId="2" borderId="62" xfId="1" applyNumberFormat="1" applyFont="1" applyFill="1" applyBorder="1" applyAlignment="1">
      <alignment horizontal="right"/>
    </xf>
    <xf numFmtId="3" fontId="9" fillId="0" borderId="63" xfId="1" applyNumberFormat="1" applyFont="1" applyBorder="1" applyAlignment="1">
      <alignment horizontal="right"/>
    </xf>
    <xf numFmtId="3" fontId="9" fillId="0" borderId="64" xfId="0" applyNumberFormat="1" applyFont="1" applyBorder="1" applyAlignment="1">
      <alignment horizontal="right"/>
    </xf>
    <xf numFmtId="3" fontId="39" fillId="0" borderId="57" xfId="0" applyNumberFormat="1" applyFont="1" applyBorder="1" applyAlignment="1">
      <alignment horizontal="right"/>
    </xf>
    <xf numFmtId="0" fontId="40" fillId="0" borderId="58" xfId="0" applyFont="1" applyBorder="1"/>
    <xf numFmtId="0" fontId="38" fillId="0" borderId="10" xfId="0" applyFont="1" applyBorder="1"/>
    <xf numFmtId="0" fontId="33" fillId="0" borderId="4" xfId="0" applyFont="1" applyBorder="1" applyAlignment="1">
      <alignment horizontal="left"/>
    </xf>
    <xf numFmtId="3" fontId="41" fillId="2" borderId="21" xfId="0" applyNumberFormat="1" applyFont="1" applyFill="1" applyBorder="1" applyAlignment="1">
      <alignment horizontal="center" vertical="center"/>
    </xf>
    <xf numFmtId="3" fontId="41" fillId="0" borderId="21" xfId="0" applyNumberFormat="1" applyFont="1" applyBorder="1" applyAlignment="1">
      <alignment horizontal="center" vertical="center"/>
    </xf>
    <xf numFmtId="3" fontId="9" fillId="0" borderId="21" xfId="0" applyNumberFormat="1" applyFont="1" applyBorder="1" applyAlignment="1">
      <alignment horizontal="center" vertical="center"/>
    </xf>
    <xf numFmtId="3" fontId="41" fillId="2" borderId="65" xfId="0" applyNumberFormat="1" applyFont="1" applyFill="1" applyBorder="1" applyAlignment="1">
      <alignment horizontal="right"/>
    </xf>
    <xf numFmtId="3" fontId="41" fillId="0" borderId="21" xfId="0" applyNumberFormat="1" applyFont="1" applyBorder="1" applyAlignment="1">
      <alignment horizontal="right"/>
    </xf>
    <xf numFmtId="3" fontId="41" fillId="0" borderId="46" xfId="0" applyNumberFormat="1" applyFont="1" applyBorder="1" applyAlignment="1">
      <alignment horizontal="right"/>
    </xf>
    <xf numFmtId="3" fontId="41" fillId="0" borderId="65" xfId="0" applyNumberFormat="1" applyFont="1" applyBorder="1" applyAlignment="1">
      <alignment horizontal="right"/>
    </xf>
    <xf numFmtId="3" fontId="41" fillId="0" borderId="47" xfId="0" applyNumberFormat="1" applyFont="1" applyBorder="1" applyAlignment="1">
      <alignment horizontal="right"/>
    </xf>
    <xf numFmtId="3" fontId="41" fillId="0" borderId="65" xfId="0" applyNumberFormat="1" applyFont="1" applyBorder="1"/>
    <xf numFmtId="0" fontId="42" fillId="0" borderId="47" xfId="0" applyFont="1" applyBorder="1"/>
    <xf numFmtId="0" fontId="43" fillId="0" borderId="44" xfId="0" applyFont="1" applyBorder="1" applyAlignment="1"/>
    <xf numFmtId="3" fontId="41" fillId="2" borderId="65" xfId="0" applyNumberFormat="1" applyFont="1" applyFill="1" applyBorder="1" applyAlignment="1">
      <alignment horizontal="center" vertical="center"/>
    </xf>
    <xf numFmtId="3" fontId="41" fillId="2" borderId="36" xfId="0" applyNumberFormat="1" applyFont="1" applyFill="1" applyBorder="1" applyAlignment="1">
      <alignment horizontal="center" vertical="center"/>
    </xf>
    <xf numFmtId="3" fontId="41" fillId="0" borderId="61" xfId="0" applyNumberFormat="1" applyFont="1" applyBorder="1" applyAlignment="1">
      <alignment horizontal="center" vertical="center"/>
    </xf>
    <xf numFmtId="3" fontId="41" fillId="2" borderId="21" xfId="0" applyNumberFormat="1" applyFont="1" applyFill="1" applyBorder="1" applyAlignment="1">
      <alignment horizontal="right"/>
    </xf>
    <xf numFmtId="0" fontId="0" fillId="0" borderId="0" xfId="0" applyFont="1"/>
    <xf numFmtId="0" fontId="45" fillId="0" borderId="0" xfId="0" applyFont="1" applyFill="1" applyBorder="1" applyAlignment="1">
      <alignment horizontal="center" vertical="center"/>
    </xf>
    <xf numFmtId="0" fontId="46" fillId="0" borderId="0" xfId="0" applyFont="1" applyFill="1" applyBorder="1"/>
    <xf numFmtId="0" fontId="47" fillId="0" borderId="0" xfId="0" applyFont="1" applyFill="1" applyBorder="1"/>
    <xf numFmtId="0" fontId="48" fillId="0" borderId="66" xfId="0" applyFont="1" applyFill="1" applyBorder="1"/>
    <xf numFmtId="0" fontId="49" fillId="0" borderId="68" xfId="0" applyFont="1" applyFill="1" applyBorder="1" applyAlignment="1">
      <alignment vertical="center"/>
    </xf>
    <xf numFmtId="0" fontId="49" fillId="0" borderId="68" xfId="0" applyFont="1" applyFill="1" applyBorder="1" applyAlignment="1">
      <alignment horizontal="left" vertical="center"/>
    </xf>
    <xf numFmtId="0" fontId="49" fillId="0" borderId="68" xfId="0" applyFont="1" applyFill="1" applyBorder="1" applyAlignment="1">
      <alignment horizontal="center" vertical="top" wrapText="1"/>
    </xf>
    <xf numFmtId="0" fontId="49" fillId="0" borderId="68" xfId="0" applyFont="1" applyFill="1" applyBorder="1" applyAlignment="1">
      <alignment horizontal="center" vertical="center" wrapText="1"/>
    </xf>
    <xf numFmtId="0" fontId="49" fillId="0" borderId="68" xfId="0" applyFont="1" applyFill="1" applyBorder="1" applyAlignment="1">
      <alignment horizontal="center" vertical="center"/>
    </xf>
    <xf numFmtId="0" fontId="51" fillId="0" borderId="69" xfId="0" applyFont="1" applyFill="1" applyBorder="1" applyAlignment="1">
      <alignment horizontal="right"/>
    </xf>
    <xf numFmtId="0" fontId="51" fillId="0" borderId="70" xfId="0" applyFont="1" applyFill="1" applyBorder="1" applyAlignment="1">
      <alignment horizontal="left"/>
    </xf>
    <xf numFmtId="3" fontId="52" fillId="0" borderId="17" xfId="0" applyNumberFormat="1" applyFont="1" applyFill="1" applyBorder="1" applyAlignment="1">
      <alignment horizontal="right" wrapText="1"/>
    </xf>
    <xf numFmtId="3" fontId="52" fillId="0" borderId="17" xfId="0" applyNumberFormat="1" applyFont="1" applyFill="1" applyBorder="1" applyAlignment="1">
      <alignment horizontal="right"/>
    </xf>
    <xf numFmtId="3" fontId="52" fillId="0" borderId="71" xfId="0" applyNumberFormat="1" applyFont="1" applyFill="1" applyBorder="1" applyAlignment="1">
      <alignment horizontal="right" wrapText="1"/>
    </xf>
    <xf numFmtId="0" fontId="51" fillId="0" borderId="60" xfId="0" applyFont="1" applyFill="1" applyBorder="1" applyAlignment="1">
      <alignment horizontal="right"/>
    </xf>
    <xf numFmtId="0" fontId="51" fillId="0" borderId="28" xfId="0" applyFont="1" applyFill="1" applyBorder="1" applyAlignment="1">
      <alignment horizontal="left"/>
    </xf>
    <xf numFmtId="0" fontId="53" fillId="0" borderId="72" xfId="0" applyFont="1" applyFill="1" applyBorder="1" applyAlignment="1">
      <alignment horizontal="right"/>
    </xf>
    <xf numFmtId="3" fontId="53" fillId="0" borderId="17" xfId="0" applyNumberFormat="1" applyFont="1" applyFill="1" applyBorder="1"/>
    <xf numFmtId="3" fontId="54" fillId="0" borderId="17" xfId="0" applyNumberFormat="1" applyFont="1" applyFill="1" applyBorder="1" applyAlignment="1">
      <alignment horizontal="right"/>
    </xf>
    <xf numFmtId="3" fontId="55" fillId="0" borderId="71" xfId="0" applyNumberFormat="1" applyFont="1" applyFill="1" applyBorder="1" applyAlignment="1">
      <alignment horizontal="right" wrapText="1"/>
    </xf>
    <xf numFmtId="0" fontId="46" fillId="0" borderId="72" xfId="0" applyFont="1" applyFill="1" applyBorder="1" applyAlignment="1">
      <alignment horizontal="right"/>
    </xf>
    <xf numFmtId="3" fontId="46" fillId="0" borderId="17" xfId="0" applyNumberFormat="1" applyFont="1" applyFill="1" applyBorder="1"/>
    <xf numFmtId="3" fontId="39" fillId="0" borderId="17" xfId="0" applyNumberFormat="1" applyFont="1" applyFill="1" applyBorder="1" applyAlignment="1">
      <alignment horizontal="right"/>
    </xf>
    <xf numFmtId="3" fontId="39" fillId="0" borderId="73" xfId="0" applyNumberFormat="1" applyFont="1" applyFill="1" applyBorder="1" applyAlignment="1">
      <alignment horizontal="right"/>
    </xf>
    <xf numFmtId="3" fontId="46" fillId="0" borderId="17" xfId="0" applyNumberFormat="1" applyFont="1" applyFill="1" applyBorder="1" applyAlignment="1">
      <alignment wrapText="1"/>
    </xf>
    <xf numFmtId="3" fontId="39" fillId="0" borderId="17" xfId="0" applyNumberFormat="1" applyFont="1" applyFill="1" applyBorder="1"/>
    <xf numFmtId="3" fontId="39" fillId="0" borderId="73" xfId="0" applyNumberFormat="1" applyFont="1" applyFill="1" applyBorder="1"/>
    <xf numFmtId="3" fontId="54" fillId="0" borderId="17" xfId="0" applyNumberFormat="1" applyFont="1" applyFill="1" applyBorder="1"/>
    <xf numFmtId="3" fontId="54" fillId="0" borderId="73" xfId="0" applyNumberFormat="1" applyFont="1" applyFill="1" applyBorder="1"/>
    <xf numFmtId="0" fontId="53" fillId="0" borderId="74" xfId="0" applyFont="1" applyFill="1" applyBorder="1" applyAlignment="1">
      <alignment horizontal="right"/>
    </xf>
    <xf numFmtId="0" fontId="46" fillId="0" borderId="74" xfId="0" applyFont="1" applyFill="1" applyBorder="1" applyAlignment="1">
      <alignment horizontal="right"/>
    </xf>
    <xf numFmtId="3" fontId="39" fillId="0" borderId="75" xfId="0" applyNumberFormat="1" applyFont="1" applyFill="1" applyBorder="1" applyAlignment="1">
      <alignment horizontal="right"/>
    </xf>
    <xf numFmtId="3" fontId="39" fillId="0" borderId="75" xfId="0" applyNumberFormat="1" applyFont="1" applyFill="1" applyBorder="1"/>
    <xf numFmtId="3" fontId="39" fillId="0" borderId="76" xfId="0" applyNumberFormat="1" applyFont="1" applyFill="1" applyBorder="1"/>
    <xf numFmtId="0" fontId="56" fillId="0" borderId="68" xfId="0" applyFont="1" applyFill="1" applyBorder="1"/>
    <xf numFmtId="0" fontId="31" fillId="0" borderId="68" xfId="0" applyFont="1" applyFill="1" applyBorder="1"/>
    <xf numFmtId="3" fontId="57" fillId="0" borderId="68" xfId="0" applyNumberFormat="1" applyFont="1" applyFill="1" applyBorder="1"/>
    <xf numFmtId="0" fontId="48" fillId="0" borderId="67" xfId="0" applyFont="1" applyFill="1" applyBorder="1"/>
    <xf numFmtId="0" fontId="49" fillId="0" borderId="68" xfId="0" applyFont="1" applyFill="1" applyBorder="1" applyAlignment="1">
      <alignment horizontal="center" vertical="center"/>
    </xf>
    <xf numFmtId="0" fontId="34" fillId="0" borderId="55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9" fillId="0" borderId="0" xfId="0" applyFont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8" fillId="0" borderId="0" xfId="0" applyFont="1" applyAlignment="1">
      <alignment horizontal="left"/>
    </xf>
    <xf numFmtId="0" fontId="58" fillId="0" borderId="0" xfId="0" applyFont="1" applyAlignment="1">
      <alignment horizontal="right"/>
    </xf>
    <xf numFmtId="0" fontId="0" fillId="0" borderId="0" xfId="0" applyAlignment="1"/>
  </cellXfs>
  <cellStyles count="2">
    <cellStyle name="Excel Built-in Normal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GYZ~1/AppData/Local/Temp/2019%20z&#225;rsz&#225;mad&#225;s%20S&#225;p%20%20&#214;nk%20jav&#237;to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éklet"/>
      <sheetName val="1.a.melléklet"/>
      <sheetName val="2.sz.melléklet"/>
      <sheetName val="2.a.melléklet"/>
      <sheetName val="2.b.melléklet"/>
      <sheetName val="3.sz.melléklet"/>
      <sheetName val="3.a.sz.melléklet"/>
      <sheetName val="4. sz. melléklet"/>
      <sheetName val="4.a.számú melléklet"/>
      <sheetName val="5.sz.melléklet"/>
      <sheetName val="6.sz.melléklet"/>
      <sheetName val="7.sz.melléklet"/>
      <sheetName val="8.sz.melléklet"/>
      <sheetName val="9.sz.melléklet"/>
      <sheetName val="9.a.számú melléklet "/>
      <sheetName val="10.sz.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0</v>
          </cell>
        </row>
        <row r="16">
          <cell r="D16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tabSelected="1" topLeftCell="A91" workbookViewId="0">
      <selection activeCell="L102" sqref="L102"/>
    </sheetView>
  </sheetViews>
  <sheetFormatPr defaultRowHeight="15"/>
  <cols>
    <col min="1" max="1" width="4.7109375" customWidth="1"/>
    <col min="2" max="2" width="45.7109375" customWidth="1"/>
    <col min="3" max="3" width="16.85546875" customWidth="1"/>
    <col min="4" max="4" width="12.5703125" customWidth="1"/>
    <col min="5" max="5" width="11.140625" customWidth="1"/>
    <col min="6" max="7" width="11.5703125" customWidth="1"/>
    <col min="8" max="9" width="11.7109375" bestFit="1" customWidth="1"/>
    <col min="10" max="10" width="5.85546875" customWidth="1"/>
    <col min="11" max="11" width="11" bestFit="1" customWidth="1"/>
    <col min="12" max="12" width="18.140625" customWidth="1"/>
    <col min="13" max="13" width="12.85546875" customWidth="1"/>
    <col min="14" max="14" width="5.5703125" bestFit="1" customWidth="1"/>
    <col min="15" max="15" width="12.28515625" bestFit="1" customWidth="1"/>
    <col min="16" max="16" width="13.140625" customWidth="1"/>
    <col min="17" max="17" width="17.28515625" bestFit="1" customWidth="1"/>
    <col min="19" max="19" width="12.7109375" customWidth="1"/>
    <col min="20" max="20" width="17.5703125" customWidth="1"/>
    <col min="21" max="21" width="13.28515625" customWidth="1"/>
    <col min="23" max="23" width="13.140625" customWidth="1"/>
    <col min="24" max="24" width="18.140625" customWidth="1"/>
    <col min="25" max="25" width="13.140625" customWidth="1"/>
    <col min="27" max="27" width="12" customWidth="1"/>
    <col min="28" max="28" width="18.140625" customWidth="1"/>
    <col min="29" max="29" width="9.140625" customWidth="1"/>
    <col min="30" max="30" width="11.5703125" customWidth="1"/>
    <col min="31" max="31" width="14" customWidth="1"/>
    <col min="32" max="32" width="15.28515625" customWidth="1"/>
  </cols>
  <sheetData>
    <row r="1" spans="1:32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70" t="s">
        <v>1</v>
      </c>
      <c r="AE1" s="270"/>
    </row>
    <row r="2" spans="1:32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AE2" s="1"/>
    </row>
    <row r="3" spans="1:32" ht="18.75">
      <c r="A3" s="271"/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</row>
    <row r="4" spans="1:32" ht="18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2" ht="19.5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3" t="s">
        <v>2</v>
      </c>
    </row>
    <row r="6" spans="1:32" ht="18.75">
      <c r="A6" s="2"/>
      <c r="B6" s="272" t="s">
        <v>3</v>
      </c>
      <c r="C6" s="273"/>
      <c r="D6" s="273"/>
      <c r="E6" s="274"/>
      <c r="F6" s="272" t="s">
        <v>4</v>
      </c>
      <c r="G6" s="273"/>
      <c r="H6" s="273"/>
      <c r="I6" s="274"/>
      <c r="J6" s="272" t="s">
        <v>5</v>
      </c>
      <c r="K6" s="273"/>
      <c r="L6" s="273"/>
      <c r="M6" s="274"/>
      <c r="N6" s="272" t="s">
        <v>6</v>
      </c>
      <c r="O6" s="273"/>
      <c r="P6" s="273"/>
      <c r="Q6" s="274"/>
      <c r="R6" s="272" t="s">
        <v>7</v>
      </c>
      <c r="S6" s="273"/>
      <c r="T6" s="273"/>
      <c r="U6" s="274"/>
      <c r="V6" s="272" t="s">
        <v>8</v>
      </c>
      <c r="W6" s="273"/>
      <c r="X6" s="273"/>
      <c r="Y6" s="274"/>
      <c r="Z6" s="272" t="s">
        <v>9</v>
      </c>
      <c r="AA6" s="273"/>
      <c r="AB6" s="273"/>
      <c r="AC6" s="278"/>
      <c r="AD6" s="280" t="s">
        <v>10</v>
      </c>
      <c r="AE6" s="260"/>
      <c r="AF6" s="269"/>
    </row>
    <row r="7" spans="1:32" ht="19.5" thickBot="1">
      <c r="A7" s="2"/>
      <c r="B7" s="275"/>
      <c r="C7" s="276"/>
      <c r="D7" s="276"/>
      <c r="E7" s="277"/>
      <c r="F7" s="275"/>
      <c r="G7" s="276"/>
      <c r="H7" s="276"/>
      <c r="I7" s="277"/>
      <c r="J7" s="275"/>
      <c r="K7" s="276"/>
      <c r="L7" s="276"/>
      <c r="M7" s="277"/>
      <c r="N7" s="275"/>
      <c r="O7" s="276"/>
      <c r="P7" s="276"/>
      <c r="Q7" s="277"/>
      <c r="R7" s="275"/>
      <c r="S7" s="276"/>
      <c r="T7" s="276"/>
      <c r="U7" s="277"/>
      <c r="V7" s="275"/>
      <c r="W7" s="276"/>
      <c r="X7" s="276"/>
      <c r="Y7" s="277"/>
      <c r="Z7" s="275"/>
      <c r="AA7" s="276"/>
      <c r="AB7" s="276"/>
      <c r="AC7" s="279"/>
      <c r="AD7" s="281"/>
      <c r="AE7" s="282"/>
      <c r="AF7" s="263"/>
    </row>
    <row r="8" spans="1:32" ht="16.5" thickBot="1">
      <c r="A8" s="1"/>
      <c r="B8" s="256" t="s">
        <v>11</v>
      </c>
      <c r="C8" s="257"/>
      <c r="D8" s="256" t="s">
        <v>12</v>
      </c>
      <c r="E8" s="269"/>
      <c r="F8" s="256" t="s">
        <v>11</v>
      </c>
      <c r="G8" s="257"/>
      <c r="H8" s="256" t="s">
        <v>12</v>
      </c>
      <c r="I8" s="269"/>
      <c r="J8" s="256" t="s">
        <v>11</v>
      </c>
      <c r="K8" s="257"/>
      <c r="L8" s="256" t="s">
        <v>12</v>
      </c>
      <c r="M8" s="269"/>
      <c r="N8" s="256" t="s">
        <v>11</v>
      </c>
      <c r="O8" s="257"/>
      <c r="P8" s="256" t="s">
        <v>12</v>
      </c>
      <c r="Q8" s="269"/>
      <c r="R8" s="256" t="s">
        <v>11</v>
      </c>
      <c r="S8" s="257"/>
      <c r="T8" s="256" t="s">
        <v>12</v>
      </c>
      <c r="U8" s="269"/>
      <c r="V8" s="256" t="s">
        <v>11</v>
      </c>
      <c r="W8" s="257"/>
      <c r="X8" s="256" t="s">
        <v>12</v>
      </c>
      <c r="Y8" s="269"/>
      <c r="Z8" s="256" t="s">
        <v>11</v>
      </c>
      <c r="AA8" s="257"/>
      <c r="AB8" s="256" t="s">
        <v>12</v>
      </c>
      <c r="AC8" s="260"/>
      <c r="AD8" s="283"/>
      <c r="AE8" s="261"/>
      <c r="AF8" s="264"/>
    </row>
    <row r="9" spans="1:32" ht="15.75" thickBot="1">
      <c r="A9" s="262" t="s">
        <v>13</v>
      </c>
      <c r="B9" s="258"/>
      <c r="C9" s="259"/>
      <c r="D9" s="258"/>
      <c r="E9" s="264"/>
      <c r="F9" s="258"/>
      <c r="G9" s="259"/>
      <c r="H9" s="258"/>
      <c r="I9" s="264"/>
      <c r="J9" s="258"/>
      <c r="K9" s="259"/>
      <c r="L9" s="258"/>
      <c r="M9" s="264"/>
      <c r="N9" s="258"/>
      <c r="O9" s="259"/>
      <c r="P9" s="258"/>
      <c r="Q9" s="264"/>
      <c r="R9" s="258"/>
      <c r="S9" s="259"/>
      <c r="T9" s="258"/>
      <c r="U9" s="264"/>
      <c r="V9" s="258"/>
      <c r="W9" s="259"/>
      <c r="X9" s="258"/>
      <c r="Y9" s="264"/>
      <c r="Z9" s="258"/>
      <c r="AA9" s="259"/>
      <c r="AB9" s="258"/>
      <c r="AC9" s="261"/>
      <c r="AD9" s="265" t="s">
        <v>14</v>
      </c>
      <c r="AE9" s="265" t="s">
        <v>15</v>
      </c>
      <c r="AF9" s="265" t="s">
        <v>16</v>
      </c>
    </row>
    <row r="10" spans="1:32">
      <c r="A10" s="263"/>
      <c r="B10" s="250" t="s">
        <v>17</v>
      </c>
      <c r="C10" s="250" t="s">
        <v>18</v>
      </c>
      <c r="D10" s="250" t="s">
        <v>19</v>
      </c>
      <c r="E10" s="252" t="s">
        <v>20</v>
      </c>
      <c r="F10" s="250" t="s">
        <v>17</v>
      </c>
      <c r="G10" s="250" t="s">
        <v>18</v>
      </c>
      <c r="H10" s="250" t="s">
        <v>19</v>
      </c>
      <c r="I10" s="252" t="s">
        <v>20</v>
      </c>
      <c r="J10" s="250" t="s">
        <v>17</v>
      </c>
      <c r="K10" s="250" t="s">
        <v>18</v>
      </c>
      <c r="L10" s="250" t="s">
        <v>19</v>
      </c>
      <c r="M10" s="252" t="s">
        <v>20</v>
      </c>
      <c r="N10" s="250" t="s">
        <v>17</v>
      </c>
      <c r="O10" s="250" t="s">
        <v>18</v>
      </c>
      <c r="P10" s="250" t="s">
        <v>19</v>
      </c>
      <c r="Q10" s="252" t="s">
        <v>20</v>
      </c>
      <c r="R10" s="250" t="s">
        <v>17</v>
      </c>
      <c r="S10" s="250" t="s">
        <v>18</v>
      </c>
      <c r="T10" s="250" t="s">
        <v>19</v>
      </c>
      <c r="U10" s="252" t="s">
        <v>20</v>
      </c>
      <c r="V10" s="250" t="s">
        <v>17</v>
      </c>
      <c r="W10" s="250" t="s">
        <v>18</v>
      </c>
      <c r="X10" s="250" t="s">
        <v>19</v>
      </c>
      <c r="Y10" s="252" t="s">
        <v>20</v>
      </c>
      <c r="Z10" s="250" t="s">
        <v>17</v>
      </c>
      <c r="AA10" s="250" t="s">
        <v>18</v>
      </c>
      <c r="AB10" s="250" t="s">
        <v>19</v>
      </c>
      <c r="AC10" s="254" t="s">
        <v>20</v>
      </c>
      <c r="AD10" s="266"/>
      <c r="AE10" s="266"/>
      <c r="AF10" s="266"/>
    </row>
    <row r="11" spans="1:32" ht="15.75" thickBot="1">
      <c r="A11" s="264"/>
      <c r="B11" s="268"/>
      <c r="C11" s="251"/>
      <c r="D11" s="251"/>
      <c r="E11" s="253"/>
      <c r="F11" s="251"/>
      <c r="G11" s="251"/>
      <c r="H11" s="251"/>
      <c r="I11" s="253"/>
      <c r="J11" s="251"/>
      <c r="K11" s="251"/>
      <c r="L11" s="251"/>
      <c r="M11" s="253"/>
      <c r="N11" s="251"/>
      <c r="O11" s="251"/>
      <c r="P11" s="251"/>
      <c r="Q11" s="253"/>
      <c r="R11" s="251"/>
      <c r="S11" s="251"/>
      <c r="T11" s="251"/>
      <c r="U11" s="253"/>
      <c r="V11" s="251"/>
      <c r="W11" s="251"/>
      <c r="X11" s="251"/>
      <c r="Y11" s="253"/>
      <c r="Z11" s="251"/>
      <c r="AA11" s="251"/>
      <c r="AB11" s="251"/>
      <c r="AC11" s="255"/>
      <c r="AD11" s="267"/>
      <c r="AE11" s="267"/>
      <c r="AF11" s="267"/>
    </row>
    <row r="12" spans="1:32" ht="17.25" thickBot="1">
      <c r="A12" s="4" t="s">
        <v>21</v>
      </c>
      <c r="B12" s="5">
        <f>SUM(F12,J12,N12,R12,V12,Z12)</f>
        <v>14392827</v>
      </c>
      <c r="C12" s="6">
        <f>SUM(G12,K12,O12,S12,W12,AA12)</f>
        <v>32884495</v>
      </c>
      <c r="D12" s="7">
        <f>H12+L12+P12+T12+X12+AB12</f>
        <v>14926615</v>
      </c>
      <c r="E12" s="8">
        <f>(D12/C12)*100</f>
        <v>45.391042191768491</v>
      </c>
      <c r="F12" s="9">
        <v>10360000</v>
      </c>
      <c r="G12" s="10">
        <v>17697378</v>
      </c>
      <c r="H12" s="10">
        <v>10367981</v>
      </c>
      <c r="I12" s="11">
        <f>H12/G12*100</f>
        <v>58.584842342181986</v>
      </c>
      <c r="J12" s="10">
        <v>1376627</v>
      </c>
      <c r="K12" s="10">
        <v>1376627</v>
      </c>
      <c r="L12" s="10">
        <v>1246231</v>
      </c>
      <c r="M12" s="11">
        <f>L12/K12*100</f>
        <v>90.5278626672294</v>
      </c>
      <c r="N12" s="10">
        <v>2656200</v>
      </c>
      <c r="O12" s="10">
        <v>13810490</v>
      </c>
      <c r="P12" s="10">
        <v>3312403</v>
      </c>
      <c r="Q12" s="11">
        <f>P12/O12*100</f>
        <v>23.98468845059082</v>
      </c>
      <c r="R12" s="10">
        <v>0</v>
      </c>
      <c r="S12" s="12">
        <v>0</v>
      </c>
      <c r="T12" s="12">
        <v>0</v>
      </c>
      <c r="U12" s="13"/>
      <c r="V12" s="13"/>
      <c r="W12" s="13"/>
      <c r="X12" s="13"/>
      <c r="Y12" s="13"/>
      <c r="Z12" s="13"/>
      <c r="AA12" s="13">
        <v>0</v>
      </c>
      <c r="AB12" s="13">
        <v>0</v>
      </c>
      <c r="AC12" s="14"/>
      <c r="AD12" s="8">
        <v>5</v>
      </c>
      <c r="AE12" s="15">
        <v>5</v>
      </c>
      <c r="AF12" s="16"/>
    </row>
    <row r="13" spans="1:32" ht="17.25" thickBot="1">
      <c r="A13" s="4" t="s">
        <v>22</v>
      </c>
      <c r="B13" s="5">
        <f t="shared" ref="B13:C41" si="0">SUM(F13,J13,N13,R13,V13,Z13)</f>
        <v>516390</v>
      </c>
      <c r="C13" s="17">
        <f t="shared" si="0"/>
        <v>460000</v>
      </c>
      <c r="D13" s="18">
        <f t="shared" ref="D13:D41" si="1">H13+L13+P13+T13+X13+AB13</f>
        <v>232779</v>
      </c>
      <c r="E13" s="11">
        <f t="shared" ref="E13:E51" si="2">(D13/C13)*100</f>
        <v>50.604130434782611</v>
      </c>
      <c r="F13" s="10"/>
      <c r="G13" s="10">
        <v>0</v>
      </c>
      <c r="H13" s="10">
        <v>0</v>
      </c>
      <c r="I13" s="11"/>
      <c r="J13" s="10">
        <v>0</v>
      </c>
      <c r="K13" s="10">
        <v>0</v>
      </c>
      <c r="L13" s="10">
        <v>0</v>
      </c>
      <c r="M13" s="11"/>
      <c r="N13" s="10">
        <v>516390</v>
      </c>
      <c r="O13" s="10">
        <v>460000</v>
      </c>
      <c r="P13" s="10">
        <v>232779</v>
      </c>
      <c r="Q13" s="11">
        <f t="shared" ref="Q13:Q41" si="3">P13/O13*100</f>
        <v>50.604130434782611</v>
      </c>
      <c r="R13" s="10">
        <v>0</v>
      </c>
      <c r="S13" s="12">
        <v>0</v>
      </c>
      <c r="T13" s="12">
        <v>0</v>
      </c>
      <c r="U13" s="13"/>
      <c r="V13" s="13"/>
      <c r="W13" s="13"/>
      <c r="X13" s="13"/>
      <c r="Y13" s="13"/>
      <c r="Z13" s="13"/>
      <c r="AA13" s="13"/>
      <c r="AB13" s="13">
        <v>0</v>
      </c>
      <c r="AC13" s="14"/>
      <c r="AD13" s="13"/>
      <c r="AE13" s="19"/>
      <c r="AF13" s="20"/>
    </row>
    <row r="14" spans="1:32" ht="17.25" thickBot="1">
      <c r="A14" s="4" t="s">
        <v>23</v>
      </c>
      <c r="B14" s="21">
        <f t="shared" si="0"/>
        <v>2882143</v>
      </c>
      <c r="C14" s="22"/>
      <c r="D14" s="18">
        <f>H14+L14+P14+T14+X14+AB14</f>
        <v>5322088</v>
      </c>
      <c r="E14" s="11">
        <f>(D14/C15)*100</f>
        <v>70.027473684210534</v>
      </c>
      <c r="F14" s="23">
        <v>0</v>
      </c>
      <c r="G14" s="12">
        <v>0</v>
      </c>
      <c r="H14" s="12">
        <v>0</v>
      </c>
      <c r="I14" s="13"/>
      <c r="J14" s="12">
        <v>0</v>
      </c>
      <c r="K14" s="12">
        <v>0</v>
      </c>
      <c r="L14" s="12">
        <v>0</v>
      </c>
      <c r="M14" s="13"/>
      <c r="N14" s="10">
        <v>2445653</v>
      </c>
      <c r="O14" s="10">
        <v>7000000</v>
      </c>
      <c r="P14" s="10">
        <v>4622088</v>
      </c>
      <c r="Q14" s="11">
        <f t="shared" si="3"/>
        <v>66.029828571428567</v>
      </c>
      <c r="R14" s="11"/>
      <c r="S14" s="13"/>
      <c r="T14" s="13">
        <v>0</v>
      </c>
      <c r="U14" s="13"/>
      <c r="V14" s="13"/>
      <c r="W14" s="13"/>
      <c r="X14" s="13"/>
      <c r="Y14" s="13"/>
      <c r="Z14" s="13">
        <v>436490</v>
      </c>
      <c r="AA14" s="11">
        <v>600000</v>
      </c>
      <c r="AB14" s="11">
        <v>700000</v>
      </c>
      <c r="AC14" s="24">
        <f t="shared" ref="AC14:AC41" si="4">AB14/AA14*100</f>
        <v>116.66666666666667</v>
      </c>
      <c r="AD14" s="13"/>
      <c r="AE14" s="19"/>
      <c r="AF14" s="20"/>
    </row>
    <row r="15" spans="1:32" ht="17.25" thickBot="1">
      <c r="A15" s="4" t="s">
        <v>24</v>
      </c>
      <c r="B15" s="5">
        <f t="shared" si="0"/>
        <v>321159</v>
      </c>
      <c r="C15" s="6">
        <f>SUM(G14,K14,O14,S14,W14,AA14)</f>
        <v>7600000</v>
      </c>
      <c r="D15" s="18">
        <f t="shared" si="1"/>
        <v>85808</v>
      </c>
      <c r="E15" s="11">
        <f>(D15/C16)*100</f>
        <v>26.610844924097936</v>
      </c>
      <c r="F15" s="25"/>
      <c r="G15" s="26"/>
      <c r="H15" s="27"/>
      <c r="I15" s="13"/>
      <c r="J15" s="27"/>
      <c r="K15" s="26"/>
      <c r="L15" s="27"/>
      <c r="M15" s="13"/>
      <c r="N15" s="10">
        <v>0</v>
      </c>
      <c r="O15" s="10">
        <v>1296</v>
      </c>
      <c r="P15" s="10">
        <v>648</v>
      </c>
      <c r="Q15" s="11">
        <f t="shared" si="3"/>
        <v>50</v>
      </c>
      <c r="R15" s="11">
        <v>321159</v>
      </c>
      <c r="S15" s="11">
        <v>321159</v>
      </c>
      <c r="T15" s="11">
        <v>85160</v>
      </c>
      <c r="U15" s="13"/>
      <c r="V15" s="13"/>
      <c r="W15" s="13"/>
      <c r="X15" s="13"/>
      <c r="Y15" s="13"/>
      <c r="Z15" s="13"/>
      <c r="AA15" s="11"/>
      <c r="AB15" s="11"/>
      <c r="AC15" s="24"/>
      <c r="AD15" s="13"/>
      <c r="AE15" s="19"/>
      <c r="AF15" s="20"/>
    </row>
    <row r="16" spans="1:32" ht="17.25" thickBot="1">
      <c r="A16" s="4" t="s">
        <v>25</v>
      </c>
      <c r="B16" s="5">
        <f t="shared" si="0"/>
        <v>27148974</v>
      </c>
      <c r="C16" s="6">
        <f>SUM(G15,K15,O15,S15,W15,AA15)</f>
        <v>322455</v>
      </c>
      <c r="D16" s="18"/>
      <c r="E16" s="11"/>
      <c r="F16" s="28"/>
      <c r="G16" s="29"/>
      <c r="H16" s="30"/>
      <c r="I16" s="13"/>
      <c r="J16" s="25"/>
      <c r="K16" s="29"/>
      <c r="L16" s="30"/>
      <c r="M16" s="13"/>
      <c r="N16" s="10"/>
      <c r="O16" s="10"/>
      <c r="P16" s="10"/>
      <c r="Q16" s="11"/>
      <c r="R16" s="11">
        <v>27148974</v>
      </c>
      <c r="S16" s="11">
        <v>35590926</v>
      </c>
      <c r="T16" s="11">
        <v>5795463</v>
      </c>
      <c r="U16" s="13"/>
      <c r="V16" s="13"/>
      <c r="W16" s="13"/>
      <c r="X16" s="13"/>
      <c r="Y16" s="13"/>
      <c r="Z16" s="13"/>
      <c r="AA16" s="11"/>
      <c r="AB16" s="11"/>
      <c r="AC16" s="24"/>
      <c r="AD16" s="13"/>
      <c r="AE16" s="19"/>
      <c r="AF16" s="20"/>
    </row>
    <row r="17" spans="1:32" ht="17.25" thickBot="1">
      <c r="A17" s="4" t="s">
        <v>26</v>
      </c>
      <c r="B17" s="5">
        <f>SUM(F17,J17,N17,R17,V17,Z17)</f>
        <v>2771924</v>
      </c>
      <c r="C17" s="6">
        <f>SUM(G17,K17,O17,S17,W17,AA17)</f>
        <v>2772237</v>
      </c>
      <c r="D17" s="18">
        <f>H17+L17+P17+T17+X17+AB17</f>
        <v>2772237</v>
      </c>
      <c r="E17" s="11">
        <f>(D17/C17)*100</f>
        <v>100</v>
      </c>
      <c r="F17" s="31">
        <v>2335000</v>
      </c>
      <c r="G17" s="11">
        <v>2335313</v>
      </c>
      <c r="H17" s="11">
        <v>2335313</v>
      </c>
      <c r="I17" s="11">
        <f>H17/G17*100</f>
        <v>100</v>
      </c>
      <c r="J17" s="13">
        <v>436924</v>
      </c>
      <c r="K17" s="11">
        <v>436924</v>
      </c>
      <c r="L17" s="11">
        <v>436924</v>
      </c>
      <c r="M17" s="11">
        <f>L17/K17*100</f>
        <v>100</v>
      </c>
      <c r="N17" s="12">
        <v>0</v>
      </c>
      <c r="O17" s="12">
        <v>0</v>
      </c>
      <c r="P17" s="12">
        <v>0</v>
      </c>
      <c r="Q17" s="11"/>
      <c r="R17" s="11"/>
      <c r="S17" s="13"/>
      <c r="T17" s="13">
        <v>0</v>
      </c>
      <c r="U17" s="13"/>
      <c r="V17" s="13"/>
      <c r="W17" s="13"/>
      <c r="X17" s="13"/>
      <c r="Y17" s="13"/>
      <c r="Z17" s="13"/>
      <c r="AA17" s="13"/>
      <c r="AB17" s="13">
        <v>0</v>
      </c>
      <c r="AC17" s="24"/>
      <c r="AD17" s="11">
        <v>1</v>
      </c>
      <c r="AE17" s="32">
        <v>1</v>
      </c>
      <c r="AF17" s="20"/>
    </row>
    <row r="18" spans="1:32" ht="17.25" thickBot="1">
      <c r="A18" s="4" t="s">
        <v>27</v>
      </c>
      <c r="B18" s="21">
        <f t="shared" si="0"/>
        <v>202200</v>
      </c>
      <c r="C18" s="17">
        <f t="shared" si="0"/>
        <v>358000</v>
      </c>
      <c r="D18" s="18">
        <f t="shared" si="1"/>
        <v>154486</v>
      </c>
      <c r="E18" s="11">
        <f t="shared" si="2"/>
        <v>43.152513966480448</v>
      </c>
      <c r="F18" s="10"/>
      <c r="G18" s="10">
        <v>0</v>
      </c>
      <c r="H18" s="10">
        <v>0</v>
      </c>
      <c r="I18" s="11"/>
      <c r="J18" s="12"/>
      <c r="K18" s="12"/>
      <c r="L18" s="12"/>
      <c r="M18" s="11"/>
      <c r="N18" s="10">
        <v>52200</v>
      </c>
      <c r="O18" s="10">
        <v>208000</v>
      </c>
      <c r="P18" s="10">
        <v>104486</v>
      </c>
      <c r="Q18" s="11">
        <f t="shared" si="3"/>
        <v>50.23365384615385</v>
      </c>
      <c r="R18" s="11">
        <v>150000</v>
      </c>
      <c r="S18" s="11">
        <v>150000</v>
      </c>
      <c r="T18" s="11">
        <v>50000</v>
      </c>
      <c r="U18" s="11">
        <f>T18/S18*100</f>
        <v>33.333333333333329</v>
      </c>
      <c r="V18" s="13"/>
      <c r="W18" s="13"/>
      <c r="X18" s="13"/>
      <c r="Y18" s="13"/>
      <c r="Z18" s="13"/>
      <c r="AA18" s="13"/>
      <c r="AB18" s="13"/>
      <c r="AC18" s="24"/>
      <c r="AD18" s="13"/>
      <c r="AE18" s="19"/>
      <c r="AF18" s="20"/>
    </row>
    <row r="19" spans="1:32" ht="17.25" thickBot="1">
      <c r="A19" s="33" t="s">
        <v>28</v>
      </c>
      <c r="B19" s="34"/>
      <c r="C19" s="6">
        <f>SUM(G19,K19,O19,S19,W19,AA19)</f>
        <v>58260000</v>
      </c>
      <c r="D19" s="18">
        <f>H19+L19+P19+T19+X19+AB19</f>
        <v>41038759</v>
      </c>
      <c r="E19" s="11">
        <f>(D19/C19)*100</f>
        <v>70.440712324064535</v>
      </c>
      <c r="F19" s="35">
        <v>23500000</v>
      </c>
      <c r="G19" s="36">
        <v>24000000</v>
      </c>
      <c r="H19" s="36">
        <v>24699939</v>
      </c>
      <c r="I19" s="11">
        <f t="shared" ref="I19" si="5">H19/G19*100</f>
        <v>102.91641250000001</v>
      </c>
      <c r="J19" s="37">
        <v>2300000</v>
      </c>
      <c r="K19" s="36">
        <v>2300000</v>
      </c>
      <c r="L19" s="36">
        <v>2307151</v>
      </c>
      <c r="M19" s="11">
        <f t="shared" ref="M19" si="6">L19/K19*100</f>
        <v>100.31091304347825</v>
      </c>
      <c r="N19" s="38">
        <v>6479000</v>
      </c>
      <c r="O19" s="38">
        <v>30800000</v>
      </c>
      <c r="P19" s="39">
        <v>12958045</v>
      </c>
      <c r="Q19" s="40">
        <f t="shared" si="3"/>
        <v>42.071574675324676</v>
      </c>
      <c r="R19" s="35">
        <v>560000</v>
      </c>
      <c r="S19" s="41">
        <v>560000</v>
      </c>
      <c r="T19" s="42">
        <v>438624</v>
      </c>
      <c r="U19" s="11">
        <f>T19/S19*100</f>
        <v>78.325714285714284</v>
      </c>
      <c r="V19" s="43"/>
      <c r="W19" s="44"/>
      <c r="X19" s="33"/>
      <c r="Y19" s="43"/>
      <c r="Z19" s="45">
        <v>300000</v>
      </c>
      <c r="AA19" s="41">
        <v>600000</v>
      </c>
      <c r="AB19" s="41">
        <v>635000</v>
      </c>
      <c r="AC19" s="24">
        <f t="shared" si="4"/>
        <v>105.83333333333333</v>
      </c>
      <c r="AD19" s="46">
        <v>0</v>
      </c>
      <c r="AE19" s="46">
        <v>0</v>
      </c>
      <c r="AF19" s="46">
        <v>30</v>
      </c>
    </row>
    <row r="20" spans="1:32" ht="17.25" thickBot="1">
      <c r="A20" s="4" t="s">
        <v>29</v>
      </c>
      <c r="B20" s="5">
        <f t="shared" si="0"/>
        <v>100000</v>
      </c>
      <c r="C20" s="6">
        <f t="shared" si="0"/>
        <v>400000</v>
      </c>
      <c r="D20" s="18">
        <f t="shared" si="1"/>
        <v>200500</v>
      </c>
      <c r="E20" s="8">
        <f t="shared" si="2"/>
        <v>50.125</v>
      </c>
      <c r="F20" s="31"/>
      <c r="G20" s="13"/>
      <c r="H20" s="13">
        <v>0</v>
      </c>
      <c r="I20" s="13"/>
      <c r="J20" s="13"/>
      <c r="K20" s="13"/>
      <c r="L20" s="13"/>
      <c r="M20" s="13"/>
      <c r="N20" s="10">
        <v>100000</v>
      </c>
      <c r="O20" s="10">
        <v>400000</v>
      </c>
      <c r="P20" s="10">
        <v>200500</v>
      </c>
      <c r="Q20" s="11">
        <f t="shared" si="3"/>
        <v>50.125</v>
      </c>
      <c r="R20" s="11"/>
      <c r="S20" s="13"/>
      <c r="T20" s="13">
        <v>0</v>
      </c>
      <c r="U20" s="13"/>
      <c r="V20" s="13"/>
      <c r="W20" s="13"/>
      <c r="X20" s="13"/>
      <c r="Y20" s="13"/>
      <c r="Z20" s="13"/>
      <c r="AA20" s="13"/>
      <c r="AB20" s="13">
        <v>0</v>
      </c>
      <c r="AC20" s="14"/>
      <c r="AD20" s="13"/>
      <c r="AE20" s="19"/>
      <c r="AF20" s="20"/>
    </row>
    <row r="21" spans="1:32" ht="17.25" thickBot="1">
      <c r="A21" s="4" t="s">
        <v>30</v>
      </c>
      <c r="B21" s="5">
        <f t="shared" si="0"/>
        <v>3469000</v>
      </c>
      <c r="C21" s="6">
        <f t="shared" si="0"/>
        <v>8825660</v>
      </c>
      <c r="D21" s="18">
        <f t="shared" si="1"/>
        <v>5662068</v>
      </c>
      <c r="E21" s="8">
        <f t="shared" si="2"/>
        <v>64.154612799496007</v>
      </c>
      <c r="F21" s="31"/>
      <c r="G21" s="13"/>
      <c r="H21" s="13"/>
      <c r="I21" s="13"/>
      <c r="J21" s="13"/>
      <c r="K21" s="13"/>
      <c r="L21" s="13"/>
      <c r="M21" s="13"/>
      <c r="N21" s="10">
        <v>969000</v>
      </c>
      <c r="O21" s="10">
        <v>3800000</v>
      </c>
      <c r="P21" s="10">
        <v>1939698</v>
      </c>
      <c r="Q21" s="11">
        <f t="shared" si="3"/>
        <v>51.044684210526313</v>
      </c>
      <c r="R21" s="11"/>
      <c r="S21" s="13"/>
      <c r="T21" s="47">
        <v>0</v>
      </c>
      <c r="U21" s="13"/>
      <c r="V21" s="13"/>
      <c r="W21" s="13"/>
      <c r="X21" s="13"/>
      <c r="Y21" s="13"/>
      <c r="Z21" s="13">
        <v>2500000</v>
      </c>
      <c r="AA21" s="11">
        <v>5025660</v>
      </c>
      <c r="AB21" s="11">
        <v>3722370</v>
      </c>
      <c r="AC21" s="24">
        <f t="shared" si="4"/>
        <v>74.067286684733944</v>
      </c>
      <c r="AD21" s="13"/>
      <c r="AE21" s="19"/>
      <c r="AF21" s="20"/>
    </row>
    <row r="22" spans="1:32" ht="17.25" thickBot="1">
      <c r="A22" s="4" t="s">
        <v>31</v>
      </c>
      <c r="B22" s="5">
        <f t="shared" si="0"/>
        <v>430000</v>
      </c>
      <c r="C22" s="6">
        <f t="shared" si="0"/>
        <v>660000</v>
      </c>
      <c r="D22" s="18">
        <f t="shared" si="1"/>
        <v>477012</v>
      </c>
      <c r="E22" s="8">
        <f t="shared" si="2"/>
        <v>72.274545454545461</v>
      </c>
      <c r="F22" s="31"/>
      <c r="G22" s="13">
        <v>0</v>
      </c>
      <c r="H22" s="13">
        <v>0</v>
      </c>
      <c r="I22" s="13"/>
      <c r="J22" s="13"/>
      <c r="K22" s="13"/>
      <c r="L22" s="13">
        <v>0</v>
      </c>
      <c r="M22" s="13"/>
      <c r="N22" s="10">
        <v>80000</v>
      </c>
      <c r="O22" s="10">
        <v>180000</v>
      </c>
      <c r="P22" s="10">
        <v>91109</v>
      </c>
      <c r="Q22" s="11">
        <f t="shared" si="3"/>
        <v>50.61611111111111</v>
      </c>
      <c r="R22" s="48"/>
      <c r="S22" s="49"/>
      <c r="T22" s="12">
        <v>0</v>
      </c>
      <c r="U22" s="13"/>
      <c r="V22" s="13"/>
      <c r="W22" s="13"/>
      <c r="X22" s="13"/>
      <c r="Y22" s="13"/>
      <c r="Z22" s="13">
        <v>350000</v>
      </c>
      <c r="AA22" s="11">
        <v>480000</v>
      </c>
      <c r="AB22" s="11">
        <v>385903</v>
      </c>
      <c r="AC22" s="24">
        <f t="shared" si="4"/>
        <v>80.396458333333328</v>
      </c>
      <c r="AD22" s="13"/>
      <c r="AE22" s="19"/>
      <c r="AF22" s="20"/>
    </row>
    <row r="23" spans="1:32" ht="17.25" thickBot="1">
      <c r="A23" s="4" t="s">
        <v>32</v>
      </c>
      <c r="B23" s="5">
        <f t="shared" si="0"/>
        <v>3500000</v>
      </c>
      <c r="C23" s="6">
        <f t="shared" si="0"/>
        <v>7600000</v>
      </c>
      <c r="D23" s="18">
        <f t="shared" si="1"/>
        <v>3829156</v>
      </c>
      <c r="E23" s="8">
        <f t="shared" si="2"/>
        <v>50.383631578947366</v>
      </c>
      <c r="F23" s="31"/>
      <c r="G23" s="13"/>
      <c r="H23" s="13">
        <v>0</v>
      </c>
      <c r="I23" s="13"/>
      <c r="J23" s="13"/>
      <c r="K23" s="13"/>
      <c r="L23" s="13">
        <v>0</v>
      </c>
      <c r="M23" s="13"/>
      <c r="N23" s="11">
        <v>3500000</v>
      </c>
      <c r="O23" s="10">
        <v>7600000</v>
      </c>
      <c r="P23" s="10">
        <v>3829156</v>
      </c>
      <c r="Q23" s="11">
        <f t="shared" si="3"/>
        <v>50.383631578947366</v>
      </c>
      <c r="R23" s="10"/>
      <c r="S23" s="12"/>
      <c r="T23" s="12">
        <v>0</v>
      </c>
      <c r="U23" s="13"/>
      <c r="V23" s="50"/>
      <c r="W23" s="50"/>
      <c r="X23" s="50"/>
      <c r="Y23" s="13"/>
      <c r="Z23" s="13"/>
      <c r="AA23" s="13"/>
      <c r="AB23" s="13">
        <v>0</v>
      </c>
      <c r="AC23" s="14"/>
      <c r="AD23" s="13"/>
      <c r="AE23" s="19"/>
      <c r="AF23" s="20"/>
    </row>
    <row r="24" spans="1:32" ht="17.25" thickBot="1">
      <c r="A24" s="4" t="s">
        <v>33</v>
      </c>
      <c r="B24" s="5">
        <f t="shared" si="0"/>
        <v>20000</v>
      </c>
      <c r="C24" s="6">
        <f t="shared" si="0"/>
        <v>125000</v>
      </c>
      <c r="D24" s="51">
        <f t="shared" si="1"/>
        <v>92190</v>
      </c>
      <c r="E24" s="8">
        <f t="shared" si="2"/>
        <v>73.751999999999995</v>
      </c>
      <c r="F24" s="52"/>
      <c r="G24" s="53"/>
      <c r="H24" s="53">
        <v>0</v>
      </c>
      <c r="I24" s="13"/>
      <c r="J24" s="53"/>
      <c r="K24" s="53"/>
      <c r="L24" s="53">
        <v>0</v>
      </c>
      <c r="M24" s="13"/>
      <c r="N24" s="54">
        <v>20000</v>
      </c>
      <c r="O24" s="54">
        <v>80000</v>
      </c>
      <c r="P24" s="54">
        <v>42200</v>
      </c>
      <c r="Q24" s="11">
        <f t="shared" si="3"/>
        <v>52.75</v>
      </c>
      <c r="R24" s="54"/>
      <c r="S24" s="53"/>
      <c r="T24" s="53">
        <v>0</v>
      </c>
      <c r="U24" s="13"/>
      <c r="V24" s="28"/>
      <c r="W24" s="28"/>
      <c r="X24" s="28"/>
      <c r="Y24" s="13"/>
      <c r="Z24" s="53"/>
      <c r="AA24" s="54">
        <v>45000</v>
      </c>
      <c r="AB24" s="54">
        <v>49990</v>
      </c>
      <c r="AC24" s="24">
        <f t="shared" si="4"/>
        <v>111.08888888888887</v>
      </c>
      <c r="AD24" s="13"/>
      <c r="AE24" s="19"/>
      <c r="AF24" s="20"/>
    </row>
    <row r="25" spans="1:32" ht="17.25" thickBot="1">
      <c r="A25" s="4" t="s">
        <v>34</v>
      </c>
      <c r="B25" s="5">
        <f t="shared" si="0"/>
        <v>12680069</v>
      </c>
      <c r="C25" s="6">
        <f t="shared" si="0"/>
        <v>29998351</v>
      </c>
      <c r="D25" s="51">
        <f t="shared" si="1"/>
        <v>14870003</v>
      </c>
      <c r="E25" s="8">
        <f t="shared" si="2"/>
        <v>49.569401331426519</v>
      </c>
      <c r="F25" s="52">
        <v>6441000</v>
      </c>
      <c r="G25" s="54">
        <v>6441282</v>
      </c>
      <c r="H25" s="54">
        <v>6441282</v>
      </c>
      <c r="I25" s="11">
        <f t="shared" ref="I25:I41" si="7">H25/G25*100</f>
        <v>100</v>
      </c>
      <c r="J25" s="54">
        <v>939069</v>
      </c>
      <c r="K25" s="54">
        <v>939069</v>
      </c>
      <c r="L25" s="54">
        <v>939069</v>
      </c>
      <c r="M25" s="11">
        <f t="shared" ref="M25:M41" si="8">L25/K25*100</f>
        <v>100</v>
      </c>
      <c r="N25" s="54">
        <v>5000000</v>
      </c>
      <c r="O25" s="54">
        <v>21700000</v>
      </c>
      <c r="P25" s="54">
        <v>6890685</v>
      </c>
      <c r="Q25" s="11">
        <f t="shared" si="3"/>
        <v>31.75430875576037</v>
      </c>
      <c r="R25" s="54">
        <v>300000</v>
      </c>
      <c r="S25" s="54">
        <v>300000</v>
      </c>
      <c r="T25" s="54">
        <v>180000</v>
      </c>
      <c r="U25" s="11">
        <f t="shared" ref="U25:U41" si="9">T25/S25*100</f>
        <v>60</v>
      </c>
      <c r="V25" s="28"/>
      <c r="W25" s="28"/>
      <c r="X25" s="28"/>
      <c r="Y25" s="13"/>
      <c r="Z25" s="53"/>
      <c r="AA25" s="54">
        <v>618000</v>
      </c>
      <c r="AB25" s="54">
        <v>418967</v>
      </c>
      <c r="AC25" s="24">
        <f t="shared" si="4"/>
        <v>67.79401294498382</v>
      </c>
      <c r="AD25" s="11">
        <v>2</v>
      </c>
      <c r="AE25" s="32">
        <v>2</v>
      </c>
      <c r="AF25" s="20"/>
    </row>
    <row r="26" spans="1:32" ht="17.25" thickBot="1">
      <c r="A26" s="4" t="s">
        <v>35</v>
      </c>
      <c r="B26" s="5">
        <f t="shared" si="0"/>
        <v>80000</v>
      </c>
      <c r="C26" s="6">
        <f t="shared" si="0"/>
        <v>322600</v>
      </c>
      <c r="D26" s="51">
        <f t="shared" si="1"/>
        <v>169370</v>
      </c>
      <c r="E26" s="8">
        <f t="shared" si="2"/>
        <v>52.501549907005582</v>
      </c>
      <c r="F26" s="52"/>
      <c r="G26" s="54">
        <v>6600</v>
      </c>
      <c r="H26" s="54">
        <v>6601</v>
      </c>
      <c r="I26" s="11">
        <f t="shared" si="7"/>
        <v>100.01515151515153</v>
      </c>
      <c r="J26" s="53"/>
      <c r="K26" s="53"/>
      <c r="L26" s="53">
        <v>0</v>
      </c>
      <c r="M26" s="11"/>
      <c r="N26" s="54">
        <v>80000</v>
      </c>
      <c r="O26" s="54">
        <v>316000</v>
      </c>
      <c r="P26" s="54">
        <v>162769</v>
      </c>
      <c r="Q26" s="11">
        <f t="shared" si="3"/>
        <v>51.509177215189872</v>
      </c>
      <c r="R26" s="54"/>
      <c r="S26" s="53"/>
      <c r="T26" s="53"/>
      <c r="U26" s="13"/>
      <c r="V26" s="28"/>
      <c r="W26" s="28"/>
      <c r="X26" s="28"/>
      <c r="Y26" s="13"/>
      <c r="Z26" s="53"/>
      <c r="AA26" s="53"/>
      <c r="AB26" s="53"/>
      <c r="AC26" s="14"/>
      <c r="AD26" s="13"/>
      <c r="AE26" s="19"/>
      <c r="AF26" s="20"/>
    </row>
    <row r="27" spans="1:32" ht="17.25" thickBot="1">
      <c r="A27" s="4" t="s">
        <v>36</v>
      </c>
      <c r="B27" s="5">
        <f t="shared" si="0"/>
        <v>1100000</v>
      </c>
      <c r="C27" s="6">
        <f t="shared" si="0"/>
        <v>2800000</v>
      </c>
      <c r="D27" s="51">
        <f t="shared" si="1"/>
        <v>1493260</v>
      </c>
      <c r="E27" s="8">
        <f t="shared" si="2"/>
        <v>53.330714285714286</v>
      </c>
      <c r="F27" s="52"/>
      <c r="G27" s="53"/>
      <c r="H27" s="53"/>
      <c r="I27" s="11"/>
      <c r="J27" s="53"/>
      <c r="K27" s="53"/>
      <c r="L27" s="53"/>
      <c r="M27" s="11"/>
      <c r="N27" s="54">
        <v>1100000</v>
      </c>
      <c r="O27" s="54">
        <v>2800000</v>
      </c>
      <c r="P27" s="54">
        <v>1493260</v>
      </c>
      <c r="Q27" s="11">
        <f t="shared" si="3"/>
        <v>53.330714285714286</v>
      </c>
      <c r="R27" s="54"/>
      <c r="S27" s="53"/>
      <c r="T27" s="53"/>
      <c r="U27" s="13"/>
      <c r="V27" s="28"/>
      <c r="W27" s="28"/>
      <c r="X27" s="28"/>
      <c r="Y27" s="13"/>
      <c r="Z27" s="53"/>
      <c r="AA27" s="53"/>
      <c r="AB27" s="53"/>
      <c r="AC27" s="14"/>
      <c r="AD27" s="13"/>
      <c r="AE27" s="19"/>
      <c r="AF27" s="20"/>
    </row>
    <row r="28" spans="1:32" ht="17.25" thickBot="1">
      <c r="A28" s="4" t="s">
        <v>37</v>
      </c>
      <c r="B28" s="5">
        <f t="shared" si="0"/>
        <v>1628000</v>
      </c>
      <c r="C28" s="6">
        <f t="shared" si="0"/>
        <v>1328000</v>
      </c>
      <c r="D28" s="51">
        <f t="shared" si="1"/>
        <v>1331804</v>
      </c>
      <c r="E28" s="8">
        <f t="shared" si="2"/>
        <v>100.28644578313252</v>
      </c>
      <c r="F28" s="52">
        <v>1450000</v>
      </c>
      <c r="G28" s="54">
        <v>1150000</v>
      </c>
      <c r="H28" s="54">
        <v>1153075</v>
      </c>
      <c r="I28" s="11">
        <f t="shared" si="7"/>
        <v>100.26739130434783</v>
      </c>
      <c r="J28" s="53">
        <v>178000</v>
      </c>
      <c r="K28" s="54">
        <v>178000</v>
      </c>
      <c r="L28" s="54">
        <v>178729</v>
      </c>
      <c r="M28" s="11">
        <f t="shared" si="8"/>
        <v>100.40955056179774</v>
      </c>
      <c r="N28" s="53"/>
      <c r="O28" s="53"/>
      <c r="P28" s="53"/>
      <c r="Q28" s="13"/>
      <c r="R28" s="54"/>
      <c r="S28" s="53"/>
      <c r="T28" s="53"/>
      <c r="U28" s="13"/>
      <c r="V28" s="28"/>
      <c r="W28" s="28"/>
      <c r="X28" s="28"/>
      <c r="Y28" s="13"/>
      <c r="Z28" s="53"/>
      <c r="AA28" s="53"/>
      <c r="AB28" s="53"/>
      <c r="AC28" s="14"/>
      <c r="AD28" s="13"/>
      <c r="AE28" s="19"/>
      <c r="AF28" s="20"/>
    </row>
    <row r="29" spans="1:32" ht="17.25" thickBot="1">
      <c r="A29" s="4" t="s">
        <v>38</v>
      </c>
      <c r="B29" s="5">
        <f t="shared" si="0"/>
        <v>184000</v>
      </c>
      <c r="C29" s="6">
        <f t="shared" si="0"/>
        <v>735000</v>
      </c>
      <c r="D29" s="51">
        <f t="shared" si="1"/>
        <v>370205</v>
      </c>
      <c r="E29" s="8">
        <f t="shared" si="2"/>
        <v>50.368027210884357</v>
      </c>
      <c r="F29" s="52"/>
      <c r="G29" s="53"/>
      <c r="H29" s="53"/>
      <c r="I29" s="13"/>
      <c r="J29" s="53"/>
      <c r="K29" s="53"/>
      <c r="L29" s="53"/>
      <c r="M29" s="13"/>
      <c r="N29" s="54">
        <v>150000</v>
      </c>
      <c r="O29" s="54">
        <v>660000</v>
      </c>
      <c r="P29" s="54">
        <v>335305</v>
      </c>
      <c r="Q29" s="11">
        <f t="shared" si="3"/>
        <v>50.803787878787873</v>
      </c>
      <c r="R29" s="54"/>
      <c r="S29" s="53"/>
      <c r="T29" s="53"/>
      <c r="U29" s="13"/>
      <c r="V29" s="28"/>
      <c r="W29" s="28"/>
      <c r="X29" s="28"/>
      <c r="Y29" s="13"/>
      <c r="Z29" s="53">
        <v>34000</v>
      </c>
      <c r="AA29" s="54">
        <v>75000</v>
      </c>
      <c r="AB29" s="54">
        <v>34900</v>
      </c>
      <c r="AC29" s="24">
        <f t="shared" si="4"/>
        <v>46.533333333333331</v>
      </c>
      <c r="AD29" s="13"/>
      <c r="AE29" s="19"/>
      <c r="AF29" s="20"/>
    </row>
    <row r="30" spans="1:32" ht="17.25" thickBot="1">
      <c r="A30" s="4" t="s">
        <v>39</v>
      </c>
      <c r="B30" s="5">
        <f t="shared" si="0"/>
        <v>545000</v>
      </c>
      <c r="C30" s="6">
        <f t="shared" si="0"/>
        <v>678000</v>
      </c>
      <c r="D30" s="51">
        <f t="shared" si="1"/>
        <v>328359</v>
      </c>
      <c r="E30" s="8">
        <f t="shared" si="2"/>
        <v>48.430530973451333</v>
      </c>
      <c r="F30" s="52"/>
      <c r="G30" s="53"/>
      <c r="H30" s="53"/>
      <c r="I30" s="13"/>
      <c r="J30" s="53"/>
      <c r="K30" s="53"/>
      <c r="L30" s="53"/>
      <c r="M30" s="13"/>
      <c r="N30" s="54">
        <v>45000</v>
      </c>
      <c r="O30" s="54">
        <v>178000</v>
      </c>
      <c r="P30" s="54">
        <v>99157</v>
      </c>
      <c r="Q30" s="11">
        <f t="shared" si="3"/>
        <v>55.706179775280894</v>
      </c>
      <c r="R30" s="54">
        <v>500000</v>
      </c>
      <c r="S30" s="54">
        <v>500000</v>
      </c>
      <c r="T30" s="54">
        <v>229202</v>
      </c>
      <c r="U30" s="11">
        <f t="shared" si="9"/>
        <v>45.840399999999995</v>
      </c>
      <c r="V30" s="28"/>
      <c r="W30" s="28"/>
      <c r="X30" s="28"/>
      <c r="Y30" s="13"/>
      <c r="Z30" s="53"/>
      <c r="AA30" s="53"/>
      <c r="AB30" s="53"/>
      <c r="AC30" s="24"/>
      <c r="AD30" s="13"/>
      <c r="AE30" s="19"/>
      <c r="AF30" s="20"/>
    </row>
    <row r="31" spans="1:32" ht="17.25" thickBot="1">
      <c r="A31" s="4" t="s">
        <v>40</v>
      </c>
      <c r="B31" s="5">
        <f t="shared" si="0"/>
        <v>15000</v>
      </c>
      <c r="C31" s="6">
        <f t="shared" si="0"/>
        <v>58000</v>
      </c>
      <c r="D31" s="51">
        <f t="shared" si="1"/>
        <v>29830</v>
      </c>
      <c r="E31" s="8">
        <f t="shared" si="2"/>
        <v>51.431034482758619</v>
      </c>
      <c r="F31" s="52"/>
      <c r="G31" s="53"/>
      <c r="H31" s="53"/>
      <c r="I31" s="13"/>
      <c r="J31" s="53"/>
      <c r="K31" s="53"/>
      <c r="L31" s="53"/>
      <c r="M31" s="13"/>
      <c r="N31" s="54">
        <v>15000</v>
      </c>
      <c r="O31" s="54">
        <v>58000</v>
      </c>
      <c r="P31" s="54">
        <v>29830</v>
      </c>
      <c r="Q31" s="11">
        <f t="shared" si="3"/>
        <v>51.431034482758619</v>
      </c>
      <c r="R31" s="54"/>
      <c r="S31" s="53"/>
      <c r="T31" s="53"/>
      <c r="U31" s="11"/>
      <c r="V31" s="28"/>
      <c r="W31" s="28"/>
      <c r="X31" s="28"/>
      <c r="Y31" s="13"/>
      <c r="Z31" s="53"/>
      <c r="AA31" s="53"/>
      <c r="AB31" s="53"/>
      <c r="AC31" s="24"/>
      <c r="AD31" s="13"/>
      <c r="AE31" s="19"/>
      <c r="AF31" s="20"/>
    </row>
    <row r="32" spans="1:32" ht="17.25" thickBot="1">
      <c r="A32" s="4" t="s">
        <v>41</v>
      </c>
      <c r="B32" s="5">
        <f t="shared" si="0"/>
        <v>52000</v>
      </c>
      <c r="C32" s="6">
        <f t="shared" si="0"/>
        <v>104000</v>
      </c>
      <c r="D32" s="51">
        <f t="shared" si="1"/>
        <v>52884</v>
      </c>
      <c r="E32" s="8">
        <f t="shared" si="2"/>
        <v>50.849999999999994</v>
      </c>
      <c r="F32" s="52"/>
      <c r="G32" s="53"/>
      <c r="H32" s="53"/>
      <c r="I32" s="13"/>
      <c r="J32" s="53"/>
      <c r="K32" s="53"/>
      <c r="L32" s="53"/>
      <c r="M32" s="13"/>
      <c r="N32" s="54">
        <v>52000</v>
      </c>
      <c r="O32" s="54">
        <v>104000</v>
      </c>
      <c r="P32" s="54">
        <v>52884</v>
      </c>
      <c r="Q32" s="11">
        <f t="shared" si="3"/>
        <v>50.849999999999994</v>
      </c>
      <c r="R32" s="54"/>
      <c r="S32" s="53"/>
      <c r="T32" s="53"/>
      <c r="U32" s="11"/>
      <c r="V32" s="28"/>
      <c r="W32" s="28"/>
      <c r="X32" s="28"/>
      <c r="Y32" s="13"/>
      <c r="Z32" s="53"/>
      <c r="AA32" s="53"/>
      <c r="AB32" s="53"/>
      <c r="AC32" s="24"/>
      <c r="AD32" s="13"/>
      <c r="AE32" s="19"/>
      <c r="AF32" s="20"/>
    </row>
    <row r="33" spans="1:32" ht="17.25" thickBot="1">
      <c r="A33" s="4" t="s">
        <v>42</v>
      </c>
      <c r="B33" s="5">
        <f t="shared" si="0"/>
        <v>2255284</v>
      </c>
      <c r="C33" s="6">
        <f t="shared" si="0"/>
        <v>2349208</v>
      </c>
      <c r="D33" s="51">
        <f t="shared" si="1"/>
        <v>2349208</v>
      </c>
      <c r="E33" s="8">
        <f t="shared" si="2"/>
        <v>100</v>
      </c>
      <c r="F33" s="52">
        <v>1900000</v>
      </c>
      <c r="G33" s="54">
        <v>1993924</v>
      </c>
      <c r="H33" s="54">
        <v>1993924</v>
      </c>
      <c r="I33" s="11">
        <f t="shared" si="7"/>
        <v>100</v>
      </c>
      <c r="J33" s="54">
        <v>355284</v>
      </c>
      <c r="K33" s="54">
        <v>355284</v>
      </c>
      <c r="L33" s="54">
        <v>355284</v>
      </c>
      <c r="M33" s="11">
        <f t="shared" si="8"/>
        <v>100</v>
      </c>
      <c r="N33" s="53"/>
      <c r="O33" s="53"/>
      <c r="P33" s="53"/>
      <c r="Q33" s="13"/>
      <c r="R33" s="54"/>
      <c r="S33" s="53"/>
      <c r="T33" s="53"/>
      <c r="U33" s="11"/>
      <c r="V33" s="28"/>
      <c r="W33" s="28"/>
      <c r="X33" s="28"/>
      <c r="Y33" s="13"/>
      <c r="Z33" s="53"/>
      <c r="AA33" s="53"/>
      <c r="AB33" s="53"/>
      <c r="AC33" s="24"/>
      <c r="AD33" s="11">
        <v>1</v>
      </c>
      <c r="AE33" s="32">
        <v>0</v>
      </c>
      <c r="AF33" s="20"/>
    </row>
    <row r="34" spans="1:32" ht="17.25" thickBot="1">
      <c r="A34" s="4" t="s">
        <v>43</v>
      </c>
      <c r="B34" s="5">
        <f t="shared" si="0"/>
        <v>500000</v>
      </c>
      <c r="C34" s="6">
        <f t="shared" si="0"/>
        <v>1358000</v>
      </c>
      <c r="D34" s="51">
        <f t="shared" si="1"/>
        <v>679156</v>
      </c>
      <c r="E34" s="8">
        <f t="shared" si="2"/>
        <v>50.011487481590578</v>
      </c>
      <c r="F34" s="52"/>
      <c r="G34" s="53"/>
      <c r="H34" s="53"/>
      <c r="I34" s="13"/>
      <c r="J34" s="53"/>
      <c r="K34" s="53"/>
      <c r="L34" s="53"/>
      <c r="M34" s="13"/>
      <c r="N34" s="54">
        <v>500000</v>
      </c>
      <c r="O34" s="54">
        <v>1358000</v>
      </c>
      <c r="P34" s="54">
        <v>679156</v>
      </c>
      <c r="Q34" s="11">
        <f t="shared" si="3"/>
        <v>50.011487481590578</v>
      </c>
      <c r="R34" s="54"/>
      <c r="S34" s="53"/>
      <c r="T34" s="53"/>
      <c r="U34" s="11"/>
      <c r="V34" s="28"/>
      <c r="W34" s="28"/>
      <c r="X34" s="28"/>
      <c r="Y34" s="13"/>
      <c r="Z34" s="53"/>
      <c r="AA34" s="53"/>
      <c r="AB34" s="53"/>
      <c r="AC34" s="24"/>
      <c r="AD34" s="13"/>
      <c r="AE34" s="19"/>
      <c r="AF34" s="20"/>
    </row>
    <row r="35" spans="1:32" ht="17.25" thickBot="1">
      <c r="A35" s="4" t="s">
        <v>44</v>
      </c>
      <c r="B35" s="5">
        <f t="shared" si="0"/>
        <v>138236</v>
      </c>
      <c r="C35" s="6">
        <f t="shared" si="0"/>
        <v>333000</v>
      </c>
      <c r="D35" s="51">
        <f t="shared" si="1"/>
        <v>204659</v>
      </c>
      <c r="E35" s="8">
        <f t="shared" si="2"/>
        <v>61.459159159159157</v>
      </c>
      <c r="F35" s="52">
        <v>38236</v>
      </c>
      <c r="G35" s="54">
        <v>73000</v>
      </c>
      <c r="H35" s="54">
        <v>73440</v>
      </c>
      <c r="I35" s="11">
        <f t="shared" si="7"/>
        <v>100.60273972602741</v>
      </c>
      <c r="J35" s="53"/>
      <c r="K35" s="53"/>
      <c r="L35" s="53"/>
      <c r="M35" s="13"/>
      <c r="N35" s="54">
        <v>100000</v>
      </c>
      <c r="O35" s="54">
        <v>260000</v>
      </c>
      <c r="P35" s="54">
        <v>131219</v>
      </c>
      <c r="Q35" s="11">
        <f t="shared" si="3"/>
        <v>50.468846153846158</v>
      </c>
      <c r="R35" s="54"/>
      <c r="S35" s="53"/>
      <c r="T35" s="53"/>
      <c r="U35" s="11"/>
      <c r="V35" s="28"/>
      <c r="W35" s="28"/>
      <c r="X35" s="28"/>
      <c r="Y35" s="13"/>
      <c r="Z35" s="53"/>
      <c r="AA35" s="53"/>
      <c r="AB35" s="53"/>
      <c r="AC35" s="24"/>
      <c r="AD35" s="13"/>
      <c r="AE35" s="19"/>
      <c r="AF35" s="20"/>
    </row>
    <row r="36" spans="1:32" ht="17.25" thickBot="1">
      <c r="A36" s="4" t="s">
        <v>45</v>
      </c>
      <c r="B36" s="5">
        <f t="shared" si="0"/>
        <v>14000</v>
      </c>
      <c r="C36" s="6">
        <f t="shared" si="0"/>
        <v>30000</v>
      </c>
      <c r="D36" s="51">
        <f>SUM(H36+L36+P36+T36+X36+AB36)</f>
        <v>15106</v>
      </c>
      <c r="E36" s="8">
        <f t="shared" si="2"/>
        <v>50.353333333333339</v>
      </c>
      <c r="F36" s="52"/>
      <c r="G36" s="53"/>
      <c r="H36" s="53"/>
      <c r="I36" s="13"/>
      <c r="J36" s="53"/>
      <c r="K36" s="53"/>
      <c r="L36" s="53"/>
      <c r="M36" s="13"/>
      <c r="N36" s="54">
        <v>14000</v>
      </c>
      <c r="O36" s="54">
        <v>30000</v>
      </c>
      <c r="P36" s="54">
        <v>15106</v>
      </c>
      <c r="Q36" s="11">
        <f t="shared" si="3"/>
        <v>50.353333333333339</v>
      </c>
      <c r="R36" s="54"/>
      <c r="S36" s="53"/>
      <c r="T36" s="53"/>
      <c r="U36" s="11"/>
      <c r="V36" s="28"/>
      <c r="W36" s="28"/>
      <c r="X36" s="28"/>
      <c r="Y36" s="13"/>
      <c r="Z36" s="53"/>
      <c r="AA36" s="53"/>
      <c r="AB36" s="53"/>
      <c r="AC36" s="24"/>
      <c r="AD36" s="13"/>
      <c r="AE36" s="19"/>
      <c r="AF36" s="20"/>
    </row>
    <row r="37" spans="1:32" ht="17.25" thickBot="1">
      <c r="A37" s="4" t="s">
        <v>46</v>
      </c>
      <c r="B37" s="5">
        <f t="shared" si="0"/>
        <v>820000</v>
      </c>
      <c r="C37" s="6">
        <f t="shared" si="0"/>
        <v>1496000</v>
      </c>
      <c r="D37" s="51">
        <f t="shared" si="1"/>
        <v>821658</v>
      </c>
      <c r="E37" s="8">
        <f t="shared" si="2"/>
        <v>54.923663101604284</v>
      </c>
      <c r="F37" s="52"/>
      <c r="G37" s="53"/>
      <c r="H37" s="53"/>
      <c r="I37" s="13"/>
      <c r="J37" s="53"/>
      <c r="K37" s="53"/>
      <c r="L37" s="53"/>
      <c r="M37" s="13"/>
      <c r="N37" s="54">
        <v>520000</v>
      </c>
      <c r="O37" s="54">
        <v>1246000</v>
      </c>
      <c r="P37" s="54">
        <v>623538</v>
      </c>
      <c r="Q37" s="11">
        <f t="shared" si="3"/>
        <v>50.043178170144465</v>
      </c>
      <c r="R37" s="54"/>
      <c r="S37" s="53"/>
      <c r="T37" s="53"/>
      <c r="U37" s="11"/>
      <c r="V37" s="28"/>
      <c r="W37" s="28"/>
      <c r="X37" s="28"/>
      <c r="Y37" s="13"/>
      <c r="Z37" s="53">
        <v>300000</v>
      </c>
      <c r="AA37" s="54">
        <v>250000</v>
      </c>
      <c r="AB37" s="54">
        <v>198120</v>
      </c>
      <c r="AC37" s="24">
        <f t="shared" si="4"/>
        <v>79.24799999999999</v>
      </c>
      <c r="AD37" s="13"/>
      <c r="AE37" s="19"/>
      <c r="AF37" s="20"/>
    </row>
    <row r="38" spans="1:32" ht="17.25" thickBot="1">
      <c r="A38" s="4" t="s">
        <v>47</v>
      </c>
      <c r="B38" s="5">
        <f t="shared" si="0"/>
        <v>3500000</v>
      </c>
      <c r="C38" s="6">
        <f t="shared" si="0"/>
        <v>1500000</v>
      </c>
      <c r="D38" s="51">
        <f t="shared" si="1"/>
        <v>630000</v>
      </c>
      <c r="E38" s="8">
        <f t="shared" si="2"/>
        <v>42</v>
      </c>
      <c r="F38" s="52"/>
      <c r="G38" s="53"/>
      <c r="H38" s="53"/>
      <c r="I38" s="13"/>
      <c r="J38" s="53"/>
      <c r="K38" s="53"/>
      <c r="L38" s="53"/>
      <c r="M38" s="13"/>
      <c r="N38" s="53"/>
      <c r="O38" s="54"/>
      <c r="P38" s="54"/>
      <c r="Q38" s="11"/>
      <c r="R38" s="54">
        <v>3500000</v>
      </c>
      <c r="S38" s="54">
        <v>1500000</v>
      </c>
      <c r="T38" s="54">
        <v>630000</v>
      </c>
      <c r="U38" s="11">
        <f t="shared" si="9"/>
        <v>42</v>
      </c>
      <c r="V38" s="28"/>
      <c r="W38" s="28"/>
      <c r="X38" s="28"/>
      <c r="Y38" s="13"/>
      <c r="Z38" s="53"/>
      <c r="AA38" s="54"/>
      <c r="AB38" s="54"/>
      <c r="AC38" s="55"/>
      <c r="AD38" s="13"/>
      <c r="AE38" s="19"/>
      <c r="AF38" s="20"/>
    </row>
    <row r="39" spans="1:32" ht="17.25" thickBot="1">
      <c r="A39" s="4" t="s">
        <v>48</v>
      </c>
      <c r="B39" s="5">
        <f t="shared" si="0"/>
        <v>0</v>
      </c>
      <c r="C39" s="6">
        <f t="shared" si="0"/>
        <v>0</v>
      </c>
      <c r="D39" s="51">
        <f>SUM(H39+L39+P39+T39+X39+AB39)</f>
        <v>817872</v>
      </c>
      <c r="E39" s="8" t="e">
        <f t="shared" si="2"/>
        <v>#DIV/0!</v>
      </c>
      <c r="F39" s="52"/>
      <c r="G39" s="53"/>
      <c r="H39" s="53"/>
      <c r="I39" s="13"/>
      <c r="J39" s="53"/>
      <c r="K39" s="53"/>
      <c r="L39" s="53"/>
      <c r="M39" s="13"/>
      <c r="N39" s="54">
        <v>0</v>
      </c>
      <c r="O39" s="54">
        <v>0</v>
      </c>
      <c r="P39" s="54">
        <v>817872</v>
      </c>
      <c r="Q39" s="11"/>
      <c r="R39" s="54"/>
      <c r="S39" s="54"/>
      <c r="T39" s="54"/>
      <c r="U39" s="54"/>
      <c r="V39" s="28"/>
      <c r="W39" s="28"/>
      <c r="X39" s="28"/>
      <c r="Y39" s="13"/>
      <c r="Z39" s="53"/>
      <c r="AA39" s="54"/>
      <c r="AB39" s="54"/>
      <c r="AC39" s="55"/>
      <c r="AD39" s="13"/>
      <c r="AE39" s="19"/>
      <c r="AF39" s="20"/>
    </row>
    <row r="40" spans="1:32" ht="17.25" thickBot="1">
      <c r="A40" s="56" t="s">
        <v>49</v>
      </c>
      <c r="B40" s="5">
        <f t="shared" si="0"/>
        <v>8700000</v>
      </c>
      <c r="C40" s="6">
        <f t="shared" si="0"/>
        <v>8866330</v>
      </c>
      <c r="D40" s="57">
        <f t="shared" si="1"/>
        <v>6689958</v>
      </c>
      <c r="E40" s="8">
        <f t="shared" si="2"/>
        <v>75.453519099785368</v>
      </c>
      <c r="F40" s="31"/>
      <c r="G40" s="13"/>
      <c r="H40" s="13"/>
      <c r="I40" s="13"/>
      <c r="J40" s="13"/>
      <c r="K40" s="13"/>
      <c r="L40" s="13"/>
      <c r="M40" s="13"/>
      <c r="N40" s="11">
        <v>3900000</v>
      </c>
      <c r="O40" s="11">
        <v>4200000</v>
      </c>
      <c r="P40" s="11">
        <v>4209288</v>
      </c>
      <c r="Q40" s="11">
        <f t="shared" si="3"/>
        <v>100.22114285714285</v>
      </c>
      <c r="R40" s="11">
        <v>500000</v>
      </c>
      <c r="S40" s="11">
        <v>500000</v>
      </c>
      <c r="T40" s="11">
        <v>253670</v>
      </c>
      <c r="U40" s="54">
        <f t="shared" si="9"/>
        <v>50.734000000000002</v>
      </c>
      <c r="V40" s="11">
        <v>4300000</v>
      </c>
      <c r="W40" s="11">
        <v>4166330</v>
      </c>
      <c r="X40" s="11">
        <v>2227000</v>
      </c>
      <c r="Y40" s="11">
        <f>X40/W40*100</f>
        <v>53.452318947370948</v>
      </c>
      <c r="Z40" s="13"/>
      <c r="AA40" s="13"/>
      <c r="AB40" s="13"/>
      <c r="AC40" s="58"/>
      <c r="AD40" s="13"/>
      <c r="AE40" s="19"/>
      <c r="AF40" s="20"/>
    </row>
    <row r="41" spans="1:32" ht="17.25" thickBot="1">
      <c r="A41" s="59" t="s">
        <v>50</v>
      </c>
      <c r="B41" s="60">
        <f t="shared" si="0"/>
        <v>121105206</v>
      </c>
      <c r="C41" s="61">
        <f t="shared" si="0"/>
        <v>207815262</v>
      </c>
      <c r="D41" s="57">
        <f t="shared" si="1"/>
        <v>111442493</v>
      </c>
      <c r="E41" s="62">
        <f t="shared" si="2"/>
        <v>53.625750066421972</v>
      </c>
      <c r="F41" s="63">
        <f>SUM(F12:F40)</f>
        <v>46024236</v>
      </c>
      <c r="G41" s="63">
        <f>SUM(G12:G40)</f>
        <v>53697497</v>
      </c>
      <c r="H41" s="63">
        <f>SUM(H12:H40)</f>
        <v>47071555</v>
      </c>
      <c r="I41" s="64">
        <f t="shared" si="7"/>
        <v>87.660612933224797</v>
      </c>
      <c r="J41" s="63">
        <f>SUM(J12:J40)</f>
        <v>5585904</v>
      </c>
      <c r="K41" s="65">
        <f>SUM(K12:K40)</f>
        <v>5585904</v>
      </c>
      <c r="L41" s="65">
        <f>SUM(L12:L40)</f>
        <v>5463388</v>
      </c>
      <c r="M41" s="66">
        <f t="shared" si="8"/>
        <v>97.806693419722208</v>
      </c>
      <c r="N41" s="65">
        <f>SUM(N12:N40)</f>
        <v>28294443</v>
      </c>
      <c r="O41" s="65">
        <f>SUM(O12:O40)</f>
        <v>97249786</v>
      </c>
      <c r="P41" s="65">
        <f>SUM(P12:P40)</f>
        <v>42873181</v>
      </c>
      <c r="Q41" s="66">
        <f t="shared" si="3"/>
        <v>44.085630173006237</v>
      </c>
      <c r="R41" s="65">
        <f>SUM(R13:R40)</f>
        <v>32980133</v>
      </c>
      <c r="S41" s="65">
        <f>SUM(S12:S40)</f>
        <v>39422085</v>
      </c>
      <c r="T41" s="65">
        <f>SUM(T12:T40)</f>
        <v>7662119</v>
      </c>
      <c r="U41" s="67">
        <f t="shared" si="9"/>
        <v>19.436107958267552</v>
      </c>
      <c r="V41" s="65">
        <f>SUM(V12:V40)</f>
        <v>4300000</v>
      </c>
      <c r="W41" s="65">
        <f>SUM(W12:W40)</f>
        <v>4166330</v>
      </c>
      <c r="X41" s="65">
        <f>SUM(X12:X40)</f>
        <v>2227000</v>
      </c>
      <c r="Y41" s="65">
        <f>(X41/W41)*100</f>
        <v>53.452318947370948</v>
      </c>
      <c r="Z41" s="65">
        <f>SUM(Z12:Z40)</f>
        <v>3920490</v>
      </c>
      <c r="AA41" s="65">
        <f>SUM(AA12:AA40)</f>
        <v>7693660</v>
      </c>
      <c r="AB41" s="65">
        <f>SUM(AB12:AB40)</f>
        <v>6145250</v>
      </c>
      <c r="AC41" s="68">
        <f t="shared" si="4"/>
        <v>79.874208114213516</v>
      </c>
      <c r="AD41" s="65">
        <f>SUM(AD12:AD40)</f>
        <v>9</v>
      </c>
      <c r="AE41" s="65">
        <f>SUM(AE12:AE40)</f>
        <v>8</v>
      </c>
      <c r="AF41" s="65">
        <f>SUM(AF12:AF40)</f>
        <v>30</v>
      </c>
    </row>
    <row r="42" spans="1:32" ht="17.25" thickBot="1">
      <c r="A42" s="69" t="s">
        <v>51</v>
      </c>
      <c r="B42" s="70">
        <f>SUM(F42,J42,N42,R42,V42,Z42)</f>
        <v>31946710</v>
      </c>
      <c r="C42" s="71">
        <f>SUM(G42,K42,O42,S42,W42,AA42)</f>
        <v>192989619</v>
      </c>
      <c r="D42" s="72">
        <f>H42+L42+P42+T42+X42+AB42</f>
        <v>167919166</v>
      </c>
      <c r="E42" s="62">
        <f t="shared" si="2"/>
        <v>87.009429248108944</v>
      </c>
      <c r="F42" s="73"/>
      <c r="G42" s="74"/>
      <c r="H42" s="74"/>
      <c r="I42" s="75"/>
      <c r="J42" s="74"/>
      <c r="K42" s="74"/>
      <c r="L42" s="76"/>
      <c r="M42" s="77"/>
      <c r="N42" s="74"/>
      <c r="O42" s="74"/>
      <c r="P42" s="74"/>
      <c r="Q42" s="77"/>
      <c r="R42" s="74"/>
      <c r="S42" s="74"/>
      <c r="T42" s="74"/>
      <c r="U42" s="78"/>
      <c r="V42" s="74"/>
      <c r="W42" s="74"/>
      <c r="X42" s="74"/>
      <c r="Y42" s="74"/>
      <c r="Z42" s="79">
        <v>31946710</v>
      </c>
      <c r="AA42" s="79">
        <v>192989619</v>
      </c>
      <c r="AB42" s="79">
        <v>167919166</v>
      </c>
      <c r="AC42" s="80">
        <f>AB42/AA42*100</f>
        <v>87.009429248108944</v>
      </c>
      <c r="AD42" s="74"/>
      <c r="AE42" s="74"/>
      <c r="AF42" s="81"/>
    </row>
    <row r="43" spans="1:32" ht="17.25" thickBot="1">
      <c r="A43" s="82" t="s">
        <v>52</v>
      </c>
      <c r="B43" s="70">
        <f t="shared" ref="B43:C45" si="10">SUM(F43,J43,N43,R43,V43,Z43)</f>
        <v>0</v>
      </c>
      <c r="C43" s="71">
        <f t="shared" si="10"/>
        <v>18575470</v>
      </c>
      <c r="D43" s="72">
        <f t="shared" ref="D43:D45" si="11">H43+L43+P43+T43+X43+AB43</f>
        <v>15540580</v>
      </c>
      <c r="E43" s="66">
        <f>D43/C43*100</f>
        <v>83.661840050345972</v>
      </c>
      <c r="F43" s="83"/>
      <c r="G43" s="84"/>
      <c r="H43" s="84"/>
      <c r="I43" s="85"/>
      <c r="J43" s="84"/>
      <c r="K43" s="84"/>
      <c r="L43" s="86">
        <f>'[1]2.b.melléklet'!D13</f>
        <v>0</v>
      </c>
      <c r="M43" s="77"/>
      <c r="N43" s="84"/>
      <c r="O43" s="84"/>
      <c r="P43" s="84"/>
      <c r="Q43" s="77"/>
      <c r="R43" s="84"/>
      <c r="S43" s="84"/>
      <c r="T43" s="84"/>
      <c r="U43" s="84"/>
      <c r="V43" s="84"/>
      <c r="W43" s="84"/>
      <c r="X43" s="84"/>
      <c r="Y43" s="84"/>
      <c r="Z43" s="84">
        <v>0</v>
      </c>
      <c r="AA43" s="87">
        <v>18575470</v>
      </c>
      <c r="AB43" s="87">
        <v>15540580</v>
      </c>
      <c r="AC43" s="88"/>
      <c r="AD43" s="84"/>
      <c r="AE43" s="84"/>
      <c r="AF43" s="89"/>
    </row>
    <row r="44" spans="1:32" ht="17.25" thickBot="1">
      <c r="A44" s="82" t="s">
        <v>53</v>
      </c>
      <c r="B44" s="90">
        <f t="shared" si="10"/>
        <v>0</v>
      </c>
      <c r="C44" s="91">
        <f t="shared" si="10"/>
        <v>0</v>
      </c>
      <c r="D44" s="92">
        <f t="shared" si="11"/>
        <v>0</v>
      </c>
      <c r="E44" s="66"/>
      <c r="F44" s="83"/>
      <c r="G44" s="84"/>
      <c r="H44" s="84"/>
      <c r="I44" s="85"/>
      <c r="J44" s="84"/>
      <c r="K44" s="84"/>
      <c r="L44" s="86">
        <f>'[1]2.b.melléklet'!D16</f>
        <v>0</v>
      </c>
      <c r="M44" s="77"/>
      <c r="N44" s="84"/>
      <c r="O44" s="84"/>
      <c r="P44" s="84"/>
      <c r="Q44" s="77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>
        <v>0</v>
      </c>
      <c r="AC44" s="88"/>
      <c r="AD44" s="84"/>
      <c r="AE44" s="84"/>
      <c r="AF44" s="89"/>
    </row>
    <row r="45" spans="1:32" ht="17.25" thickBot="1">
      <c r="A45" s="93" t="s">
        <v>54</v>
      </c>
      <c r="B45" s="90">
        <f t="shared" si="10"/>
        <v>0</v>
      </c>
      <c r="C45" s="91">
        <f t="shared" si="10"/>
        <v>0</v>
      </c>
      <c r="D45" s="94">
        <f t="shared" si="11"/>
        <v>0</v>
      </c>
      <c r="E45" s="95"/>
      <c r="F45" s="96"/>
      <c r="G45" s="97"/>
      <c r="H45" s="97"/>
      <c r="I45" s="98"/>
      <c r="J45" s="97"/>
      <c r="K45" s="97"/>
      <c r="L45" s="99"/>
      <c r="M45" s="77"/>
      <c r="N45" s="99"/>
      <c r="O45" s="99"/>
      <c r="P45" s="99"/>
      <c r="Q45" s="77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>
        <v>0</v>
      </c>
      <c r="AC45" s="100"/>
      <c r="AD45" s="97"/>
      <c r="AE45" s="97"/>
      <c r="AF45" s="101"/>
    </row>
    <row r="46" spans="1:32" ht="17.25" thickBot="1">
      <c r="A46" s="59" t="s">
        <v>55</v>
      </c>
      <c r="B46" s="102">
        <f>SUM(B42:B45)</f>
        <v>31946710</v>
      </c>
      <c r="C46" s="103">
        <f>SUM(C42:C45)</f>
        <v>211565089</v>
      </c>
      <c r="D46" s="104">
        <f>H46+L46+P46+T46+X46+AB46</f>
        <v>183459746</v>
      </c>
      <c r="E46" s="64">
        <f t="shared" si="2"/>
        <v>86.715510043341794</v>
      </c>
      <c r="F46" s="105"/>
      <c r="G46" s="106"/>
      <c r="H46" s="106">
        <f t="shared" ref="H46:L46" si="12">SUM(H42:H45)</f>
        <v>0</v>
      </c>
      <c r="I46" s="107"/>
      <c r="J46" s="106"/>
      <c r="K46" s="106"/>
      <c r="L46" s="106">
        <f t="shared" si="12"/>
        <v>0</v>
      </c>
      <c r="M46" s="77"/>
      <c r="N46" s="106"/>
      <c r="O46" s="106"/>
      <c r="P46" s="106">
        <f t="shared" ref="P46" si="13">SUM(P42:P45)</f>
        <v>0</v>
      </c>
      <c r="Q46" s="77"/>
      <c r="R46" s="106"/>
      <c r="S46" s="106"/>
      <c r="T46" s="106">
        <f t="shared" ref="T46" si="14">SUM(T42:T45)</f>
        <v>0</v>
      </c>
      <c r="U46" s="106"/>
      <c r="V46" s="106">
        <f>SUM(V42:V45)</f>
        <v>0</v>
      </c>
      <c r="W46" s="106">
        <f t="shared" ref="W46:X46" si="15">SUM(W42:W45)</f>
        <v>0</v>
      </c>
      <c r="X46" s="106">
        <f t="shared" si="15"/>
        <v>0</v>
      </c>
      <c r="Y46" s="106"/>
      <c r="Z46" s="106">
        <f>SUM(Z42:Z45)</f>
        <v>31946710</v>
      </c>
      <c r="AA46" s="106">
        <f t="shared" ref="AA46:AB46" si="16">SUM(AA42:AA45)</f>
        <v>211565089</v>
      </c>
      <c r="AB46" s="106">
        <f t="shared" si="16"/>
        <v>183459746</v>
      </c>
      <c r="AC46" s="108">
        <f>AB46/AA46*100</f>
        <v>86.715510043341794</v>
      </c>
      <c r="AD46" s="109"/>
      <c r="AE46" s="109"/>
      <c r="AF46" s="110"/>
    </row>
    <row r="47" spans="1:32" ht="17.25" thickBot="1">
      <c r="A47" s="59" t="s">
        <v>56</v>
      </c>
      <c r="B47" s="111">
        <f>SUM(B41,B46)</f>
        <v>153051916</v>
      </c>
      <c r="C47" s="112">
        <f>SUM(C41,C46)</f>
        <v>419380351</v>
      </c>
      <c r="D47" s="112">
        <f>SUM(D41,D46)</f>
        <v>294902239</v>
      </c>
      <c r="E47" s="113">
        <f t="shared" si="2"/>
        <v>70.318563637236309</v>
      </c>
      <c r="F47" s="105"/>
      <c r="G47" s="106"/>
      <c r="H47" s="106">
        <f t="shared" ref="H47:L47" si="17">H41+H46</f>
        <v>47071555</v>
      </c>
      <c r="I47" s="114"/>
      <c r="J47" s="106"/>
      <c r="K47" s="106"/>
      <c r="L47" s="106">
        <f t="shared" si="17"/>
        <v>5463388</v>
      </c>
      <c r="M47" s="77"/>
      <c r="N47" s="106"/>
      <c r="O47" s="106"/>
      <c r="P47" s="106">
        <f>SUM(P41+P46)</f>
        <v>42873181</v>
      </c>
      <c r="Q47" s="106"/>
      <c r="R47" s="106"/>
      <c r="S47" s="106"/>
      <c r="T47" s="106">
        <f t="shared" ref="T47:AB47" si="18">SUM(T41+T46)</f>
        <v>7662119</v>
      </c>
      <c r="U47" s="106"/>
      <c r="V47" s="106">
        <f t="shared" si="18"/>
        <v>4300000</v>
      </c>
      <c r="W47" s="106">
        <f t="shared" si="18"/>
        <v>4166330</v>
      </c>
      <c r="X47" s="106">
        <f t="shared" si="18"/>
        <v>2227000</v>
      </c>
      <c r="Y47" s="106"/>
      <c r="Z47" s="106">
        <f t="shared" si="18"/>
        <v>35867200</v>
      </c>
      <c r="AA47" s="106">
        <f t="shared" si="18"/>
        <v>219258749</v>
      </c>
      <c r="AB47" s="106">
        <f t="shared" si="18"/>
        <v>189604996</v>
      </c>
      <c r="AC47" s="108"/>
      <c r="AD47" s="115"/>
      <c r="AE47" s="115"/>
      <c r="AF47" s="116"/>
    </row>
    <row r="48" spans="1:32" ht="17.25" thickBot="1">
      <c r="A48" s="117" t="s">
        <v>57</v>
      </c>
      <c r="B48" s="118">
        <v>48029068</v>
      </c>
      <c r="C48" s="119">
        <v>53574035</v>
      </c>
      <c r="D48" s="119">
        <v>50475310</v>
      </c>
      <c r="E48" s="64">
        <f t="shared" si="2"/>
        <v>94.215994744469029</v>
      </c>
      <c r="F48" s="73"/>
      <c r="G48" s="74"/>
      <c r="H48" s="74"/>
      <c r="I48" s="75"/>
      <c r="J48" s="74"/>
      <c r="K48" s="74"/>
      <c r="L48" s="74"/>
      <c r="M48" s="77"/>
      <c r="N48" s="74"/>
      <c r="O48" s="74"/>
      <c r="P48" s="74"/>
      <c r="Q48" s="77"/>
      <c r="R48" s="74"/>
      <c r="S48" s="74"/>
      <c r="T48" s="74"/>
      <c r="U48" s="120"/>
      <c r="V48" s="74"/>
      <c r="W48" s="74"/>
      <c r="X48" s="74"/>
      <c r="Y48" s="120"/>
      <c r="Z48" s="74"/>
      <c r="AA48" s="74"/>
      <c r="AB48" s="74"/>
      <c r="AC48" s="121"/>
      <c r="AD48" s="122"/>
      <c r="AE48" s="74"/>
      <c r="AF48" s="81"/>
    </row>
    <row r="49" spans="1:32" ht="17.25" thickBot="1">
      <c r="A49" s="123" t="s">
        <v>58</v>
      </c>
      <c r="B49" s="124">
        <v>3123773</v>
      </c>
      <c r="C49" s="125">
        <v>10619046</v>
      </c>
      <c r="D49" s="125">
        <v>10619046</v>
      </c>
      <c r="E49" s="64">
        <f t="shared" si="2"/>
        <v>100</v>
      </c>
      <c r="F49" s="126"/>
      <c r="G49" s="127"/>
      <c r="H49" s="127"/>
      <c r="I49" s="98"/>
      <c r="J49" s="127"/>
      <c r="K49" s="127"/>
      <c r="L49" s="127"/>
      <c r="M49" s="77"/>
      <c r="N49" s="127"/>
      <c r="O49" s="127"/>
      <c r="P49" s="127"/>
      <c r="Q49" s="77"/>
      <c r="R49" s="127"/>
      <c r="S49" s="127"/>
      <c r="T49" s="127"/>
      <c r="U49" s="106"/>
      <c r="V49" s="127"/>
      <c r="W49" s="127"/>
      <c r="X49" s="127"/>
      <c r="Y49" s="106"/>
      <c r="Z49" s="127"/>
      <c r="AA49" s="127"/>
      <c r="AB49" s="127"/>
      <c r="AC49" s="108"/>
      <c r="AD49" s="128"/>
      <c r="AE49" s="97"/>
      <c r="AF49" s="101"/>
    </row>
    <row r="50" spans="1:32" ht="17.25" thickBot="1">
      <c r="A50" s="129" t="s">
        <v>59</v>
      </c>
      <c r="B50" s="130">
        <f>SUM(B48,B49)</f>
        <v>51152841</v>
      </c>
      <c r="C50" s="131">
        <f>SUM(C48,C49)</f>
        <v>64193081</v>
      </c>
      <c r="D50" s="132">
        <f t="shared" ref="D50" si="19">SUM(D48:D49)</f>
        <v>61094356</v>
      </c>
      <c r="E50" s="64">
        <f t="shared" si="2"/>
        <v>95.172805305917635</v>
      </c>
      <c r="F50" s="133"/>
      <c r="G50" s="134"/>
      <c r="H50" s="134">
        <f>H48+H49</f>
        <v>0</v>
      </c>
      <c r="I50" s="114"/>
      <c r="J50" s="134"/>
      <c r="K50" s="134"/>
      <c r="L50" s="134">
        <f t="shared" ref="L50" si="20">SUM(L48:L49)</f>
        <v>0</v>
      </c>
      <c r="M50" s="77"/>
      <c r="N50" s="134"/>
      <c r="O50" s="134"/>
      <c r="P50" s="134">
        <f t="shared" ref="P50:AB50" si="21">SUM(P48:P49)</f>
        <v>0</v>
      </c>
      <c r="Q50" s="77"/>
      <c r="R50" s="134"/>
      <c r="S50" s="134"/>
      <c r="T50" s="134">
        <f t="shared" si="21"/>
        <v>0</v>
      </c>
      <c r="U50" s="106"/>
      <c r="V50" s="134">
        <f t="shared" si="21"/>
        <v>0</v>
      </c>
      <c r="W50" s="134">
        <f t="shared" si="21"/>
        <v>0</v>
      </c>
      <c r="X50" s="134">
        <f t="shared" si="21"/>
        <v>0</v>
      </c>
      <c r="Y50" s="106"/>
      <c r="Z50" s="134">
        <f t="shared" si="21"/>
        <v>0</v>
      </c>
      <c r="AA50" s="134">
        <f t="shared" si="21"/>
        <v>0</v>
      </c>
      <c r="AB50" s="134">
        <f t="shared" si="21"/>
        <v>0</v>
      </c>
      <c r="AC50" s="108"/>
      <c r="AD50" s="67"/>
      <c r="AE50" s="67"/>
      <c r="AF50" s="110"/>
    </row>
    <row r="51" spans="1:32" ht="17.25" thickBot="1">
      <c r="A51" s="59" t="s">
        <v>60</v>
      </c>
      <c r="B51" s="135">
        <f>SUM(B47,B50)</f>
        <v>204204757</v>
      </c>
      <c r="C51" s="103">
        <f>SUM(C47,C50)</f>
        <v>483573432</v>
      </c>
      <c r="D51" s="104">
        <f t="shared" ref="D51" si="22">D47+D50</f>
        <v>355996595</v>
      </c>
      <c r="E51" s="64">
        <f t="shared" si="2"/>
        <v>73.617897808744786</v>
      </c>
      <c r="F51" s="105">
        <f>F47+F50</f>
        <v>0</v>
      </c>
      <c r="G51" s="106"/>
      <c r="H51" s="106">
        <f>H47+H50</f>
        <v>47071555</v>
      </c>
      <c r="I51" s="114"/>
      <c r="J51" s="106"/>
      <c r="K51" s="106"/>
      <c r="L51" s="106">
        <f t="shared" ref="L51" si="23">L47+L50</f>
        <v>5463388</v>
      </c>
      <c r="M51" s="77"/>
      <c r="N51" s="106"/>
      <c r="O51" s="106"/>
      <c r="P51" s="106">
        <f t="shared" ref="P51:AB51" si="24">P47+P50</f>
        <v>42873181</v>
      </c>
      <c r="Q51" s="77"/>
      <c r="R51" s="106"/>
      <c r="S51" s="106"/>
      <c r="T51" s="106">
        <f t="shared" si="24"/>
        <v>7662119</v>
      </c>
      <c r="U51" s="106"/>
      <c r="V51" s="106">
        <f t="shared" si="24"/>
        <v>4300000</v>
      </c>
      <c r="W51" s="106">
        <f t="shared" si="24"/>
        <v>4166330</v>
      </c>
      <c r="X51" s="106">
        <f t="shared" si="24"/>
        <v>2227000</v>
      </c>
      <c r="Y51" s="106"/>
      <c r="Z51" s="106">
        <f t="shared" si="24"/>
        <v>35867200</v>
      </c>
      <c r="AA51" s="106">
        <f t="shared" si="24"/>
        <v>219258749</v>
      </c>
      <c r="AB51" s="106">
        <f t="shared" si="24"/>
        <v>189604996</v>
      </c>
      <c r="AC51" s="134"/>
      <c r="AD51" s="115"/>
      <c r="AE51" s="115"/>
      <c r="AF51" s="110"/>
    </row>
    <row r="53" spans="1:32" ht="18.75">
      <c r="A53" s="242" t="s">
        <v>61</v>
      </c>
      <c r="B53" s="242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7" t="s">
        <v>62</v>
      </c>
      <c r="Z53" s="136"/>
      <c r="AA53" s="138"/>
      <c r="AB53" s="136"/>
    </row>
    <row r="54" spans="1:32" ht="18.75">
      <c r="A54" s="139"/>
      <c r="B54" s="139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</row>
    <row r="55" spans="1:32" ht="18.75">
      <c r="A55" s="140"/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</row>
    <row r="56" spans="1:32" ht="18.75">
      <c r="A56" s="243" t="s">
        <v>63</v>
      </c>
      <c r="B56" s="243"/>
      <c r="C56" s="243"/>
      <c r="D56" s="243"/>
      <c r="E56" s="243"/>
      <c r="F56" s="243"/>
      <c r="G56" s="243"/>
      <c r="H56" s="243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136"/>
    </row>
    <row r="57" spans="1:32" ht="18.75">
      <c r="A57" s="141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36"/>
    </row>
    <row r="58" spans="1:32" ht="18.75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36"/>
    </row>
    <row r="59" spans="1:32" ht="19.5" thickBot="1">
      <c r="A59" s="140"/>
      <c r="C59" s="142"/>
      <c r="D59" s="143"/>
      <c r="K59" s="143"/>
      <c r="L59" s="144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36"/>
    </row>
    <row r="60" spans="1:32" ht="19.5" thickBot="1">
      <c r="A60" s="145"/>
      <c r="B60" s="146"/>
      <c r="C60" s="244" t="s">
        <v>64</v>
      </c>
      <c r="D60" s="245"/>
      <c r="E60" s="245"/>
      <c r="F60" s="246"/>
      <c r="G60" s="244" t="s">
        <v>65</v>
      </c>
      <c r="H60" s="245"/>
      <c r="I60" s="245"/>
      <c r="J60" s="246"/>
      <c r="K60" s="244" t="s">
        <v>66</v>
      </c>
      <c r="L60" s="245"/>
      <c r="M60" s="245"/>
      <c r="N60" s="246"/>
      <c r="O60" s="247" t="s">
        <v>6</v>
      </c>
      <c r="P60" s="248"/>
      <c r="Q60" s="248"/>
      <c r="R60" s="249"/>
      <c r="S60" s="247" t="s">
        <v>67</v>
      </c>
      <c r="T60" s="248"/>
      <c r="U60" s="248"/>
      <c r="V60" s="249"/>
      <c r="W60" s="244" t="s">
        <v>68</v>
      </c>
      <c r="X60" s="245"/>
      <c r="Y60" s="245"/>
      <c r="Z60" s="246"/>
      <c r="AA60" s="234" t="s">
        <v>69</v>
      </c>
      <c r="AB60" s="235"/>
    </row>
    <row r="61" spans="1:32" ht="16.5" thickBot="1">
      <c r="A61" s="238" t="s">
        <v>70</v>
      </c>
      <c r="B61" s="240" t="s">
        <v>71</v>
      </c>
      <c r="C61" s="231" t="s">
        <v>11</v>
      </c>
      <c r="D61" s="232"/>
      <c r="E61" s="229" t="s">
        <v>12</v>
      </c>
      <c r="F61" s="230"/>
      <c r="G61" s="231" t="s">
        <v>11</v>
      </c>
      <c r="H61" s="232"/>
      <c r="I61" s="229" t="s">
        <v>12</v>
      </c>
      <c r="J61" s="230"/>
      <c r="K61" s="231" t="s">
        <v>11</v>
      </c>
      <c r="L61" s="232"/>
      <c r="M61" s="229" t="s">
        <v>12</v>
      </c>
      <c r="N61" s="230"/>
      <c r="O61" s="231" t="s">
        <v>11</v>
      </c>
      <c r="P61" s="232"/>
      <c r="Q61" s="229" t="s">
        <v>12</v>
      </c>
      <c r="R61" s="230"/>
      <c r="S61" s="231" t="s">
        <v>11</v>
      </c>
      <c r="T61" s="232"/>
      <c r="U61" s="229" t="s">
        <v>12</v>
      </c>
      <c r="V61" s="230"/>
      <c r="W61" s="231" t="s">
        <v>11</v>
      </c>
      <c r="X61" s="232"/>
      <c r="Y61" s="229" t="s">
        <v>12</v>
      </c>
      <c r="Z61" s="230"/>
      <c r="AA61" s="236"/>
      <c r="AB61" s="237"/>
    </row>
    <row r="62" spans="1:32" ht="38.25" thickBot="1">
      <c r="A62" s="239"/>
      <c r="B62" s="241"/>
      <c r="C62" s="147" t="s">
        <v>17</v>
      </c>
      <c r="D62" s="148" t="s">
        <v>18</v>
      </c>
      <c r="E62" s="148" t="s">
        <v>72</v>
      </c>
      <c r="F62" s="149" t="s">
        <v>73</v>
      </c>
      <c r="G62" s="147" t="s">
        <v>17</v>
      </c>
      <c r="H62" s="148" t="s">
        <v>18</v>
      </c>
      <c r="I62" s="148" t="s">
        <v>72</v>
      </c>
      <c r="J62" s="149" t="s">
        <v>73</v>
      </c>
      <c r="K62" s="147" t="s">
        <v>17</v>
      </c>
      <c r="L62" s="148" t="s">
        <v>18</v>
      </c>
      <c r="M62" s="148" t="s">
        <v>72</v>
      </c>
      <c r="N62" s="149" t="s">
        <v>73</v>
      </c>
      <c r="O62" s="147" t="s">
        <v>17</v>
      </c>
      <c r="P62" s="148" t="s">
        <v>18</v>
      </c>
      <c r="Q62" s="148" t="s">
        <v>72</v>
      </c>
      <c r="R62" s="149" t="s">
        <v>73</v>
      </c>
      <c r="S62" s="147" t="s">
        <v>17</v>
      </c>
      <c r="T62" s="148" t="s">
        <v>18</v>
      </c>
      <c r="U62" s="148" t="s">
        <v>72</v>
      </c>
      <c r="V62" s="149" t="s">
        <v>73</v>
      </c>
      <c r="W62" s="147" t="s">
        <v>17</v>
      </c>
      <c r="X62" s="148" t="s">
        <v>18</v>
      </c>
      <c r="Y62" s="148" t="s">
        <v>72</v>
      </c>
      <c r="Z62" s="149" t="s">
        <v>73</v>
      </c>
      <c r="AA62" s="147" t="s">
        <v>14</v>
      </c>
      <c r="AB62" s="150" t="s">
        <v>74</v>
      </c>
    </row>
    <row r="63" spans="1:32" ht="39.75" thickBot="1">
      <c r="A63" s="151" t="s">
        <v>75</v>
      </c>
      <c r="B63" s="152" t="s">
        <v>76</v>
      </c>
      <c r="C63" s="153">
        <f>SUM(G63,K63,O63,S63,W63)</f>
        <v>26000508</v>
      </c>
      <c r="D63" s="154">
        <f>SUM(H63,L63,P63,T63,X63)</f>
        <v>33591967</v>
      </c>
      <c r="E63" s="155">
        <f>I63+M63+Q63+U63+Y63</f>
        <v>31086469</v>
      </c>
      <c r="F63" s="156">
        <f>E63/D63*100</f>
        <v>92.541377526359199</v>
      </c>
      <c r="G63" s="157">
        <v>8954400</v>
      </c>
      <c r="H63" s="158">
        <v>12885047</v>
      </c>
      <c r="I63" s="159">
        <v>12288336</v>
      </c>
      <c r="J63" s="160">
        <f>I63/H63*100</f>
        <v>95.368965282004794</v>
      </c>
      <c r="K63" s="161">
        <v>1746108</v>
      </c>
      <c r="L63" s="158">
        <v>2370795</v>
      </c>
      <c r="M63" s="159">
        <v>2308459</v>
      </c>
      <c r="N63" s="160">
        <f>M63/L63*100</f>
        <v>97.370671019636873</v>
      </c>
      <c r="O63" s="162">
        <v>15300000</v>
      </c>
      <c r="P63" s="163">
        <v>18274125</v>
      </c>
      <c r="Q63" s="164">
        <v>16481684</v>
      </c>
      <c r="R63" s="162">
        <f>Q63/P63*100</f>
        <v>90.191371679902602</v>
      </c>
      <c r="S63" s="165">
        <v>0</v>
      </c>
      <c r="T63" s="163">
        <v>50000</v>
      </c>
      <c r="U63" s="163">
        <v>0</v>
      </c>
      <c r="V63" s="166">
        <f>U63/T63*100</f>
        <v>0</v>
      </c>
      <c r="W63" s="167">
        <v>0</v>
      </c>
      <c r="X63" s="158">
        <v>12000</v>
      </c>
      <c r="Y63" s="168">
        <v>7990</v>
      </c>
      <c r="Z63" s="169">
        <f>Y63/X63*100</f>
        <v>66.583333333333343</v>
      </c>
      <c r="AA63" s="170">
        <v>5</v>
      </c>
      <c r="AB63" s="171">
        <v>5</v>
      </c>
    </row>
    <row r="64" spans="1:32" ht="20.25" thickBot="1">
      <c r="A64" s="172"/>
      <c r="B64" s="173" t="s">
        <v>77</v>
      </c>
      <c r="C64" s="174">
        <f>SUM(C63:C63)</f>
        <v>26000508</v>
      </c>
      <c r="D64" s="174">
        <f>D63</f>
        <v>33591967</v>
      </c>
      <c r="E64" s="175">
        <f>SUM(E63:E63)</f>
        <v>31086469</v>
      </c>
      <c r="F64" s="176">
        <f>E64/D64*100</f>
        <v>92.541377526359199</v>
      </c>
      <c r="G64" s="177">
        <f>SUM(G63:G63)</f>
        <v>8954400</v>
      </c>
      <c r="H64" s="177">
        <f>SUM(H63:H63)</f>
        <v>12885047</v>
      </c>
      <c r="I64" s="178">
        <f>SUM(I63:I63)</f>
        <v>12288336</v>
      </c>
      <c r="J64" s="179">
        <f>I64/H64*100</f>
        <v>95.368965282004794</v>
      </c>
      <c r="K64" s="177">
        <f>SUM(K63:K63)</f>
        <v>1746108</v>
      </c>
      <c r="L64" s="177">
        <f>SUM(L63:L63)</f>
        <v>2370795</v>
      </c>
      <c r="M64" s="180">
        <f>SUM(M63:M63)</f>
        <v>2308459</v>
      </c>
      <c r="N64" s="160">
        <f t="shared" ref="N64:N65" si="25">M64/L64*100</f>
        <v>97.370671019636873</v>
      </c>
      <c r="O64" s="177">
        <f t="shared" ref="O64:W64" si="26">SUM(O63:O63)</f>
        <v>15300000</v>
      </c>
      <c r="P64" s="177">
        <f t="shared" ref="P64:U64" si="27">SUM(P63:P63)</f>
        <v>18274125</v>
      </c>
      <c r="Q64" s="177">
        <f t="shared" si="27"/>
        <v>16481684</v>
      </c>
      <c r="R64" s="177">
        <f t="shared" si="27"/>
        <v>90.191371679902602</v>
      </c>
      <c r="S64" s="177">
        <f t="shared" si="27"/>
        <v>0</v>
      </c>
      <c r="T64" s="177">
        <f t="shared" si="27"/>
        <v>50000</v>
      </c>
      <c r="U64" s="177">
        <f t="shared" si="27"/>
        <v>0</v>
      </c>
      <c r="V64" s="166">
        <f t="shared" ref="V64:V65" si="28">U64/T64*100</f>
        <v>0</v>
      </c>
      <c r="W64" s="180">
        <f t="shared" si="26"/>
        <v>0</v>
      </c>
      <c r="X64" s="177">
        <f>SUM(X63:X63)</f>
        <v>12000</v>
      </c>
      <c r="Y64" s="180">
        <f>SUM(Y63:Y63)</f>
        <v>7990</v>
      </c>
      <c r="Z64" s="181">
        <f>Y64/X64*100</f>
        <v>66.583333333333343</v>
      </c>
      <c r="AA64" s="182">
        <f>SUM(AA63:AA63)</f>
        <v>5</v>
      </c>
      <c r="AB64" s="183">
        <f>SUM(AB63:AB63)</f>
        <v>5</v>
      </c>
    </row>
    <row r="65" spans="1:28" ht="20.25" thickBot="1">
      <c r="A65" s="22"/>
      <c r="B65" s="184" t="s">
        <v>78</v>
      </c>
      <c r="C65" s="185">
        <f t="shared" ref="C65:AA65" si="29">C64</f>
        <v>26000508</v>
      </c>
      <c r="D65" s="186">
        <f t="shared" si="29"/>
        <v>33591967</v>
      </c>
      <c r="E65" s="187">
        <f t="shared" si="29"/>
        <v>31086469</v>
      </c>
      <c r="F65" s="176">
        <f>E65/D65*100</f>
        <v>92.541377526359199</v>
      </c>
      <c r="G65" s="188">
        <f>G64</f>
        <v>8954400</v>
      </c>
      <c r="H65" s="188">
        <f t="shared" ref="H65:I65" si="30">H64</f>
        <v>12885047</v>
      </c>
      <c r="I65" s="178">
        <f t="shared" si="30"/>
        <v>12288336</v>
      </c>
      <c r="J65" s="178">
        <f>I65/H65*100</f>
        <v>95.368965282004794</v>
      </c>
      <c r="K65" s="188">
        <f t="shared" si="29"/>
        <v>1746108</v>
      </c>
      <c r="L65" s="188">
        <f t="shared" si="29"/>
        <v>2370795</v>
      </c>
      <c r="M65" s="188">
        <f t="shared" si="29"/>
        <v>2308459</v>
      </c>
      <c r="N65" s="160">
        <f t="shared" si="25"/>
        <v>97.370671019636873</v>
      </c>
      <c r="O65" s="188">
        <f t="shared" si="29"/>
        <v>15300000</v>
      </c>
      <c r="P65" s="188">
        <f t="shared" si="29"/>
        <v>18274125</v>
      </c>
      <c r="Q65" s="188">
        <f t="shared" si="29"/>
        <v>16481684</v>
      </c>
      <c r="R65" s="188">
        <f t="shared" si="29"/>
        <v>90.191371679902602</v>
      </c>
      <c r="S65" s="188">
        <f t="shared" si="29"/>
        <v>0</v>
      </c>
      <c r="T65" s="188">
        <f t="shared" si="29"/>
        <v>50000</v>
      </c>
      <c r="U65" s="188">
        <f t="shared" si="29"/>
        <v>0</v>
      </c>
      <c r="V65" s="166">
        <f t="shared" si="28"/>
        <v>0</v>
      </c>
      <c r="W65" s="188">
        <f t="shared" si="29"/>
        <v>0</v>
      </c>
      <c r="X65" s="188">
        <f t="shared" ref="X65:Y65" si="31">SUM(X64)</f>
        <v>12000</v>
      </c>
      <c r="Y65" s="178">
        <f t="shared" si="31"/>
        <v>7990</v>
      </c>
      <c r="Z65" s="178">
        <f>Y65/X65*100</f>
        <v>66.583333333333343</v>
      </c>
      <c r="AA65" s="182">
        <f t="shared" si="29"/>
        <v>5</v>
      </c>
      <c r="AB65" s="181">
        <f>AB64</f>
        <v>5</v>
      </c>
    </row>
    <row r="67" spans="1:28" ht="18.75">
      <c r="A67" s="242" t="s">
        <v>79</v>
      </c>
      <c r="B67" s="242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7" t="s">
        <v>80</v>
      </c>
      <c r="R67" s="136"/>
      <c r="S67" s="138"/>
      <c r="T67" s="136"/>
      <c r="U67" s="136"/>
    </row>
    <row r="68" spans="1:28" ht="18.75">
      <c r="A68" s="139"/>
      <c r="B68" s="139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</row>
    <row r="69" spans="1:28" ht="18.75">
      <c r="A69" s="140"/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</row>
    <row r="70" spans="1:28" ht="18.75">
      <c r="A70" s="243" t="s">
        <v>81</v>
      </c>
      <c r="B70" s="243"/>
      <c r="C70" s="243"/>
      <c r="D70" s="243"/>
      <c r="E70" s="243"/>
      <c r="F70" s="243"/>
      <c r="G70" s="243"/>
      <c r="H70" s="243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136"/>
      <c r="U70" s="136"/>
    </row>
    <row r="71" spans="1:28" ht="18.75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36"/>
      <c r="U71" s="136"/>
    </row>
    <row r="72" spans="1:28" ht="19.5" thickBot="1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36"/>
      <c r="U72" s="136"/>
    </row>
    <row r="73" spans="1:28" ht="19.5" thickBot="1">
      <c r="A73" s="145"/>
      <c r="B73" s="146"/>
      <c r="C73" s="244" t="s">
        <v>64</v>
      </c>
      <c r="D73" s="245"/>
      <c r="E73" s="245"/>
      <c r="F73" s="246"/>
      <c r="G73" s="244" t="s">
        <v>65</v>
      </c>
      <c r="H73" s="245"/>
      <c r="I73" s="245"/>
      <c r="J73" s="246"/>
      <c r="K73" s="244" t="s">
        <v>66</v>
      </c>
      <c r="L73" s="245"/>
      <c r="M73" s="245"/>
      <c r="N73" s="246"/>
      <c r="O73" s="247" t="s">
        <v>6</v>
      </c>
      <c r="P73" s="248"/>
      <c r="Q73" s="248"/>
      <c r="R73" s="249"/>
      <c r="S73" s="247" t="s">
        <v>68</v>
      </c>
      <c r="T73" s="248"/>
      <c r="U73" s="248"/>
      <c r="V73" s="249"/>
      <c r="W73" s="244" t="s">
        <v>82</v>
      </c>
      <c r="X73" s="245"/>
      <c r="Y73" s="245"/>
      <c r="Z73" s="246"/>
      <c r="AA73" s="234" t="s">
        <v>69</v>
      </c>
      <c r="AB73" s="235"/>
    </row>
    <row r="74" spans="1:28" ht="16.5" thickBot="1">
      <c r="A74" s="238" t="s">
        <v>70</v>
      </c>
      <c r="B74" s="240" t="s">
        <v>71</v>
      </c>
      <c r="C74" s="231" t="s">
        <v>11</v>
      </c>
      <c r="D74" s="232"/>
      <c r="E74" s="229" t="s">
        <v>12</v>
      </c>
      <c r="F74" s="230"/>
      <c r="G74" s="231" t="s">
        <v>11</v>
      </c>
      <c r="H74" s="232"/>
      <c r="I74" s="229" t="s">
        <v>12</v>
      </c>
      <c r="J74" s="230"/>
      <c r="K74" s="231" t="s">
        <v>11</v>
      </c>
      <c r="L74" s="232"/>
      <c r="M74" s="229" t="s">
        <v>12</v>
      </c>
      <c r="N74" s="230"/>
      <c r="O74" s="231" t="s">
        <v>11</v>
      </c>
      <c r="P74" s="232"/>
      <c r="Q74" s="229" t="s">
        <v>12</v>
      </c>
      <c r="R74" s="230"/>
      <c r="S74" s="231" t="s">
        <v>11</v>
      </c>
      <c r="T74" s="232"/>
      <c r="U74" s="229" t="s">
        <v>12</v>
      </c>
      <c r="V74" s="230"/>
      <c r="W74" s="231" t="s">
        <v>11</v>
      </c>
      <c r="X74" s="232"/>
      <c r="Y74" s="229" t="s">
        <v>12</v>
      </c>
      <c r="Z74" s="230"/>
      <c r="AA74" s="236"/>
      <c r="AB74" s="237"/>
    </row>
    <row r="75" spans="1:28" ht="38.25" thickBot="1">
      <c r="A75" s="239"/>
      <c r="B75" s="241"/>
      <c r="C75" s="147" t="s">
        <v>17</v>
      </c>
      <c r="D75" s="148" t="s">
        <v>18</v>
      </c>
      <c r="E75" s="148" t="s">
        <v>72</v>
      </c>
      <c r="F75" s="149" t="s">
        <v>73</v>
      </c>
      <c r="G75" s="147" t="s">
        <v>17</v>
      </c>
      <c r="H75" s="148" t="s">
        <v>18</v>
      </c>
      <c r="I75" s="148" t="s">
        <v>72</v>
      </c>
      <c r="J75" s="149" t="s">
        <v>73</v>
      </c>
      <c r="K75" s="147" t="s">
        <v>17</v>
      </c>
      <c r="L75" s="148" t="s">
        <v>18</v>
      </c>
      <c r="M75" s="148" t="s">
        <v>72</v>
      </c>
      <c r="N75" s="149" t="s">
        <v>73</v>
      </c>
      <c r="O75" s="147" t="s">
        <v>17</v>
      </c>
      <c r="P75" s="148" t="s">
        <v>18</v>
      </c>
      <c r="Q75" s="148" t="s">
        <v>72</v>
      </c>
      <c r="R75" s="149" t="s">
        <v>73</v>
      </c>
      <c r="S75" s="147" t="s">
        <v>17</v>
      </c>
      <c r="T75" s="148" t="s">
        <v>18</v>
      </c>
      <c r="U75" s="148" t="s">
        <v>72</v>
      </c>
      <c r="V75" s="149" t="s">
        <v>73</v>
      </c>
      <c r="W75" s="147" t="s">
        <v>17</v>
      </c>
      <c r="X75" s="148" t="s">
        <v>18</v>
      </c>
      <c r="Y75" s="148" t="s">
        <v>72</v>
      </c>
      <c r="Z75" s="149" t="s">
        <v>73</v>
      </c>
      <c r="AA75" s="147" t="s">
        <v>14</v>
      </c>
      <c r="AB75" s="150" t="s">
        <v>74</v>
      </c>
    </row>
    <row r="76" spans="1:28" ht="20.25" thickBot="1">
      <c r="A76" s="151" t="s">
        <v>75</v>
      </c>
      <c r="B76" s="152" t="s">
        <v>83</v>
      </c>
      <c r="C76" s="153">
        <f>SUM(G76,K76,O76,S76,W76)</f>
        <v>29648560</v>
      </c>
      <c r="D76" s="154">
        <f>SUM(H76,L76,P76,T76,X76)</f>
        <v>33245702</v>
      </c>
      <c r="E76" s="155">
        <f>I76+M76+Q76+U76+Y76</f>
        <v>29751959</v>
      </c>
      <c r="F76" s="156">
        <f>E76/D76*100</f>
        <v>89.491143847706994</v>
      </c>
      <c r="G76" s="157">
        <v>22718460</v>
      </c>
      <c r="H76" s="158">
        <v>24883084</v>
      </c>
      <c r="I76" s="159">
        <v>23344530</v>
      </c>
      <c r="J76" s="160">
        <f>I76/H76*100</f>
        <v>93.816867716236459</v>
      </c>
      <c r="K76" s="161">
        <v>4430100</v>
      </c>
      <c r="L76" s="158">
        <v>5375100</v>
      </c>
      <c r="M76" s="159">
        <v>3874463</v>
      </c>
      <c r="N76" s="160">
        <f>M76/L76*100</f>
        <v>72.081691503413893</v>
      </c>
      <c r="O76" s="162">
        <v>2500000</v>
      </c>
      <c r="P76" s="163">
        <v>2615584</v>
      </c>
      <c r="Q76" s="164">
        <v>2161327</v>
      </c>
      <c r="R76" s="162">
        <f>Q76/P76*100</f>
        <v>82.632674003205395</v>
      </c>
      <c r="S76" s="165">
        <v>0</v>
      </c>
      <c r="T76" s="163">
        <v>191934</v>
      </c>
      <c r="U76" s="163">
        <v>191934</v>
      </c>
      <c r="V76" s="166">
        <f>U76/T76*100</f>
        <v>100</v>
      </c>
      <c r="W76" s="167">
        <v>0</v>
      </c>
      <c r="X76" s="158">
        <v>180000</v>
      </c>
      <c r="Y76" s="168">
        <v>179705</v>
      </c>
      <c r="Z76" s="169">
        <f>Y76/X76*100</f>
        <v>99.836111111111109</v>
      </c>
      <c r="AA76" s="170">
        <v>5</v>
      </c>
      <c r="AB76" s="171">
        <v>5</v>
      </c>
    </row>
    <row r="77" spans="1:28" ht="20.25" thickBot="1">
      <c r="A77" s="172"/>
      <c r="B77" s="173" t="s">
        <v>77</v>
      </c>
      <c r="C77" s="174">
        <f>SUM(C76:C76)</f>
        <v>29648560</v>
      </c>
      <c r="D77" s="174">
        <f>D76</f>
        <v>33245702</v>
      </c>
      <c r="E77" s="175">
        <f>SUM(E76:E76)</f>
        <v>29751959</v>
      </c>
      <c r="F77" s="176">
        <f>E77/D77*100</f>
        <v>89.491143847706994</v>
      </c>
      <c r="G77" s="177">
        <f>SUM(G76:G76)</f>
        <v>22718460</v>
      </c>
      <c r="H77" s="177">
        <f>SUM(H76:H76)</f>
        <v>24883084</v>
      </c>
      <c r="I77" s="178">
        <f>SUM(I76:I76)</f>
        <v>23344530</v>
      </c>
      <c r="J77" s="179">
        <f>I77/H77*100</f>
        <v>93.816867716236459</v>
      </c>
      <c r="K77" s="177">
        <f>SUM(K76:K76)</f>
        <v>4430100</v>
      </c>
      <c r="L77" s="177">
        <f>SUM(L76:L76)</f>
        <v>5375100</v>
      </c>
      <c r="M77" s="180">
        <f>SUM(M76:M76)</f>
        <v>3874463</v>
      </c>
      <c r="N77" s="160">
        <f t="shared" ref="N77:N78" si="32">M77/L77*100</f>
        <v>72.081691503413893</v>
      </c>
      <c r="O77" s="177">
        <f t="shared" ref="O77:W77" si="33">SUM(O76:O76)</f>
        <v>2500000</v>
      </c>
      <c r="P77" s="177">
        <f t="shared" si="33"/>
        <v>2615584</v>
      </c>
      <c r="Q77" s="177">
        <f t="shared" si="33"/>
        <v>2161327</v>
      </c>
      <c r="R77" s="177">
        <f t="shared" si="33"/>
        <v>82.632674003205395</v>
      </c>
      <c r="S77" s="177">
        <f t="shared" si="33"/>
        <v>0</v>
      </c>
      <c r="T77" s="177">
        <f t="shared" si="33"/>
        <v>191934</v>
      </c>
      <c r="U77" s="177">
        <f t="shared" si="33"/>
        <v>191934</v>
      </c>
      <c r="V77" s="166">
        <f t="shared" ref="V77:V78" si="34">U77/T77*100</f>
        <v>100</v>
      </c>
      <c r="W77" s="180">
        <f t="shared" si="33"/>
        <v>0</v>
      </c>
      <c r="X77" s="177">
        <f>SUM(X76:X76)</f>
        <v>180000</v>
      </c>
      <c r="Y77" s="180">
        <f>SUM(Y76:Y76)</f>
        <v>179705</v>
      </c>
      <c r="Z77" s="181">
        <f>Y77/X77*100</f>
        <v>99.836111111111109</v>
      </c>
      <c r="AA77" s="182">
        <f>SUM(AA76:AA76)</f>
        <v>5</v>
      </c>
      <c r="AB77" s="183">
        <f>SUM(AB76:AB76)</f>
        <v>5</v>
      </c>
    </row>
    <row r="78" spans="1:28" ht="20.25" thickBot="1">
      <c r="A78" s="22"/>
      <c r="B78" s="184" t="s">
        <v>78</v>
      </c>
      <c r="C78" s="185">
        <f t="shared" ref="C78:AA78" si="35">C77</f>
        <v>29648560</v>
      </c>
      <c r="D78" s="186">
        <f t="shared" si="35"/>
        <v>33245702</v>
      </c>
      <c r="E78" s="187">
        <f t="shared" si="35"/>
        <v>29751959</v>
      </c>
      <c r="F78" s="176">
        <f>E78/D78*100</f>
        <v>89.491143847706994</v>
      </c>
      <c r="G78" s="188">
        <f>G77</f>
        <v>22718460</v>
      </c>
      <c r="H78" s="188">
        <f t="shared" ref="H78:I78" si="36">H77</f>
        <v>24883084</v>
      </c>
      <c r="I78" s="178">
        <f t="shared" si="36"/>
        <v>23344530</v>
      </c>
      <c r="J78" s="178">
        <f>I78/H78*100</f>
        <v>93.816867716236459</v>
      </c>
      <c r="K78" s="188">
        <f t="shared" si="35"/>
        <v>4430100</v>
      </c>
      <c r="L78" s="188">
        <f t="shared" si="35"/>
        <v>5375100</v>
      </c>
      <c r="M78" s="188">
        <f t="shared" si="35"/>
        <v>3874463</v>
      </c>
      <c r="N78" s="160">
        <f t="shared" si="32"/>
        <v>72.081691503413893</v>
      </c>
      <c r="O78" s="188">
        <f t="shared" si="35"/>
        <v>2500000</v>
      </c>
      <c r="P78" s="188">
        <f t="shared" si="35"/>
        <v>2615584</v>
      </c>
      <c r="Q78" s="188">
        <f t="shared" si="35"/>
        <v>2161327</v>
      </c>
      <c r="R78" s="188">
        <f t="shared" si="35"/>
        <v>82.632674003205395</v>
      </c>
      <c r="S78" s="188">
        <f t="shared" si="35"/>
        <v>0</v>
      </c>
      <c r="T78" s="188">
        <f t="shared" si="35"/>
        <v>191934</v>
      </c>
      <c r="U78" s="188">
        <f t="shared" si="35"/>
        <v>191934</v>
      </c>
      <c r="V78" s="166">
        <f t="shared" si="34"/>
        <v>100</v>
      </c>
      <c r="W78" s="188">
        <f t="shared" si="35"/>
        <v>0</v>
      </c>
      <c r="X78" s="188">
        <f t="shared" ref="X78:Y78" si="37">SUM(X77)</f>
        <v>180000</v>
      </c>
      <c r="Y78" s="178">
        <f t="shared" si="37"/>
        <v>179705</v>
      </c>
      <c r="Z78" s="178">
        <f>Y78/X78*100</f>
        <v>99.836111111111109</v>
      </c>
      <c r="AA78" s="182">
        <f t="shared" si="35"/>
        <v>5</v>
      </c>
      <c r="AB78" s="181">
        <f>AB77</f>
        <v>5</v>
      </c>
    </row>
    <row r="80" spans="1:28">
      <c r="A80" s="189"/>
      <c r="B80" s="189"/>
      <c r="C80" s="189"/>
      <c r="D80" s="189"/>
      <c r="E80" s="189"/>
      <c r="F80" s="189"/>
      <c r="G80" s="189"/>
      <c r="H80" s="189"/>
      <c r="I80" s="189"/>
      <c r="J80" s="189"/>
      <c r="K80" s="189"/>
    </row>
    <row r="81" spans="1:11" ht="18.75">
      <c r="A81" s="233" t="s">
        <v>84</v>
      </c>
      <c r="B81" s="233"/>
      <c r="C81" s="233"/>
      <c r="D81" s="233"/>
      <c r="E81" s="233"/>
      <c r="F81" s="233"/>
      <c r="G81" s="233"/>
      <c r="H81" s="233"/>
      <c r="I81" s="233"/>
      <c r="J81" s="233"/>
      <c r="K81" s="233"/>
    </row>
    <row r="82" spans="1:11" ht="18.75">
      <c r="A82" s="190"/>
      <c r="B82" s="190"/>
      <c r="C82" s="190"/>
      <c r="D82" s="190"/>
      <c r="E82" s="190"/>
      <c r="F82" s="190"/>
      <c r="G82" s="190"/>
      <c r="H82" s="190"/>
      <c r="I82" s="190"/>
      <c r="J82" s="190"/>
      <c r="K82" s="190"/>
    </row>
    <row r="83" spans="1:11" ht="16.5" thickBot="1">
      <c r="A83" s="191"/>
      <c r="B83" s="191"/>
      <c r="C83" s="191"/>
      <c r="D83" s="191"/>
      <c r="E83" s="191"/>
      <c r="F83" s="191"/>
      <c r="G83" s="191"/>
      <c r="H83" s="191"/>
      <c r="I83" s="191"/>
      <c r="J83" s="192" t="s">
        <v>2</v>
      </c>
      <c r="K83" s="189"/>
    </row>
    <row r="84" spans="1:11" ht="15.75" thickBot="1">
      <c r="A84" s="193"/>
      <c r="B84" s="227"/>
      <c r="C84" s="227"/>
      <c r="D84" s="228" t="s">
        <v>85</v>
      </c>
      <c r="E84" s="228"/>
      <c r="F84" s="228"/>
      <c r="G84" s="228"/>
      <c r="H84" s="228"/>
      <c r="I84" s="228"/>
      <c r="J84" s="228"/>
      <c r="K84" s="228"/>
    </row>
    <row r="85" spans="1:11" ht="57.75" thickBot="1">
      <c r="A85" s="194" t="s">
        <v>70</v>
      </c>
      <c r="B85" s="195" t="s">
        <v>86</v>
      </c>
      <c r="C85" s="196" t="s">
        <v>87</v>
      </c>
      <c r="D85" s="197" t="s">
        <v>88</v>
      </c>
      <c r="E85" s="197" t="s">
        <v>89</v>
      </c>
      <c r="F85" s="198" t="s">
        <v>90</v>
      </c>
      <c r="G85" s="198" t="s">
        <v>91</v>
      </c>
      <c r="H85" s="198" t="s">
        <v>92</v>
      </c>
      <c r="I85" s="197" t="s">
        <v>93</v>
      </c>
      <c r="J85" s="197"/>
      <c r="K85" s="197" t="s">
        <v>94</v>
      </c>
    </row>
    <row r="86" spans="1:11" ht="15.75">
      <c r="A86" s="199">
        <v>1</v>
      </c>
      <c r="B86" s="200" t="s">
        <v>95</v>
      </c>
      <c r="C86" s="201"/>
      <c r="D86" s="201"/>
      <c r="E86" s="201"/>
      <c r="F86" s="202"/>
      <c r="G86" s="202"/>
      <c r="H86" s="202"/>
      <c r="I86" s="201"/>
      <c r="J86" s="201"/>
      <c r="K86" s="203"/>
    </row>
    <row r="87" spans="1:11" ht="15.75">
      <c r="A87" s="204"/>
      <c r="B87" s="205"/>
      <c r="C87" s="201">
        <v>167919166</v>
      </c>
      <c r="D87" s="201"/>
      <c r="E87" s="201">
        <v>9146661</v>
      </c>
      <c r="F87" s="202">
        <v>23939724</v>
      </c>
      <c r="G87" s="202">
        <v>47845568</v>
      </c>
      <c r="H87" s="202">
        <v>13228460</v>
      </c>
      <c r="I87" s="201">
        <v>11217427</v>
      </c>
      <c r="J87" s="201"/>
      <c r="K87" s="203">
        <v>59742010</v>
      </c>
    </row>
    <row r="88" spans="1:11" ht="15.75">
      <c r="A88" s="206"/>
      <c r="B88" s="207" t="s">
        <v>96</v>
      </c>
      <c r="C88" s="208">
        <f>SUM(C87)</f>
        <v>167919166</v>
      </c>
      <c r="D88" s="208">
        <f t="shared" ref="D88:K88" si="38">SUM(D87)</f>
        <v>0</v>
      </c>
      <c r="E88" s="208">
        <f t="shared" si="38"/>
        <v>9146661</v>
      </c>
      <c r="F88" s="208">
        <f t="shared" si="38"/>
        <v>23939724</v>
      </c>
      <c r="G88" s="208">
        <f t="shared" si="38"/>
        <v>47845568</v>
      </c>
      <c r="H88" s="208">
        <f t="shared" si="38"/>
        <v>13228460</v>
      </c>
      <c r="I88" s="208">
        <f t="shared" si="38"/>
        <v>11217427</v>
      </c>
      <c r="J88" s="208">
        <f t="shared" si="38"/>
        <v>0</v>
      </c>
      <c r="K88" s="209">
        <f t="shared" si="38"/>
        <v>59742010</v>
      </c>
    </row>
    <row r="89" spans="1:11" ht="15.75">
      <c r="A89" s="210">
        <v>2</v>
      </c>
      <c r="B89" s="211" t="s">
        <v>97</v>
      </c>
      <c r="C89" s="212"/>
      <c r="D89" s="212"/>
      <c r="E89" s="212"/>
      <c r="F89" s="212"/>
      <c r="G89" s="212"/>
      <c r="H89" s="212"/>
      <c r="I89" s="212"/>
      <c r="J89" s="212"/>
      <c r="K89" s="213"/>
    </row>
    <row r="90" spans="1:11" ht="15.75">
      <c r="A90" s="210"/>
      <c r="B90" s="214"/>
      <c r="C90" s="215">
        <f>SUM(D90:K90)</f>
        <v>0</v>
      </c>
      <c r="D90" s="212"/>
      <c r="E90" s="212"/>
      <c r="F90" s="212"/>
      <c r="G90" s="215"/>
      <c r="H90" s="215"/>
      <c r="I90" s="215"/>
      <c r="J90" s="215"/>
      <c r="K90" s="216"/>
    </row>
    <row r="91" spans="1:11" ht="15.75">
      <c r="A91" s="206"/>
      <c r="B91" s="207" t="s">
        <v>98</v>
      </c>
      <c r="C91" s="217">
        <f t="shared" ref="C91:K91" si="39">SUM(C90:C90)</f>
        <v>0</v>
      </c>
      <c r="D91" s="217">
        <f t="shared" si="39"/>
        <v>0</v>
      </c>
      <c r="E91" s="217">
        <f t="shared" si="39"/>
        <v>0</v>
      </c>
      <c r="F91" s="217">
        <f t="shared" si="39"/>
        <v>0</v>
      </c>
      <c r="G91" s="217">
        <f t="shared" si="39"/>
        <v>0</v>
      </c>
      <c r="H91" s="217">
        <f t="shared" si="39"/>
        <v>0</v>
      </c>
      <c r="I91" s="217">
        <f t="shared" si="39"/>
        <v>0</v>
      </c>
      <c r="J91" s="217">
        <f t="shared" si="39"/>
        <v>0</v>
      </c>
      <c r="K91" s="218">
        <f t="shared" si="39"/>
        <v>0</v>
      </c>
    </row>
    <row r="92" spans="1:11" ht="15.75">
      <c r="A92" s="210">
        <v>3</v>
      </c>
      <c r="B92" s="211" t="s">
        <v>99</v>
      </c>
      <c r="C92" s="215"/>
      <c r="D92" s="212"/>
      <c r="E92" s="212"/>
      <c r="F92" s="212"/>
      <c r="G92" s="215"/>
      <c r="H92" s="215"/>
      <c r="I92" s="215"/>
      <c r="J92" s="215"/>
      <c r="K92" s="216"/>
    </row>
    <row r="93" spans="1:11" ht="15.75">
      <c r="A93" s="210"/>
      <c r="B93" s="211"/>
      <c r="C93" s="215">
        <f>SUM(D93:K93)</f>
        <v>0</v>
      </c>
      <c r="D93" s="215"/>
      <c r="E93" s="215"/>
      <c r="F93" s="215"/>
      <c r="G93" s="215"/>
      <c r="H93" s="215"/>
      <c r="I93" s="215"/>
      <c r="J93" s="215"/>
      <c r="K93" s="216"/>
    </row>
    <row r="94" spans="1:11" ht="15.75">
      <c r="A94" s="219"/>
      <c r="B94" s="207" t="s">
        <v>100</v>
      </c>
      <c r="C94" s="217">
        <f t="shared" ref="C94:K94" si="40">SUM(C93:C93)</f>
        <v>0</v>
      </c>
      <c r="D94" s="217">
        <f t="shared" si="40"/>
        <v>0</v>
      </c>
      <c r="E94" s="217">
        <f t="shared" si="40"/>
        <v>0</v>
      </c>
      <c r="F94" s="217">
        <f t="shared" si="40"/>
        <v>0</v>
      </c>
      <c r="G94" s="217">
        <f t="shared" si="40"/>
        <v>0</v>
      </c>
      <c r="H94" s="217">
        <f t="shared" si="40"/>
        <v>0</v>
      </c>
      <c r="I94" s="217">
        <f t="shared" si="40"/>
        <v>0</v>
      </c>
      <c r="J94" s="217">
        <f t="shared" si="40"/>
        <v>0</v>
      </c>
      <c r="K94" s="218">
        <f t="shared" si="40"/>
        <v>0</v>
      </c>
    </row>
    <row r="95" spans="1:11" ht="16.5" thickBot="1">
      <c r="A95" s="220">
        <v>4</v>
      </c>
      <c r="B95" s="211" t="s">
        <v>54</v>
      </c>
      <c r="C95" s="215">
        <f>SUM(D95:K95)</f>
        <v>0</v>
      </c>
      <c r="D95" s="221"/>
      <c r="E95" s="221"/>
      <c r="F95" s="221"/>
      <c r="G95" s="222"/>
      <c r="H95" s="222"/>
      <c r="I95" s="222"/>
      <c r="J95" s="222"/>
      <c r="K95" s="223"/>
    </row>
    <row r="96" spans="1:11" ht="16.5" thickBot="1">
      <c r="A96" s="224"/>
      <c r="B96" s="225" t="s">
        <v>101</v>
      </c>
      <c r="C96" s="226">
        <f t="shared" ref="C96:K96" si="41">SUM(C88,C91,C94,C95,)</f>
        <v>167919166</v>
      </c>
      <c r="D96" s="226">
        <f t="shared" si="41"/>
        <v>0</v>
      </c>
      <c r="E96" s="226">
        <f t="shared" si="41"/>
        <v>9146661</v>
      </c>
      <c r="F96" s="226">
        <f t="shared" si="41"/>
        <v>23939724</v>
      </c>
      <c r="G96" s="226">
        <f t="shared" si="41"/>
        <v>47845568</v>
      </c>
      <c r="H96" s="226">
        <f t="shared" si="41"/>
        <v>13228460</v>
      </c>
      <c r="I96" s="226">
        <f t="shared" si="41"/>
        <v>11217427</v>
      </c>
      <c r="J96" s="226">
        <f t="shared" si="41"/>
        <v>0</v>
      </c>
      <c r="K96" s="226">
        <f t="shared" si="41"/>
        <v>59742010</v>
      </c>
    </row>
    <row r="98" spans="1:11">
      <c r="A98" s="284" t="s">
        <v>102</v>
      </c>
      <c r="B98" s="284"/>
      <c r="C98" s="189"/>
      <c r="D98" s="189"/>
      <c r="E98" s="189"/>
      <c r="F98" s="189"/>
      <c r="G98" s="189"/>
      <c r="H98" s="189"/>
      <c r="I98" s="285" t="s">
        <v>103</v>
      </c>
      <c r="J98" s="286"/>
      <c r="K98" s="286"/>
    </row>
    <row r="99" spans="1:11">
      <c r="A99" s="189"/>
      <c r="B99" s="189"/>
      <c r="C99" s="189"/>
      <c r="D99" s="189"/>
      <c r="E99" s="189"/>
      <c r="F99" s="189"/>
      <c r="G99" s="189"/>
      <c r="H99" s="189"/>
      <c r="I99" s="189"/>
      <c r="J99" s="189"/>
      <c r="K99" s="189"/>
    </row>
    <row r="100" spans="1:11" ht="18.75">
      <c r="A100" s="233" t="s">
        <v>84</v>
      </c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</row>
    <row r="101" spans="1:11" ht="18.75">
      <c r="A101" s="190"/>
      <c r="B101" s="190"/>
      <c r="C101" s="190"/>
      <c r="D101" s="190"/>
      <c r="E101" s="190"/>
      <c r="F101" s="190"/>
      <c r="G101" s="190"/>
      <c r="H101" s="190"/>
      <c r="I101" s="190"/>
      <c r="J101" s="190"/>
      <c r="K101" s="190"/>
    </row>
    <row r="102" spans="1:11" ht="16.5" thickBot="1">
      <c r="A102" s="191"/>
      <c r="B102" s="191"/>
      <c r="C102" s="191"/>
      <c r="D102" s="191"/>
      <c r="E102" s="191"/>
      <c r="F102" s="191"/>
      <c r="G102" s="191"/>
      <c r="H102" s="191"/>
      <c r="I102" s="191"/>
      <c r="J102" s="192" t="s">
        <v>2</v>
      </c>
      <c r="K102" s="189"/>
    </row>
    <row r="103" spans="1:11" ht="15.75" thickBot="1">
      <c r="A103" s="193"/>
      <c r="B103" s="227"/>
      <c r="C103" s="227"/>
      <c r="D103" s="228" t="s">
        <v>85</v>
      </c>
      <c r="E103" s="228"/>
      <c r="F103" s="228"/>
      <c r="G103" s="228"/>
      <c r="H103" s="228"/>
      <c r="I103" s="228"/>
      <c r="J103" s="228"/>
      <c r="K103" s="228"/>
    </row>
    <row r="104" spans="1:11" ht="57.75" thickBot="1">
      <c r="A104" s="194" t="s">
        <v>70</v>
      </c>
      <c r="B104" s="195" t="s">
        <v>86</v>
      </c>
      <c r="C104" s="196" t="s">
        <v>87</v>
      </c>
      <c r="D104" s="197" t="s">
        <v>88</v>
      </c>
      <c r="E104" s="197" t="s">
        <v>89</v>
      </c>
      <c r="F104" s="198" t="s">
        <v>90</v>
      </c>
      <c r="G104" s="198" t="s">
        <v>91</v>
      </c>
      <c r="H104" s="198" t="s">
        <v>92</v>
      </c>
      <c r="I104" s="197" t="s">
        <v>93</v>
      </c>
      <c r="J104" s="197"/>
      <c r="K104" s="197" t="s">
        <v>94</v>
      </c>
    </row>
    <row r="105" spans="1:11" ht="15.75">
      <c r="A105" s="199">
        <v>1</v>
      </c>
      <c r="B105" s="200" t="s">
        <v>95</v>
      </c>
      <c r="C105" s="201"/>
      <c r="D105" s="201"/>
      <c r="E105" s="201"/>
      <c r="F105" s="202"/>
      <c r="G105" s="202"/>
      <c r="H105" s="202"/>
      <c r="I105" s="201"/>
      <c r="J105" s="201"/>
      <c r="K105" s="203"/>
    </row>
    <row r="106" spans="1:11" ht="15.75">
      <c r="A106" s="204"/>
      <c r="B106" s="205"/>
      <c r="C106" s="201">
        <v>167919166</v>
      </c>
      <c r="D106" s="201"/>
      <c r="E106" s="201">
        <v>9146661</v>
      </c>
      <c r="F106" s="202">
        <v>23939724</v>
      </c>
      <c r="G106" s="202">
        <v>47845568</v>
      </c>
      <c r="H106" s="202">
        <v>13228460</v>
      </c>
      <c r="I106" s="201">
        <v>11217427</v>
      </c>
      <c r="J106" s="201"/>
      <c r="K106" s="203">
        <v>59742010</v>
      </c>
    </row>
    <row r="107" spans="1:11" ht="15.75">
      <c r="A107" s="206"/>
      <c r="B107" s="207" t="s">
        <v>96</v>
      </c>
      <c r="C107" s="208">
        <f>SUM(C106)</f>
        <v>167919166</v>
      </c>
      <c r="D107" s="208">
        <f t="shared" ref="D107:K107" si="42">SUM(D106)</f>
        <v>0</v>
      </c>
      <c r="E107" s="208">
        <f t="shared" si="42"/>
        <v>9146661</v>
      </c>
      <c r="F107" s="208">
        <f t="shared" si="42"/>
        <v>23939724</v>
      </c>
      <c r="G107" s="208">
        <f t="shared" si="42"/>
        <v>47845568</v>
      </c>
      <c r="H107" s="208">
        <f t="shared" si="42"/>
        <v>13228460</v>
      </c>
      <c r="I107" s="208">
        <f t="shared" si="42"/>
        <v>11217427</v>
      </c>
      <c r="J107" s="208">
        <f t="shared" si="42"/>
        <v>0</v>
      </c>
      <c r="K107" s="209">
        <f t="shared" si="42"/>
        <v>59742010</v>
      </c>
    </row>
    <row r="108" spans="1:11" ht="15.75">
      <c r="A108" s="210">
        <v>2</v>
      </c>
      <c r="B108" s="211" t="s">
        <v>97</v>
      </c>
      <c r="C108" s="212"/>
      <c r="D108" s="212"/>
      <c r="E108" s="212"/>
      <c r="F108" s="212"/>
      <c r="G108" s="212"/>
      <c r="H108" s="212"/>
      <c r="I108" s="212"/>
      <c r="J108" s="212"/>
      <c r="K108" s="213"/>
    </row>
    <row r="109" spans="1:11" ht="15.75">
      <c r="A109" s="210"/>
      <c r="B109" s="214"/>
      <c r="C109" s="215">
        <f>SUM(D109:K109)</f>
        <v>0</v>
      </c>
      <c r="D109" s="212"/>
      <c r="E109" s="212"/>
      <c r="F109" s="212"/>
      <c r="G109" s="215"/>
      <c r="H109" s="215"/>
      <c r="I109" s="215"/>
      <c r="J109" s="215"/>
      <c r="K109" s="216"/>
    </row>
    <row r="110" spans="1:11" ht="15.75">
      <c r="A110" s="206"/>
      <c r="B110" s="207" t="s">
        <v>98</v>
      </c>
      <c r="C110" s="217">
        <f t="shared" ref="C110:K110" si="43">SUM(C109:C109)</f>
        <v>0</v>
      </c>
      <c r="D110" s="217">
        <f t="shared" si="43"/>
        <v>0</v>
      </c>
      <c r="E110" s="217">
        <f t="shared" si="43"/>
        <v>0</v>
      </c>
      <c r="F110" s="217">
        <f t="shared" si="43"/>
        <v>0</v>
      </c>
      <c r="G110" s="217">
        <f t="shared" si="43"/>
        <v>0</v>
      </c>
      <c r="H110" s="217">
        <f t="shared" si="43"/>
        <v>0</v>
      </c>
      <c r="I110" s="217">
        <f t="shared" si="43"/>
        <v>0</v>
      </c>
      <c r="J110" s="217">
        <f t="shared" si="43"/>
        <v>0</v>
      </c>
      <c r="K110" s="218">
        <f t="shared" si="43"/>
        <v>0</v>
      </c>
    </row>
    <row r="111" spans="1:11" ht="15.75">
      <c r="A111" s="210">
        <v>3</v>
      </c>
      <c r="B111" s="211" t="s">
        <v>99</v>
      </c>
      <c r="C111" s="215"/>
      <c r="D111" s="212"/>
      <c r="E111" s="212"/>
      <c r="F111" s="212"/>
      <c r="G111" s="215"/>
      <c r="H111" s="215"/>
      <c r="I111" s="215"/>
      <c r="J111" s="215"/>
      <c r="K111" s="216"/>
    </row>
    <row r="112" spans="1:11" ht="15.75">
      <c r="A112" s="210"/>
      <c r="B112" s="211"/>
      <c r="C112" s="215">
        <f>SUM(D112:K112)</f>
        <v>0</v>
      </c>
      <c r="D112" s="215"/>
      <c r="E112" s="215"/>
      <c r="F112" s="215"/>
      <c r="G112" s="215"/>
      <c r="H112" s="215"/>
      <c r="I112" s="215"/>
      <c r="J112" s="215"/>
      <c r="K112" s="216"/>
    </row>
    <row r="113" spans="1:11" ht="15.75">
      <c r="A113" s="219"/>
      <c r="B113" s="207" t="s">
        <v>100</v>
      </c>
      <c r="C113" s="217">
        <f t="shared" ref="C113:K113" si="44">SUM(C112:C112)</f>
        <v>0</v>
      </c>
      <c r="D113" s="217">
        <f t="shared" si="44"/>
        <v>0</v>
      </c>
      <c r="E113" s="217">
        <f t="shared" si="44"/>
        <v>0</v>
      </c>
      <c r="F113" s="217">
        <f t="shared" si="44"/>
        <v>0</v>
      </c>
      <c r="G113" s="217">
        <f t="shared" si="44"/>
        <v>0</v>
      </c>
      <c r="H113" s="217">
        <f t="shared" si="44"/>
        <v>0</v>
      </c>
      <c r="I113" s="217">
        <f t="shared" si="44"/>
        <v>0</v>
      </c>
      <c r="J113" s="217">
        <f t="shared" si="44"/>
        <v>0</v>
      </c>
      <c r="K113" s="218">
        <f t="shared" si="44"/>
        <v>0</v>
      </c>
    </row>
    <row r="114" spans="1:11" ht="16.5" thickBot="1">
      <c r="A114" s="220">
        <v>4</v>
      </c>
      <c r="B114" s="211" t="s">
        <v>54</v>
      </c>
      <c r="C114" s="215">
        <f>SUM(D114:K114)</f>
        <v>0</v>
      </c>
      <c r="D114" s="221"/>
      <c r="E114" s="221"/>
      <c r="F114" s="221"/>
      <c r="G114" s="222"/>
      <c r="H114" s="222"/>
      <c r="I114" s="222"/>
      <c r="J114" s="222"/>
      <c r="K114" s="223"/>
    </row>
    <row r="115" spans="1:11" ht="16.5" thickBot="1">
      <c r="A115" s="224"/>
      <c r="B115" s="225" t="s">
        <v>101</v>
      </c>
      <c r="C115" s="226">
        <f t="shared" ref="C115:K115" si="45">SUM(C107,C110,C113,C114,)</f>
        <v>167919166</v>
      </c>
      <c r="D115" s="226">
        <f t="shared" si="45"/>
        <v>0</v>
      </c>
      <c r="E115" s="226">
        <f t="shared" si="45"/>
        <v>9146661</v>
      </c>
      <c r="F115" s="226">
        <f t="shared" si="45"/>
        <v>23939724</v>
      </c>
      <c r="G115" s="226">
        <f t="shared" si="45"/>
        <v>47845568</v>
      </c>
      <c r="H115" s="226">
        <f t="shared" si="45"/>
        <v>13228460</v>
      </c>
      <c r="I115" s="226">
        <f t="shared" si="45"/>
        <v>11217427</v>
      </c>
      <c r="J115" s="226">
        <f t="shared" si="45"/>
        <v>0</v>
      </c>
      <c r="K115" s="226">
        <f t="shared" si="45"/>
        <v>59742010</v>
      </c>
    </row>
  </sheetData>
  <mergeCells count="110">
    <mergeCell ref="A98:B98"/>
    <mergeCell ref="I98:K98"/>
    <mergeCell ref="A100:K100"/>
    <mergeCell ref="B103:C103"/>
    <mergeCell ref="D103:K103"/>
    <mergeCell ref="AD1:AE1"/>
    <mergeCell ref="A3:AE3"/>
    <mergeCell ref="B6:E7"/>
    <mergeCell ref="F6:I7"/>
    <mergeCell ref="J6:M7"/>
    <mergeCell ref="N6:Q7"/>
    <mergeCell ref="R6:U7"/>
    <mergeCell ref="V6:Y7"/>
    <mergeCell ref="Z6:AC7"/>
    <mergeCell ref="AD6:AF8"/>
    <mergeCell ref="Z8:AA9"/>
    <mergeCell ref="AB8:AC9"/>
    <mergeCell ref="A9:A11"/>
    <mergeCell ref="AD9:AD11"/>
    <mergeCell ref="AE9:AE11"/>
    <mergeCell ref="AF9:AF11"/>
    <mergeCell ref="B10:B11"/>
    <mergeCell ref="C10:C11"/>
    <mergeCell ref="D10:D11"/>
    <mergeCell ref="E10:E11"/>
    <mergeCell ref="N8:O9"/>
    <mergeCell ref="P8:Q9"/>
    <mergeCell ref="R8:S9"/>
    <mergeCell ref="T8:U9"/>
    <mergeCell ref="V8:W9"/>
    <mergeCell ref="X8:Y9"/>
    <mergeCell ref="B8:C9"/>
    <mergeCell ref="D8:E9"/>
    <mergeCell ref="F8:G9"/>
    <mergeCell ref="H8:I9"/>
    <mergeCell ref="J8:K9"/>
    <mergeCell ref="L8:M9"/>
    <mergeCell ref="L10:L11"/>
    <mergeCell ref="M10:M11"/>
    <mergeCell ref="N10:N11"/>
    <mergeCell ref="O10:O11"/>
    <mergeCell ref="P10:P11"/>
    <mergeCell ref="Q10:Q11"/>
    <mergeCell ref="F10:F11"/>
    <mergeCell ref="G10:G11"/>
    <mergeCell ref="H10:H11"/>
    <mergeCell ref="I10:I11"/>
    <mergeCell ref="J10:J11"/>
    <mergeCell ref="K10:K11"/>
    <mergeCell ref="X10:X11"/>
    <mergeCell ref="Y10:Y11"/>
    <mergeCell ref="Z10:Z11"/>
    <mergeCell ref="AA10:AA11"/>
    <mergeCell ref="AB10:AB11"/>
    <mergeCell ref="AC10:AC11"/>
    <mergeCell ref="R10:R11"/>
    <mergeCell ref="S10:S11"/>
    <mergeCell ref="T10:T11"/>
    <mergeCell ref="U10:U11"/>
    <mergeCell ref="V10:V11"/>
    <mergeCell ref="W10:W11"/>
    <mergeCell ref="A53:B53"/>
    <mergeCell ref="A56:AA56"/>
    <mergeCell ref="C60:F60"/>
    <mergeCell ref="G60:J60"/>
    <mergeCell ref="K60:N60"/>
    <mergeCell ref="O60:R60"/>
    <mergeCell ref="S60:V60"/>
    <mergeCell ref="W60:Z60"/>
    <mergeCell ref="AA60:AB61"/>
    <mergeCell ref="A61:A62"/>
    <mergeCell ref="Y61:Z61"/>
    <mergeCell ref="A67:B67"/>
    <mergeCell ref="A70:S70"/>
    <mergeCell ref="C73:F73"/>
    <mergeCell ref="G73:J73"/>
    <mergeCell ref="K73:N73"/>
    <mergeCell ref="O73:R73"/>
    <mergeCell ref="S73:V73"/>
    <mergeCell ref="W73:Z73"/>
    <mergeCell ref="M61:N61"/>
    <mergeCell ref="O61:P61"/>
    <mergeCell ref="Q61:R61"/>
    <mergeCell ref="S61:T61"/>
    <mergeCell ref="U61:V61"/>
    <mergeCell ref="W61:X61"/>
    <mergeCell ref="B61:B62"/>
    <mergeCell ref="C61:D61"/>
    <mergeCell ref="E61:F61"/>
    <mergeCell ref="G61:H61"/>
    <mergeCell ref="I61:J61"/>
    <mergeCell ref="K61:L61"/>
    <mergeCell ref="B84:C84"/>
    <mergeCell ref="D84:K84"/>
    <mergeCell ref="Q74:R74"/>
    <mergeCell ref="S74:T74"/>
    <mergeCell ref="U74:V74"/>
    <mergeCell ref="W74:X74"/>
    <mergeCell ref="Y74:Z74"/>
    <mergeCell ref="A81:K81"/>
    <mergeCell ref="AA73:AB74"/>
    <mergeCell ref="A74:A75"/>
    <mergeCell ref="B74:B75"/>
    <mergeCell ref="C74:D74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Család</dc:creator>
  <cp:lastModifiedBy>Család</cp:lastModifiedBy>
  <dcterms:created xsi:type="dcterms:W3CDTF">2021-05-31T17:30:58Z</dcterms:created>
  <dcterms:modified xsi:type="dcterms:W3CDTF">2021-05-31T17:50:45Z</dcterms:modified>
</cp:coreProperties>
</file>