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égi Fájlok\Dokumentumok\"/>
    </mc:Choice>
  </mc:AlternateContent>
  <bookViews>
    <workbookView xWindow="0" yWindow="0" windowWidth="21570" windowHeight="8055" tabRatio="912" firstSheet="26" activeTab="33"/>
  </bookViews>
  <sheets>
    <sheet name="1.sz-m.önk.mindössz.bev." sheetId="39" r:id="rId1"/>
    <sheet name="2.sz.m.önk.mindössz.kiad." sheetId="38" r:id="rId2"/>
    <sheet name="3.sz.melléklet önk.ktg.bev" sheetId="1" r:id="rId3"/>
    <sheet name="4.sz.melléklet önk.ktg.kia" sheetId="2" r:id="rId4"/>
    <sheet name="4.1.sz.mell." sheetId="52" r:id="rId5"/>
    <sheet name="4.2.sz.mell." sheetId="42" r:id="rId6"/>
    <sheet name="4.3.sz.mell." sheetId="43" r:id="rId7"/>
    <sheet name="4.4.sz.mell." sheetId="44" r:id="rId8"/>
    <sheet name="4.5.sz.mell." sheetId="45" r:id="rId9"/>
    <sheet name="4.6.sz.mell." sheetId="46" r:id="rId10"/>
    <sheet name="4.7.sz.mell." sheetId="47" r:id="rId11"/>
    <sheet name="4.8.sz.mell." sheetId="48" r:id="rId12"/>
    <sheet name="4.9.sz.mell." sheetId="49" r:id="rId13"/>
    <sheet name="4.10.sz.mell." sheetId="50" r:id="rId14"/>
    <sheet name="4.11.sz.mell." sheetId="51" r:id="rId15"/>
    <sheet name="4.12.sz.mell." sheetId="57" r:id="rId16"/>
    <sheet name="4.13.sz.mell." sheetId="59" r:id="rId17"/>
    <sheet name="5.sz.mell. Geszt. óv.bev.össz." sheetId="3" r:id="rId18"/>
    <sheet name="6.sz.m.Gesztenye.óv. kiad.össz" sheetId="4" r:id="rId19"/>
    <sheet name="6.1 Gesztenyefa óvoda kiad." sheetId="63" r:id="rId20"/>
    <sheet name="6.2 Konyha kiadások" sheetId="64" r:id="rId21"/>
    <sheet name="7.sz.m.eng.létszk." sheetId="70" r:id="rId22"/>
    <sheet name="8.sz.m.felhalm.rész" sheetId="71" r:id="rId23"/>
    <sheet name="9.sz.m felh.mérlg" sheetId="72" r:id="rId24"/>
    <sheet name="10.sz.m.műk.mérleg." sheetId="73" r:id="rId25"/>
    <sheet name="11.sz.m irany.szerv.tám" sheetId="74" r:id="rId26"/>
    <sheet name="12.sz.m.helyi adók" sheetId="75" r:id="rId27"/>
    <sheet name="13.sz.m.maradvány elszámolás" sheetId="76" r:id="rId28"/>
    <sheet name="14.sz.m.közvetett támogatások" sheetId="77" r:id="rId29"/>
    <sheet name="15.sz.m.több éves kihatás" sheetId="78" r:id="rId30"/>
    <sheet name="16.sz.m.Vagyonkimutatás" sheetId="79" r:id="rId31"/>
    <sheet name="17.sz.m.Eredmény kimut." sheetId="80" r:id="rId32"/>
    <sheet name="18.sz.EU projektek" sheetId="81" r:id="rId33"/>
    <sheet name="19.sz.m.Egyszer.mérleg" sheetId="82" r:id="rId34"/>
    <sheet name="Munka8" sheetId="69" r:id="rId35"/>
    <sheet name="Munka1" sheetId="83" r:id="rId36"/>
  </sheets>
  <externalReferences>
    <externalReference r:id="rId37"/>
  </externalReferences>
  <definedNames>
    <definedName name="_xlnm.Print_Area" localSheetId="0">'1.sz-m.önk.mindössz.bev.'!$A$4:$G$54</definedName>
    <definedName name="_xlnm.Print_Area" localSheetId="30">'16.sz.m.Vagyonkimutatás'!$A$1:$E$52</definedName>
    <definedName name="_xlnm.Print_Area" localSheetId="32">'18.sz.EU projektek'!$A$1:$I$17</definedName>
    <definedName name="_xlnm.Print_Area" localSheetId="2">'3.sz.melléklet önk.ktg.bev'!$A$1:$G$52</definedName>
    <definedName name="_xlnm.Print_Area" localSheetId="3">'4.sz.melléklet önk.ktg.kia'!$A$1:$G$86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2" l="1"/>
  <c r="F61" i="2"/>
  <c r="F62" i="2"/>
  <c r="F63" i="2"/>
  <c r="F64" i="2"/>
  <c r="F69" i="2"/>
  <c r="F70" i="2"/>
  <c r="E69" i="2"/>
  <c r="E70" i="2"/>
  <c r="E45" i="79" l="1"/>
  <c r="E40" i="79"/>
  <c r="D40" i="79"/>
  <c r="E7" i="79"/>
  <c r="E9" i="79"/>
  <c r="E14" i="79"/>
  <c r="E11" i="79"/>
  <c r="D51" i="39" l="1"/>
  <c r="F51" i="39"/>
  <c r="E51" i="39"/>
  <c r="F27" i="39"/>
  <c r="G10" i="71"/>
  <c r="E72" i="52"/>
  <c r="X25" i="80" l="1"/>
  <c r="X21" i="80"/>
  <c r="X16" i="80"/>
  <c r="X9" i="80"/>
  <c r="AC9" i="80" l="1"/>
  <c r="AC16" i="80"/>
  <c r="AC21" i="80"/>
  <c r="AC25" i="80"/>
  <c r="B51" i="79"/>
  <c r="C51" i="79"/>
  <c r="D51" i="79"/>
  <c r="G5" i="64" l="1"/>
  <c r="G6" i="64"/>
  <c r="G9" i="64"/>
  <c r="G10" i="64"/>
  <c r="G12" i="64"/>
  <c r="G15" i="64"/>
  <c r="G16" i="64"/>
  <c r="G18" i="64"/>
  <c r="G21" i="64"/>
  <c r="G22" i="64"/>
  <c r="G24" i="64"/>
  <c r="G25" i="64"/>
  <c r="G26" i="64"/>
  <c r="G27" i="64"/>
  <c r="G29" i="64"/>
  <c r="G30" i="64"/>
  <c r="G31" i="64"/>
  <c r="G35" i="64"/>
  <c r="G38" i="64"/>
  <c r="G39" i="64"/>
  <c r="G46" i="64"/>
  <c r="G47" i="64"/>
  <c r="G3" i="64"/>
  <c r="G5" i="63"/>
  <c r="G6" i="63"/>
  <c r="G7" i="63"/>
  <c r="G8" i="63"/>
  <c r="G10" i="63"/>
  <c r="G12" i="63"/>
  <c r="G13" i="63"/>
  <c r="G15" i="63"/>
  <c r="G16" i="63"/>
  <c r="G19" i="63"/>
  <c r="G21" i="63"/>
  <c r="G22" i="63"/>
  <c r="G24" i="63"/>
  <c r="G25" i="63"/>
  <c r="G27" i="63"/>
  <c r="G28" i="63"/>
  <c r="G29" i="63"/>
  <c r="G30" i="63"/>
  <c r="G32" i="63"/>
  <c r="G33" i="63"/>
  <c r="G34" i="63"/>
  <c r="G37" i="63"/>
  <c r="G39" i="63"/>
  <c r="G40" i="63"/>
  <c r="G42" i="63"/>
  <c r="G48" i="63"/>
  <c r="G49" i="63"/>
  <c r="G3" i="63"/>
  <c r="F50" i="63"/>
  <c r="G50" i="63" s="1"/>
  <c r="F43" i="63"/>
  <c r="G43" i="63" s="1"/>
  <c r="F38" i="63"/>
  <c r="G38" i="63" s="1"/>
  <c r="F31" i="63"/>
  <c r="F26" i="63"/>
  <c r="F23" i="63"/>
  <c r="G23" i="63" s="1"/>
  <c r="F17" i="63"/>
  <c r="E50" i="63"/>
  <c r="E43" i="63"/>
  <c r="E38" i="63"/>
  <c r="E31" i="63"/>
  <c r="E26" i="63"/>
  <c r="G26" i="63" s="1"/>
  <c r="E23" i="63"/>
  <c r="E17" i="63"/>
  <c r="G17" i="63" s="1"/>
  <c r="F9" i="63"/>
  <c r="G9" i="63" s="1"/>
  <c r="E11" i="63"/>
  <c r="G11" i="63" s="1"/>
  <c r="E9" i="63"/>
  <c r="G31" i="63" l="1"/>
  <c r="F44" i="63"/>
  <c r="F54" i="63" s="1"/>
  <c r="E44" i="63"/>
  <c r="E54" i="63" l="1"/>
  <c r="G54" i="63" s="1"/>
  <c r="G44" i="63"/>
  <c r="F48" i="64" l="1"/>
  <c r="G48" i="64" s="1"/>
  <c r="E48" i="64"/>
  <c r="F41" i="64"/>
  <c r="F36" i="64"/>
  <c r="G36" i="64" s="1"/>
  <c r="F28" i="64"/>
  <c r="F23" i="64"/>
  <c r="F20" i="64"/>
  <c r="F14" i="64"/>
  <c r="F8" i="64"/>
  <c r="F7" i="64"/>
  <c r="E41" i="64"/>
  <c r="E28" i="64"/>
  <c r="E23" i="64"/>
  <c r="E20" i="64"/>
  <c r="E14" i="64"/>
  <c r="E7" i="64"/>
  <c r="E8" i="64" s="1"/>
  <c r="G8" i="64" l="1"/>
  <c r="F42" i="64"/>
  <c r="F52" i="64" s="1"/>
  <c r="G20" i="64"/>
  <c r="G41" i="64"/>
  <c r="E42" i="64"/>
  <c r="E52" i="64" s="1"/>
  <c r="G52" i="64" s="1"/>
  <c r="G28" i="64"/>
  <c r="G7" i="64"/>
  <c r="G14" i="64"/>
  <c r="G23" i="64"/>
  <c r="G42" i="64"/>
  <c r="F19" i="2"/>
  <c r="E77" i="52" l="1"/>
  <c r="F77" i="52"/>
  <c r="F47" i="52"/>
  <c r="E28" i="2"/>
  <c r="E64" i="2"/>
  <c r="F52" i="45"/>
  <c r="F47" i="45"/>
  <c r="E30" i="45"/>
  <c r="F30" i="45"/>
  <c r="F53" i="45" s="1"/>
  <c r="F14" i="43"/>
  <c r="M12" i="78" l="1"/>
  <c r="L12" i="78"/>
  <c r="K12" i="78"/>
  <c r="J12" i="78"/>
  <c r="I12" i="78"/>
  <c r="H12" i="78"/>
  <c r="G12" i="78"/>
  <c r="F12" i="78"/>
  <c r="E12" i="78"/>
  <c r="D12" i="78"/>
  <c r="O8" i="78"/>
  <c r="E12" i="76"/>
  <c r="E11" i="76"/>
  <c r="D10" i="76"/>
  <c r="D9" i="76"/>
  <c r="C9" i="76"/>
  <c r="E8" i="76"/>
  <c r="E6" i="76"/>
  <c r="D10" i="75"/>
  <c r="D12" i="75" s="1"/>
  <c r="C10" i="75"/>
  <c r="C12" i="75" s="1"/>
  <c r="B10" i="75"/>
  <c r="B12" i="75" s="1"/>
  <c r="F5" i="74"/>
  <c r="E5" i="74"/>
  <c r="D5" i="74"/>
  <c r="I14" i="73"/>
  <c r="B11" i="73"/>
  <c r="B16" i="73" s="1"/>
  <c r="E10" i="73"/>
  <c r="E9" i="73"/>
  <c r="B9" i="73"/>
  <c r="E8" i="73"/>
  <c r="I16" i="73"/>
  <c r="G16" i="73"/>
  <c r="D16" i="73"/>
  <c r="C16" i="73"/>
  <c r="J11" i="72"/>
  <c r="B9" i="72"/>
  <c r="D16" i="72"/>
  <c r="C16" i="72"/>
  <c r="B16" i="72"/>
  <c r="H16" i="72"/>
  <c r="F28" i="71"/>
  <c r="G28" i="71" s="1"/>
  <c r="E28" i="71"/>
  <c r="G27" i="71"/>
  <c r="F24" i="71"/>
  <c r="D24" i="71"/>
  <c r="G22" i="71"/>
  <c r="G20" i="71"/>
  <c r="F16" i="71"/>
  <c r="G12" i="71"/>
  <c r="E16" i="71"/>
  <c r="G9" i="71"/>
  <c r="G8" i="71"/>
  <c r="D13" i="76" l="1"/>
  <c r="E24" i="71"/>
  <c r="G24" i="71" s="1"/>
  <c r="C10" i="76"/>
  <c r="E10" i="76" s="1"/>
  <c r="G13" i="71"/>
  <c r="D16" i="71"/>
  <c r="G21" i="71"/>
  <c r="G16" i="72"/>
  <c r="I16" i="72"/>
  <c r="D17" i="72" s="1"/>
  <c r="B17" i="73"/>
  <c r="H16" i="73"/>
  <c r="J16" i="73" s="1"/>
  <c r="J11" i="73"/>
  <c r="J13" i="73"/>
  <c r="J15" i="73"/>
  <c r="O12" i="78"/>
  <c r="B17" i="72"/>
  <c r="J12" i="73"/>
  <c r="J14" i="73"/>
  <c r="J8" i="72"/>
  <c r="J8" i="73"/>
  <c r="J9" i="73"/>
  <c r="J10" i="73"/>
  <c r="E9" i="76"/>
  <c r="G4" i="74"/>
  <c r="D17" i="73"/>
  <c r="E16" i="73"/>
  <c r="C17" i="73"/>
  <c r="E7" i="73"/>
  <c r="J7" i="73"/>
  <c r="E16" i="72"/>
  <c r="C17" i="72"/>
  <c r="J7" i="72"/>
  <c r="E8" i="72"/>
  <c r="G16" i="71"/>
  <c r="G11" i="71"/>
  <c r="J16" i="72" l="1"/>
  <c r="C13" i="76"/>
  <c r="E13" i="76" s="1"/>
  <c r="G5" i="74"/>
  <c r="H4" i="74"/>
  <c r="H5" i="74" s="1"/>
  <c r="D51" i="64" l="1"/>
  <c r="D48" i="64"/>
  <c r="D41" i="64"/>
  <c r="D36" i="64"/>
  <c r="D28" i="64"/>
  <c r="D23" i="64"/>
  <c r="D20" i="64"/>
  <c r="D14" i="64"/>
  <c r="D7" i="64"/>
  <c r="D8" i="64" s="1"/>
  <c r="D9" i="63"/>
  <c r="D11" i="63" s="1"/>
  <c r="D17" i="63"/>
  <c r="D23" i="63"/>
  <c r="D26" i="63"/>
  <c r="D31" i="63"/>
  <c r="D38" i="63"/>
  <c r="D43" i="63"/>
  <c r="D52" i="63"/>
  <c r="D53" i="63" s="1"/>
  <c r="D42" i="64" l="1"/>
  <c r="D44" i="63"/>
  <c r="D54" i="63" s="1"/>
  <c r="D52" i="64"/>
  <c r="E53" i="2" l="1"/>
  <c r="F47" i="48" l="1"/>
  <c r="F51" i="4"/>
  <c r="F46" i="4"/>
  <c r="E46" i="4"/>
  <c r="E51" i="4"/>
  <c r="F25" i="42" l="1"/>
  <c r="F30" i="57"/>
  <c r="F29" i="4"/>
  <c r="E29" i="4"/>
  <c r="D29" i="4"/>
  <c r="G36" i="4"/>
  <c r="G34" i="4"/>
  <c r="G35" i="4"/>
  <c r="D37" i="4"/>
  <c r="D18" i="57" l="1"/>
  <c r="E18" i="57"/>
  <c r="F18" i="57"/>
  <c r="G70" i="4" l="1"/>
  <c r="G69" i="4"/>
  <c r="G51" i="4"/>
  <c r="G49" i="4"/>
  <c r="G48" i="4"/>
  <c r="G46" i="4"/>
  <c r="G45" i="4"/>
  <c r="G33" i="4"/>
  <c r="E71" i="4"/>
  <c r="F71" i="4"/>
  <c r="E37" i="4"/>
  <c r="F37" i="4"/>
  <c r="G37" i="4" s="1"/>
  <c r="G31" i="4"/>
  <c r="G30" i="4"/>
  <c r="D32" i="4"/>
  <c r="E32" i="4"/>
  <c r="F32" i="4"/>
  <c r="G28" i="4"/>
  <c r="G29" i="4" s="1"/>
  <c r="G23" i="4"/>
  <c r="D24" i="4"/>
  <c r="E24" i="4"/>
  <c r="F24" i="4"/>
  <c r="F52" i="4" s="1"/>
  <c r="F16" i="4"/>
  <c r="F17" i="4"/>
  <c r="E17" i="4"/>
  <c r="D17" i="4"/>
  <c r="D17" i="38"/>
  <c r="D23" i="38"/>
  <c r="D26" i="38"/>
  <c r="D33" i="38"/>
  <c r="D36" i="38"/>
  <c r="D41" i="38"/>
  <c r="D47" i="38"/>
  <c r="D52" i="38" s="1"/>
  <c r="D58" i="38"/>
  <c r="D61" i="38"/>
  <c r="D63" i="38"/>
  <c r="D74" i="38"/>
  <c r="D25" i="3"/>
  <c r="D28" i="3" s="1"/>
  <c r="D35" i="3"/>
  <c r="E52" i="4" l="1"/>
  <c r="G52" i="4" s="1"/>
  <c r="G71" i="4"/>
  <c r="D42" i="38"/>
  <c r="G24" i="4"/>
  <c r="G32" i="4"/>
  <c r="D37" i="3"/>
  <c r="G34" i="57"/>
  <c r="G40" i="57"/>
  <c r="G41" i="57"/>
  <c r="G42" i="57"/>
  <c r="G43" i="57"/>
  <c r="G46" i="57"/>
  <c r="G49" i="57"/>
  <c r="G51" i="57"/>
  <c r="G24" i="57"/>
  <c r="G29" i="57"/>
  <c r="G36" i="57"/>
  <c r="G9" i="57"/>
  <c r="G13" i="57"/>
  <c r="G16" i="57"/>
  <c r="G20" i="57"/>
  <c r="G4" i="57"/>
  <c r="G76" i="50"/>
  <c r="G64" i="50"/>
  <c r="G62" i="50"/>
  <c r="G20" i="49"/>
  <c r="G19" i="49"/>
  <c r="G4" i="49"/>
  <c r="G74" i="48"/>
  <c r="G73" i="48"/>
  <c r="G71" i="48"/>
  <c r="G70" i="48"/>
  <c r="G49" i="48"/>
  <c r="G41" i="48"/>
  <c r="G40" i="48"/>
  <c r="G32" i="48"/>
  <c r="G29" i="48"/>
  <c r="G49" i="47"/>
  <c r="G34" i="47"/>
  <c r="G29" i="47"/>
  <c r="G83" i="46"/>
  <c r="G84" i="46"/>
  <c r="G54" i="45"/>
  <c r="G55" i="45"/>
  <c r="G56" i="45"/>
  <c r="G34" i="44"/>
  <c r="G41" i="44"/>
  <c r="G49" i="44"/>
  <c r="G9" i="43"/>
  <c r="G13" i="43"/>
  <c r="G20" i="43"/>
  <c r="G22" i="43"/>
  <c r="G24" i="43"/>
  <c r="G26" i="43"/>
  <c r="G29" i="43"/>
  <c r="G31" i="43"/>
  <c r="G32" i="43"/>
  <c r="G34" i="43"/>
  <c r="G35" i="43"/>
  <c r="G36" i="43"/>
  <c r="G37" i="43"/>
  <c r="G40" i="43"/>
  <c r="G41" i="43"/>
  <c r="G42" i="43"/>
  <c r="G46" i="43"/>
  <c r="G49" i="43"/>
  <c r="G4" i="43"/>
  <c r="G15" i="52"/>
  <c r="G17" i="52"/>
  <c r="G20" i="52"/>
  <c r="G24" i="52"/>
  <c r="G26" i="52"/>
  <c r="G29" i="52"/>
  <c r="G31" i="52"/>
  <c r="G32" i="52"/>
  <c r="G34" i="52"/>
  <c r="G35" i="52"/>
  <c r="G36" i="52"/>
  <c r="G37" i="52"/>
  <c r="G40" i="52"/>
  <c r="G41" i="52"/>
  <c r="G42" i="52"/>
  <c r="G44" i="52"/>
  <c r="G46" i="52"/>
  <c r="G48" i="52"/>
  <c r="G49" i="52"/>
  <c r="G50" i="52"/>
  <c r="G51" i="52"/>
  <c r="G58" i="52"/>
  <c r="G59" i="52"/>
  <c r="G62" i="52"/>
  <c r="G65" i="52"/>
  <c r="G9" i="52"/>
  <c r="G9" i="42"/>
  <c r="G10" i="42"/>
  <c r="G11" i="42"/>
  <c r="G13" i="42"/>
  <c r="G20" i="42"/>
  <c r="G23" i="42"/>
  <c r="G24" i="42"/>
  <c r="G26" i="42"/>
  <c r="G31" i="42"/>
  <c r="G32" i="42"/>
  <c r="G34" i="42"/>
  <c r="G35" i="42"/>
  <c r="G36" i="42"/>
  <c r="G40" i="42"/>
  <c r="G41" i="42"/>
  <c r="G42" i="42"/>
  <c r="G46" i="42"/>
  <c r="G48" i="42"/>
  <c r="G49" i="42"/>
  <c r="G51" i="42"/>
  <c r="G69" i="42"/>
  <c r="G70" i="42"/>
  <c r="G71" i="42"/>
  <c r="G4" i="42"/>
  <c r="F22" i="2" l="1"/>
  <c r="F25" i="2"/>
  <c r="F27" i="2"/>
  <c r="F28" i="2"/>
  <c r="F30" i="2"/>
  <c r="F31" i="2"/>
  <c r="F33" i="2"/>
  <c r="F34" i="2"/>
  <c r="F35" i="2"/>
  <c r="F36" i="2"/>
  <c r="F38" i="2"/>
  <c r="F39" i="2"/>
  <c r="F40" i="2"/>
  <c r="F41" i="2"/>
  <c r="F42" i="2"/>
  <c r="F43" i="2"/>
  <c r="F44" i="2"/>
  <c r="F45" i="2"/>
  <c r="F47" i="2"/>
  <c r="F48" i="2"/>
  <c r="F49" i="2"/>
  <c r="F50" i="2"/>
  <c r="F55" i="2"/>
  <c r="F57" i="2"/>
  <c r="F58" i="2"/>
  <c r="F59" i="2"/>
  <c r="F66" i="2"/>
  <c r="F67" i="2"/>
  <c r="F68" i="2"/>
  <c r="F72" i="2"/>
  <c r="F73" i="2"/>
  <c r="F75" i="2"/>
  <c r="F76" i="2"/>
  <c r="F77" i="2"/>
  <c r="F20" i="2"/>
  <c r="E21" i="2"/>
  <c r="E22" i="2"/>
  <c r="E25" i="2"/>
  <c r="E27" i="2"/>
  <c r="E30" i="2"/>
  <c r="E31" i="2"/>
  <c r="E33" i="2"/>
  <c r="E34" i="2"/>
  <c r="E35" i="2"/>
  <c r="E36" i="2"/>
  <c r="E38" i="2"/>
  <c r="E39" i="2"/>
  <c r="E40" i="2"/>
  <c r="E41" i="2"/>
  <c r="E42" i="2"/>
  <c r="E43" i="2"/>
  <c r="E44" i="2"/>
  <c r="E45" i="2"/>
  <c r="E47" i="2"/>
  <c r="E48" i="2"/>
  <c r="E49" i="2"/>
  <c r="E50" i="2"/>
  <c r="E55" i="2"/>
  <c r="E58" i="2"/>
  <c r="E59" i="2"/>
  <c r="E60" i="2"/>
  <c r="E61" i="2"/>
  <c r="E62" i="2"/>
  <c r="E63" i="2"/>
  <c r="E66" i="2"/>
  <c r="E67" i="2"/>
  <c r="E68" i="2"/>
  <c r="E72" i="2"/>
  <c r="E73" i="2"/>
  <c r="E75" i="2"/>
  <c r="E77" i="2"/>
  <c r="E20" i="2"/>
  <c r="G45" i="2" l="1"/>
  <c r="G43" i="2"/>
  <c r="G34" i="2"/>
  <c r="G38" i="2"/>
  <c r="G35" i="2"/>
  <c r="G28" i="2"/>
  <c r="G21" i="2"/>
  <c r="D21" i="2"/>
  <c r="D22" i="2"/>
  <c r="D25" i="2"/>
  <c r="D27" i="2"/>
  <c r="D28" i="2"/>
  <c r="D30" i="2"/>
  <c r="D31" i="2"/>
  <c r="D33" i="2"/>
  <c r="D34" i="2"/>
  <c r="D35" i="2"/>
  <c r="D38" i="2"/>
  <c r="D39" i="2"/>
  <c r="D40" i="2"/>
  <c r="D41" i="2"/>
  <c r="D42" i="2"/>
  <c r="D43" i="2"/>
  <c r="D44" i="2"/>
  <c r="D45" i="2"/>
  <c r="D47" i="2"/>
  <c r="D48" i="2"/>
  <c r="D53" i="2"/>
  <c r="D55" i="2"/>
  <c r="D58" i="2"/>
  <c r="D59" i="2"/>
  <c r="D61" i="2"/>
  <c r="D62" i="2"/>
  <c r="D63" i="2"/>
  <c r="D64" i="2"/>
  <c r="D66" i="2"/>
  <c r="D67" i="2"/>
  <c r="D68" i="2"/>
  <c r="D69" i="2"/>
  <c r="D70" i="2"/>
  <c r="D72" i="2"/>
  <c r="D73" i="2"/>
  <c r="D75" i="2"/>
  <c r="D77" i="2"/>
  <c r="D20" i="2"/>
  <c r="E19" i="2"/>
  <c r="D19" i="2"/>
  <c r="F16" i="2"/>
  <c r="E16" i="2"/>
  <c r="D16" i="2"/>
  <c r="F15" i="2"/>
  <c r="E15" i="2"/>
  <c r="D15" i="2"/>
  <c r="F14" i="2"/>
  <c r="E14" i="2"/>
  <c r="D14" i="2"/>
  <c r="F4" i="2"/>
  <c r="F5" i="2"/>
  <c r="F6" i="2"/>
  <c r="F7" i="2"/>
  <c r="F8" i="2"/>
  <c r="F9" i="2"/>
  <c r="F10" i="2"/>
  <c r="F11" i="2"/>
  <c r="F12" i="2"/>
  <c r="E4" i="2"/>
  <c r="E5" i="2"/>
  <c r="E6" i="2"/>
  <c r="E7" i="2"/>
  <c r="E8" i="2"/>
  <c r="E9" i="2"/>
  <c r="E10" i="2"/>
  <c r="E11" i="2"/>
  <c r="E12" i="2"/>
  <c r="D4" i="2"/>
  <c r="D4" i="38" s="1"/>
  <c r="D5" i="2"/>
  <c r="D5" i="38" s="1"/>
  <c r="D6" i="2"/>
  <c r="D6" i="38" s="1"/>
  <c r="D7" i="2"/>
  <c r="D7" i="38" s="1"/>
  <c r="D8" i="2"/>
  <c r="D8" i="38" s="1"/>
  <c r="D9" i="2"/>
  <c r="D9" i="38" s="1"/>
  <c r="D10" i="2"/>
  <c r="D11" i="2"/>
  <c r="D12" i="2"/>
  <c r="F53" i="59"/>
  <c r="D52" i="57"/>
  <c r="E52" i="57"/>
  <c r="F52" i="57"/>
  <c r="D47" i="57"/>
  <c r="E47" i="57"/>
  <c r="F47" i="57"/>
  <c r="D38" i="57"/>
  <c r="E38" i="57"/>
  <c r="F38" i="57"/>
  <c r="F52" i="51"/>
  <c r="F30" i="51"/>
  <c r="D77" i="50"/>
  <c r="D76" i="2" s="1"/>
  <c r="E77" i="50"/>
  <c r="D66" i="50"/>
  <c r="D79" i="50" s="1"/>
  <c r="E66" i="50"/>
  <c r="E79" i="50" s="1"/>
  <c r="F66" i="50"/>
  <c r="F79" i="50" s="1"/>
  <c r="F79" i="49"/>
  <c r="E79" i="49"/>
  <c r="D79" i="49"/>
  <c r="D52" i="48"/>
  <c r="E52" i="48"/>
  <c r="F52" i="48"/>
  <c r="F53" i="48" s="1"/>
  <c r="F54" i="48"/>
  <c r="F53" i="2" s="1"/>
  <c r="F75" i="48"/>
  <c r="E75" i="48"/>
  <c r="E74" i="2" s="1"/>
  <c r="D75" i="48"/>
  <c r="D74" i="2" s="1"/>
  <c r="F72" i="48"/>
  <c r="E72" i="48"/>
  <c r="D33" i="48"/>
  <c r="E33" i="48"/>
  <c r="G33" i="48" s="1"/>
  <c r="D52" i="47"/>
  <c r="E52" i="47"/>
  <c r="F52" i="47"/>
  <c r="D38" i="47"/>
  <c r="D53" i="47" s="1"/>
  <c r="D79" i="47" s="1"/>
  <c r="E38" i="47"/>
  <c r="F38" i="47"/>
  <c r="D30" i="47"/>
  <c r="E30" i="47"/>
  <c r="E53" i="47" s="1"/>
  <c r="E79" i="47" s="1"/>
  <c r="F30" i="47"/>
  <c r="F66" i="46"/>
  <c r="D86" i="46"/>
  <c r="D87" i="46" s="1"/>
  <c r="E86" i="46"/>
  <c r="E87" i="46" s="1"/>
  <c r="F86" i="46"/>
  <c r="F57" i="45"/>
  <c r="F79" i="45" s="1"/>
  <c r="E57" i="45"/>
  <c r="E56" i="2" s="1"/>
  <c r="D57" i="45"/>
  <c r="D79" i="45" s="1"/>
  <c r="D52" i="44"/>
  <c r="E52" i="44"/>
  <c r="F52" i="44"/>
  <c r="D38" i="44"/>
  <c r="D53" i="44" s="1"/>
  <c r="D79" i="44" s="1"/>
  <c r="E38" i="44"/>
  <c r="F38" i="44"/>
  <c r="G38" i="44" s="1"/>
  <c r="D52" i="43"/>
  <c r="E52" i="43"/>
  <c r="F52" i="43"/>
  <c r="D47" i="43"/>
  <c r="E47" i="43"/>
  <c r="D14" i="43"/>
  <c r="E14" i="43"/>
  <c r="G14" i="43" s="1"/>
  <c r="D72" i="42"/>
  <c r="D71" i="2" s="1"/>
  <c r="E72" i="42"/>
  <c r="F72" i="42"/>
  <c r="D52" i="42"/>
  <c r="E52" i="42"/>
  <c r="F52" i="42"/>
  <c r="D47" i="42"/>
  <c r="E47" i="42"/>
  <c r="F47" i="42"/>
  <c r="G47" i="42" s="1"/>
  <c r="D38" i="42"/>
  <c r="E38" i="42"/>
  <c r="F38" i="42"/>
  <c r="F66" i="52"/>
  <c r="E66" i="52"/>
  <c r="D38" i="52"/>
  <c r="E38" i="52"/>
  <c r="F38" i="52"/>
  <c r="D33" i="52"/>
  <c r="E33" i="52"/>
  <c r="F33" i="52"/>
  <c r="F72" i="52"/>
  <c r="G72" i="42" l="1"/>
  <c r="G38" i="47"/>
  <c r="G38" i="52"/>
  <c r="G52" i="43"/>
  <c r="E53" i="44"/>
  <c r="E79" i="44" s="1"/>
  <c r="G86" i="46"/>
  <c r="G72" i="48"/>
  <c r="G79" i="49"/>
  <c r="E79" i="45"/>
  <c r="G79" i="45" s="1"/>
  <c r="F65" i="2"/>
  <c r="G66" i="52"/>
  <c r="F53" i="44"/>
  <c r="G57" i="45"/>
  <c r="F56" i="2"/>
  <c r="F87" i="46"/>
  <c r="G87" i="46" s="1"/>
  <c r="G77" i="50"/>
  <c r="E76" i="2"/>
  <c r="G79" i="50"/>
  <c r="D13" i="38"/>
  <c r="D18" i="38" s="1"/>
  <c r="D65" i="38" s="1"/>
  <c r="D76" i="38" s="1"/>
  <c r="D56" i="2"/>
  <c r="G33" i="52"/>
  <c r="G38" i="42"/>
  <c r="G52" i="42"/>
  <c r="G47" i="43"/>
  <c r="G52" i="44"/>
  <c r="G30" i="47"/>
  <c r="G52" i="47"/>
  <c r="G75" i="48"/>
  <c r="F74" i="2"/>
  <c r="G52" i="48"/>
  <c r="G66" i="50"/>
  <c r="F53" i="51"/>
  <c r="F79" i="51" s="1"/>
  <c r="G47" i="57"/>
  <c r="G52" i="57"/>
  <c r="G38" i="57"/>
  <c r="E65" i="2"/>
  <c r="D30" i="52"/>
  <c r="E30" i="52"/>
  <c r="F30" i="52"/>
  <c r="D25" i="52"/>
  <c r="E25" i="52"/>
  <c r="F25" i="52"/>
  <c r="F3" i="2"/>
  <c r="E3" i="2"/>
  <c r="D3" i="2"/>
  <c r="G53" i="44" l="1"/>
  <c r="F79" i="44"/>
  <c r="G79" i="44" s="1"/>
  <c r="G25" i="52"/>
  <c r="G30" i="52"/>
  <c r="F79" i="48"/>
  <c r="F14" i="59"/>
  <c r="F19" i="59" s="1"/>
  <c r="F79" i="59" s="1"/>
  <c r="F14" i="57"/>
  <c r="F55" i="50"/>
  <c r="F54" i="2" s="1"/>
  <c r="F14" i="49"/>
  <c r="F38" i="43"/>
  <c r="F33" i="43"/>
  <c r="F30" i="43"/>
  <c r="F25" i="43"/>
  <c r="F19" i="43"/>
  <c r="F33" i="42"/>
  <c r="F14" i="42"/>
  <c r="F47" i="47"/>
  <c r="F53" i="47" s="1"/>
  <c r="F79" i="47" s="1"/>
  <c r="G79" i="47" s="1"/>
  <c r="F24" i="47"/>
  <c r="F23" i="2" s="1"/>
  <c r="F52" i="52"/>
  <c r="F51" i="2" s="1"/>
  <c r="F18" i="52"/>
  <c r="F14" i="52"/>
  <c r="G53" i="47" l="1"/>
  <c r="F53" i="52"/>
  <c r="F46" i="2"/>
  <c r="F19" i="42"/>
  <c r="F37" i="2"/>
  <c r="F32" i="2"/>
  <c r="F53" i="43"/>
  <c r="F24" i="2"/>
  <c r="F53" i="42"/>
  <c r="F29" i="2"/>
  <c r="F53" i="57"/>
  <c r="F19" i="57"/>
  <c r="F19" i="52"/>
  <c r="G12" i="2"/>
  <c r="E17" i="2"/>
  <c r="F79" i="52" l="1"/>
  <c r="F79" i="43"/>
  <c r="F79" i="42"/>
  <c r="F52" i="2"/>
  <c r="F79" i="57"/>
  <c r="E33" i="57"/>
  <c r="E30" i="57"/>
  <c r="G30" i="57" s="1"/>
  <c r="E25" i="57"/>
  <c r="G18" i="57"/>
  <c r="E14" i="57"/>
  <c r="G14" i="57" s="1"/>
  <c r="E55" i="50"/>
  <c r="E54" i="2" s="1"/>
  <c r="E14" i="49"/>
  <c r="G14" i="49" s="1"/>
  <c r="E27" i="48"/>
  <c r="E24" i="48"/>
  <c r="E58" i="47"/>
  <c r="E57" i="2" s="1"/>
  <c r="E47" i="47"/>
  <c r="E24" i="47"/>
  <c r="G25" i="57" l="1"/>
  <c r="E53" i="57"/>
  <c r="G53" i="57" s="1"/>
  <c r="E23" i="2"/>
  <c r="E26" i="2"/>
  <c r="E30" i="48"/>
  <c r="F78" i="2"/>
  <c r="E19" i="57"/>
  <c r="E38" i="43"/>
  <c r="E33" i="43"/>
  <c r="E30" i="43"/>
  <c r="G30" i="43" s="1"/>
  <c r="E25" i="43"/>
  <c r="E19" i="43"/>
  <c r="E33" i="42"/>
  <c r="E30" i="42"/>
  <c r="E25" i="42"/>
  <c r="E14" i="42"/>
  <c r="E52" i="52"/>
  <c r="E47" i="52"/>
  <c r="E18" i="52"/>
  <c r="G18" i="52" s="1"/>
  <c r="E14" i="52"/>
  <c r="G14" i="52" s="1"/>
  <c r="F17" i="2"/>
  <c r="G47" i="2"/>
  <c r="E13" i="2"/>
  <c r="E18" i="2" s="1"/>
  <c r="G9" i="2"/>
  <c r="G10" i="2"/>
  <c r="G14" i="2"/>
  <c r="G15" i="2"/>
  <c r="G16" i="2"/>
  <c r="G17" i="2"/>
  <c r="G19" i="2"/>
  <c r="G23" i="2"/>
  <c r="G31" i="2"/>
  <c r="G33" i="2"/>
  <c r="G39" i="2"/>
  <c r="G40" i="2"/>
  <c r="G42" i="2"/>
  <c r="G48" i="2"/>
  <c r="E53" i="42" l="1"/>
  <c r="G53" i="42" s="1"/>
  <c r="E24" i="2"/>
  <c r="G25" i="42"/>
  <c r="E32" i="2"/>
  <c r="G33" i="42"/>
  <c r="E53" i="43"/>
  <c r="G53" i="43" s="1"/>
  <c r="G25" i="43"/>
  <c r="G32" i="2"/>
  <c r="G33" i="43"/>
  <c r="E46" i="2"/>
  <c r="G46" i="2" s="1"/>
  <c r="E53" i="52"/>
  <c r="G47" i="52"/>
  <c r="E19" i="42"/>
  <c r="G14" i="42"/>
  <c r="G30" i="2"/>
  <c r="G30" i="42"/>
  <c r="E29" i="2"/>
  <c r="G29" i="2" s="1"/>
  <c r="E79" i="43"/>
  <c r="G79" i="43" s="1"/>
  <c r="G19" i="43"/>
  <c r="E37" i="2"/>
  <c r="G37" i="2" s="1"/>
  <c r="G38" i="43"/>
  <c r="G30" i="48"/>
  <c r="E53" i="48"/>
  <c r="E79" i="57"/>
  <c r="G79" i="57" s="1"/>
  <c r="G19" i="57"/>
  <c r="G52" i="52"/>
  <c r="E51" i="2"/>
  <c r="F13" i="2"/>
  <c r="F18" i="2" s="1"/>
  <c r="G18" i="2" s="1"/>
  <c r="E19" i="52"/>
  <c r="G41" i="2"/>
  <c r="G8" i="2"/>
  <c r="D33" i="57"/>
  <c r="D30" i="57"/>
  <c r="D25" i="57"/>
  <c r="D14" i="57"/>
  <c r="G19" i="52" l="1"/>
  <c r="E79" i="52"/>
  <c r="D53" i="57"/>
  <c r="E79" i="48"/>
  <c r="G79" i="48" s="1"/>
  <c r="G53" i="48"/>
  <c r="E79" i="42"/>
  <c r="G79" i="42" s="1"/>
  <c r="G19" i="42"/>
  <c r="G53" i="52"/>
  <c r="E52" i="2"/>
  <c r="D19" i="57"/>
  <c r="D79" i="57" s="1"/>
  <c r="G24" i="2"/>
  <c r="G13" i="2"/>
  <c r="D52" i="52"/>
  <c r="D51" i="2" s="1"/>
  <c r="D47" i="52"/>
  <c r="D18" i="52"/>
  <c r="D14" i="52"/>
  <c r="D55" i="50"/>
  <c r="D54" i="2" s="1"/>
  <c r="D61" i="49"/>
  <c r="D60" i="2" s="1"/>
  <c r="D50" i="49"/>
  <c r="D49" i="2" s="1"/>
  <c r="D37" i="49"/>
  <c r="D36" i="2" s="1"/>
  <c r="D33" i="49"/>
  <c r="D30" i="49"/>
  <c r="D14" i="49"/>
  <c r="D27" i="48"/>
  <c r="D24" i="48"/>
  <c r="D58" i="47"/>
  <c r="D47" i="47"/>
  <c r="D24" i="47"/>
  <c r="D38" i="43"/>
  <c r="D37" i="2" s="1"/>
  <c r="D33" i="43"/>
  <c r="D30" i="43"/>
  <c r="D25" i="43"/>
  <c r="D19" i="43"/>
  <c r="D33" i="42"/>
  <c r="D30" i="42"/>
  <c r="D25" i="42"/>
  <c r="D14" i="42"/>
  <c r="D19" i="42" s="1"/>
  <c r="D53" i="42" l="1"/>
  <c r="D79" i="42" s="1"/>
  <c r="D24" i="2"/>
  <c r="D32" i="2"/>
  <c r="D53" i="43"/>
  <c r="D79" i="43" s="1"/>
  <c r="D23" i="2"/>
  <c r="D26" i="2"/>
  <c r="D30" i="48"/>
  <c r="D53" i="48" s="1"/>
  <c r="D79" i="48" s="1"/>
  <c r="F27" i="48"/>
  <c r="F26" i="2" s="1"/>
  <c r="D51" i="49"/>
  <c r="D50" i="2" s="1"/>
  <c r="D19" i="52"/>
  <c r="D46" i="2"/>
  <c r="D53" i="52"/>
  <c r="D57" i="2"/>
  <c r="D66" i="52"/>
  <c r="D65" i="2" s="1"/>
  <c r="E78" i="2"/>
  <c r="G78" i="2" s="1"/>
  <c r="G79" i="52"/>
  <c r="D33" i="39"/>
  <c r="D52" i="2" l="1"/>
  <c r="D79" i="52"/>
  <c r="D78" i="2" s="1"/>
  <c r="D29" i="2"/>
  <c r="F85" i="2"/>
  <c r="E85" i="2"/>
  <c r="E86" i="2" s="1"/>
  <c r="D85" i="2"/>
  <c r="G83" i="2"/>
  <c r="G82" i="2"/>
  <c r="F49" i="1"/>
  <c r="E49" i="1"/>
  <c r="D49" i="1"/>
  <c r="G48" i="1"/>
  <c r="G47" i="1"/>
  <c r="G46" i="1"/>
  <c r="G49" i="1" l="1"/>
  <c r="G85" i="2"/>
  <c r="F86" i="2"/>
  <c r="G86" i="2" s="1"/>
  <c r="D32" i="39" l="1"/>
  <c r="E31" i="39"/>
  <c r="E6" i="39" l="1"/>
  <c r="E7" i="39"/>
  <c r="E8" i="39"/>
  <c r="E9" i="39"/>
  <c r="E10" i="39"/>
  <c r="F33" i="39" l="1"/>
  <c r="F58" i="38" l="1"/>
  <c r="F4" i="38"/>
  <c r="F5" i="38"/>
  <c r="F6" i="38"/>
  <c r="F7" i="38"/>
  <c r="F8" i="38"/>
  <c r="F9" i="38"/>
  <c r="F11" i="38"/>
  <c r="E4" i="38"/>
  <c r="E5" i="38"/>
  <c r="E6" i="38"/>
  <c r="E7" i="38"/>
  <c r="E8" i="38"/>
  <c r="E9" i="38"/>
  <c r="G58" i="2"/>
  <c r="F32" i="39"/>
  <c r="D27" i="39"/>
  <c r="F13" i="39"/>
  <c r="G62" i="38" l="1"/>
  <c r="G45" i="38"/>
  <c r="G49" i="39"/>
  <c r="G48" i="39"/>
  <c r="D13" i="4"/>
  <c r="F38" i="39"/>
  <c r="D38" i="39"/>
  <c r="E38" i="39"/>
  <c r="D39" i="39"/>
  <c r="D36" i="39"/>
  <c r="E36" i="39"/>
  <c r="F36" i="39"/>
  <c r="E35" i="39"/>
  <c r="F35" i="39"/>
  <c r="D35" i="39"/>
  <c r="E28" i="39"/>
  <c r="F28" i="39"/>
  <c r="D28" i="39"/>
  <c r="F47" i="38" l="1"/>
  <c r="E47" i="38"/>
  <c r="F39" i="1"/>
  <c r="D16" i="39"/>
  <c r="E16" i="39"/>
  <c r="F16" i="39"/>
  <c r="E15" i="39"/>
  <c r="F15" i="39"/>
  <c r="D15" i="39"/>
  <c r="E9" i="1"/>
  <c r="E11" i="39"/>
  <c r="F11" i="39"/>
  <c r="D11" i="39"/>
  <c r="E14" i="1"/>
  <c r="F14" i="1"/>
  <c r="D14" i="1"/>
  <c r="F9" i="1"/>
  <c r="D9" i="1"/>
  <c r="F74" i="38" l="1"/>
  <c r="E74" i="38"/>
  <c r="F17" i="39"/>
  <c r="D17" i="39"/>
  <c r="E17" i="39"/>
  <c r="F23" i="38" l="1"/>
  <c r="G39" i="4"/>
  <c r="G19" i="4"/>
  <c r="G12" i="4"/>
  <c r="G3" i="4"/>
  <c r="G33" i="3"/>
  <c r="G21" i="3"/>
  <c r="G22" i="3"/>
  <c r="F41" i="38" l="1"/>
  <c r="F26" i="38"/>
  <c r="E26" i="38"/>
  <c r="G72" i="38"/>
  <c r="G71" i="38"/>
  <c r="F63" i="38"/>
  <c r="E63" i="38"/>
  <c r="F61" i="38"/>
  <c r="E61" i="38"/>
  <c r="G60" i="38"/>
  <c r="G59" i="38"/>
  <c r="E58" i="38"/>
  <c r="G57" i="38"/>
  <c r="G56" i="38"/>
  <c r="G55" i="38"/>
  <c r="F52" i="38"/>
  <c r="E52" i="38"/>
  <c r="G50" i="38"/>
  <c r="G48" i="38"/>
  <c r="G47" i="38"/>
  <c r="G44" i="38"/>
  <c r="G43" i="38"/>
  <c r="E41" i="38"/>
  <c r="G40" i="38"/>
  <c r="G38" i="38"/>
  <c r="G37" i="38"/>
  <c r="F36" i="38"/>
  <c r="E36" i="38"/>
  <c r="G34" i="38"/>
  <c r="F33" i="38"/>
  <c r="E33" i="38"/>
  <c r="G32" i="38"/>
  <c r="G31" i="38"/>
  <c r="G30" i="38"/>
  <c r="G29" i="38"/>
  <c r="G27" i="38"/>
  <c r="G25" i="38"/>
  <c r="G24" i="38"/>
  <c r="E23" i="38"/>
  <c r="G21" i="38"/>
  <c r="G20" i="38"/>
  <c r="G19" i="38"/>
  <c r="F17" i="38"/>
  <c r="E17" i="38"/>
  <c r="G16" i="38"/>
  <c r="G15" i="38"/>
  <c r="G14" i="38"/>
  <c r="F13" i="38"/>
  <c r="E13" i="38"/>
  <c r="G12" i="38"/>
  <c r="G10" i="38"/>
  <c r="G9" i="38"/>
  <c r="G8" i="38"/>
  <c r="G7" i="38"/>
  <c r="G6" i="38"/>
  <c r="G3" i="38"/>
  <c r="G3" i="1"/>
  <c r="G4" i="1"/>
  <c r="G5" i="1"/>
  <c r="G6" i="1"/>
  <c r="D11" i="1"/>
  <c r="G9" i="1"/>
  <c r="G10" i="1"/>
  <c r="E11" i="1"/>
  <c r="G14" i="1"/>
  <c r="G15" i="1"/>
  <c r="D16" i="1"/>
  <c r="E16" i="1"/>
  <c r="F16" i="1"/>
  <c r="G17" i="1"/>
  <c r="G18" i="1"/>
  <c r="D19" i="1"/>
  <c r="E19" i="1"/>
  <c r="F19" i="1"/>
  <c r="G20" i="1"/>
  <c r="D21" i="1"/>
  <c r="E21" i="1"/>
  <c r="F21" i="1"/>
  <c r="G24" i="1"/>
  <c r="G26" i="1"/>
  <c r="G28" i="1"/>
  <c r="G32" i="1"/>
  <c r="D33" i="1"/>
  <c r="E33" i="1"/>
  <c r="F33" i="1"/>
  <c r="D36" i="1"/>
  <c r="E36" i="1"/>
  <c r="F36" i="1"/>
  <c r="D39" i="1"/>
  <c r="E39" i="1"/>
  <c r="G47" i="39"/>
  <c r="F39" i="39"/>
  <c r="E39" i="39"/>
  <c r="G16" i="39"/>
  <c r="G21" i="1" l="1"/>
  <c r="G63" i="38"/>
  <c r="G41" i="38"/>
  <c r="G26" i="38"/>
  <c r="G33" i="1"/>
  <c r="G19" i="1"/>
  <c r="F22" i="1"/>
  <c r="G16" i="1"/>
  <c r="D22" i="1"/>
  <c r="D40" i="1" s="1"/>
  <c r="E22" i="1"/>
  <c r="E40" i="1" s="1"/>
  <c r="E52" i="1" s="1"/>
  <c r="G17" i="39"/>
  <c r="E18" i="38"/>
  <c r="G17" i="38"/>
  <c r="E42" i="38"/>
  <c r="G33" i="38"/>
  <c r="G52" i="38"/>
  <c r="G74" i="38"/>
  <c r="F18" i="38"/>
  <c r="G36" i="38"/>
  <c r="G61" i="38"/>
  <c r="G23" i="38"/>
  <c r="G13" i="38"/>
  <c r="G58" i="38"/>
  <c r="F42" i="38"/>
  <c r="F11" i="1"/>
  <c r="F65" i="38" l="1"/>
  <c r="F76" i="38" s="1"/>
  <c r="G22" i="1"/>
  <c r="G18" i="38"/>
  <c r="E65" i="38"/>
  <c r="E76" i="38" s="1"/>
  <c r="G42" i="38"/>
  <c r="G11" i="1"/>
  <c r="F40" i="1"/>
  <c r="F52" i="1" s="1"/>
  <c r="G52" i="1" s="1"/>
  <c r="G49" i="2"/>
  <c r="G50" i="2"/>
  <c r="G56" i="2"/>
  <c r="G57" i="2"/>
  <c r="G72" i="2"/>
  <c r="G73" i="2"/>
  <c r="G3" i="2"/>
  <c r="G40" i="1" l="1"/>
  <c r="G65" i="38"/>
  <c r="G76" i="38"/>
  <c r="F35" i="3"/>
  <c r="F9" i="3"/>
  <c r="F13" i="4"/>
  <c r="F18" i="4" s="1"/>
  <c r="F78" i="4" l="1"/>
  <c r="G59" i="4"/>
  <c r="F59" i="4"/>
  <c r="E59" i="4"/>
  <c r="G57" i="4"/>
  <c r="F57" i="4"/>
  <c r="E57" i="4"/>
  <c r="E44" i="4"/>
  <c r="E13" i="4"/>
  <c r="E18" i="4" s="1"/>
  <c r="E78" i="4" s="1"/>
  <c r="F25" i="3"/>
  <c r="E25" i="3"/>
  <c r="E28" i="3" s="1"/>
  <c r="G78" i="4" l="1"/>
  <c r="G18" i="4"/>
  <c r="G17" i="4"/>
  <c r="G13" i="4"/>
  <c r="G74" i="2"/>
  <c r="G65" i="2"/>
  <c r="E35" i="3"/>
  <c r="G35" i="3" s="1"/>
  <c r="G34" i="3"/>
  <c r="F28" i="3"/>
  <c r="G25" i="3"/>
  <c r="G51" i="2"/>
  <c r="G40" i="4"/>
  <c r="G18" i="39"/>
  <c r="G19" i="39" s="1"/>
  <c r="G23" i="39"/>
  <c r="G24" i="39" s="1"/>
  <c r="G40" i="39"/>
  <c r="F40" i="39"/>
  <c r="E40" i="39"/>
  <c r="F37" i="39"/>
  <c r="E37" i="39"/>
  <c r="F31" i="39"/>
  <c r="F30" i="39"/>
  <c r="F29" i="39"/>
  <c r="E29" i="39"/>
  <c r="F26" i="39"/>
  <c r="E26" i="39"/>
  <c r="F23" i="39"/>
  <c r="F24" i="39" s="1"/>
  <c r="E23" i="39"/>
  <c r="E24" i="39" s="1"/>
  <c r="F21" i="39"/>
  <c r="E21" i="39"/>
  <c r="F20" i="39"/>
  <c r="E20" i="39"/>
  <c r="F18" i="39"/>
  <c r="F19" i="39" s="1"/>
  <c r="E18" i="39"/>
  <c r="E19" i="39" s="1"/>
  <c r="F10" i="39"/>
  <c r="F9" i="39"/>
  <c r="F8" i="39"/>
  <c r="F7" i="39"/>
  <c r="F6" i="39"/>
  <c r="E12" i="39" l="1"/>
  <c r="F12" i="39"/>
  <c r="E37" i="3"/>
  <c r="G28" i="3"/>
  <c r="F37" i="3"/>
  <c r="F34" i="39"/>
  <c r="G52" i="2"/>
  <c r="G41" i="4"/>
  <c r="G51" i="39"/>
  <c r="G21" i="39"/>
  <c r="G29" i="39"/>
  <c r="G31" i="39"/>
  <c r="G33" i="39"/>
  <c r="G6" i="39"/>
  <c r="G8" i="39"/>
  <c r="G20" i="39"/>
  <c r="G30" i="39"/>
  <c r="G27" i="39"/>
  <c r="G7" i="39"/>
  <c r="G9" i="39"/>
  <c r="G13" i="39"/>
  <c r="E22" i="39"/>
  <c r="E25" i="39" s="1"/>
  <c r="F22" i="39"/>
  <c r="E34" i="39"/>
  <c r="G37" i="3" l="1"/>
  <c r="E14" i="39"/>
  <c r="E41" i="39" s="1"/>
  <c r="E53" i="39" s="1"/>
  <c r="G34" i="39"/>
  <c r="F25" i="39"/>
  <c r="G22" i="39"/>
  <c r="F14" i="39"/>
  <c r="G12" i="39"/>
  <c r="G14" i="39" l="1"/>
  <c r="G25" i="39"/>
  <c r="F41" i="39"/>
  <c r="G41" i="39" l="1"/>
  <c r="F53" i="39"/>
  <c r="D10" i="39"/>
  <c r="G53" i="39" l="1"/>
  <c r="D40" i="39" l="1"/>
  <c r="D37" i="39"/>
  <c r="D31" i="39"/>
  <c r="D30" i="39"/>
  <c r="D29" i="39"/>
  <c r="D26" i="39"/>
  <c r="D23" i="39"/>
  <c r="D24" i="39" s="1"/>
  <c r="D21" i="39"/>
  <c r="D20" i="39"/>
  <c r="D18" i="39"/>
  <c r="D19" i="39" s="1"/>
  <c r="D7" i="39"/>
  <c r="D8" i="39"/>
  <c r="D9" i="39"/>
  <c r="D13" i="39"/>
  <c r="D6" i="39"/>
  <c r="D59" i="4"/>
  <c r="D57" i="4"/>
  <c r="D44" i="4"/>
  <c r="D12" i="39" l="1"/>
  <c r="D34" i="39"/>
  <c r="D14" i="39" l="1"/>
  <c r="D13" i="2"/>
  <c r="D22" i="39" l="1"/>
  <c r="D25" i="39" s="1"/>
  <c r="D41" i="39" l="1"/>
  <c r="D53" i="39" s="1"/>
  <c r="D17" i="2"/>
  <c r="D18" i="2" s="1"/>
  <c r="D86" i="2" s="1"/>
</calcChain>
</file>

<file path=xl/sharedStrings.xml><?xml version="1.0" encoding="utf-8"?>
<sst xmlns="http://schemas.openxmlformats.org/spreadsheetml/2006/main" count="3485" uniqueCount="671">
  <si>
    <t>Sor-
szám</t>
  </si>
  <si>
    <t>Rovat megnevezése</t>
  </si>
  <si>
    <t>Rovat
száma</t>
  </si>
  <si>
    <t>Törvény szerinti illetmények, munkabérek</t>
  </si>
  <si>
    <t>K1101</t>
  </si>
  <si>
    <t>Normatív jutalmak</t>
  </si>
  <si>
    <t>K1102</t>
  </si>
  <si>
    <t>Béren kívüli juttatások</t>
  </si>
  <si>
    <t>K1107</t>
  </si>
  <si>
    <t>Foglalkoztatottak egyéb személyi juttatásai</t>
  </si>
  <si>
    <t>K1113</t>
  </si>
  <si>
    <t>Foglalkoztatottak személyi juttatásai (=)</t>
  </si>
  <si>
    <t>K11</t>
  </si>
  <si>
    <t>K121</t>
  </si>
  <si>
    <t>K12</t>
  </si>
  <si>
    <t>Személyi juttatások (=)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</si>
  <si>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</si>
  <si>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</si>
  <si>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</si>
  <si>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K321</t>
  </si>
  <si>
    <t>Bérleti és lízing díjak</t>
  </si>
  <si>
    <t>K333</t>
  </si>
  <si>
    <t>Karbantartási, kisjavítási szolgáltatások</t>
  </si>
  <si>
    <t>K334</t>
  </si>
  <si>
    <t>K336</t>
  </si>
  <si>
    <t>K33</t>
  </si>
  <si>
    <t>Kiküldetések, reklám- és propagandakiadások (=)</t>
  </si>
  <si>
    <t>K34</t>
  </si>
  <si>
    <t>K351</t>
  </si>
  <si>
    <t>K352</t>
  </si>
  <si>
    <t>K355</t>
  </si>
  <si>
    <t>Különféle egyéb dologi kiadások (=)</t>
  </si>
  <si>
    <t>K35</t>
  </si>
  <si>
    <t>Dologi kiadások (=)</t>
  </si>
  <si>
    <t>K3</t>
  </si>
  <si>
    <t>K502</t>
  </si>
  <si>
    <t>K506</t>
  </si>
  <si>
    <t>Tartalékok</t>
  </si>
  <si>
    <t>Egyéb működési célú kiadások (=)</t>
  </si>
  <si>
    <t>K5</t>
  </si>
  <si>
    <t>K61</t>
  </si>
  <si>
    <t>Ingatlanok beszerzése, létesítése</t>
  </si>
  <si>
    <t>K62</t>
  </si>
  <si>
    <t>Informatikai eszközök beszerzése, létesítése</t>
  </si>
  <si>
    <t>K63</t>
  </si>
  <si>
    <t>K64</t>
  </si>
  <si>
    <t>K67</t>
  </si>
  <si>
    <t>Beruházások (=)</t>
  </si>
  <si>
    <t>K6</t>
  </si>
  <si>
    <t>Ingatlanok felújítása</t>
  </si>
  <si>
    <t>K71</t>
  </si>
  <si>
    <t>K74</t>
  </si>
  <si>
    <t>Felújítások (=)</t>
  </si>
  <si>
    <t>K7</t>
  </si>
  <si>
    <t>Egyéb felhalmozási célú kiadások (=)</t>
  </si>
  <si>
    <t>K8</t>
  </si>
  <si>
    <t>K1-K9</t>
  </si>
  <si>
    <t>Helyi önkormányzatok általános támogatása</t>
  </si>
  <si>
    <t>B111</t>
  </si>
  <si>
    <t>Egyes köznevelési feladatok támogatása</t>
  </si>
  <si>
    <t>B112</t>
  </si>
  <si>
    <t>Szociális és gyermekjóléti feladatok támogatása</t>
  </si>
  <si>
    <t>B113</t>
  </si>
  <si>
    <t>Kulturális feladatok támogatása</t>
  </si>
  <si>
    <t>B114</t>
  </si>
  <si>
    <t>Kiegészítő állami támogatások</t>
  </si>
  <si>
    <t>B115</t>
  </si>
  <si>
    <t>TB. Finanszírozási bevételek,közfogl,</t>
  </si>
  <si>
    <t>B16</t>
  </si>
  <si>
    <t>Működési célú támogatások</t>
  </si>
  <si>
    <t>B1</t>
  </si>
  <si>
    <t>Fejezeti kezelésű EU-s program felhalm.bevétel</t>
  </si>
  <si>
    <t>B25</t>
  </si>
  <si>
    <t>Felhalmozási célú támogatások</t>
  </si>
  <si>
    <t xml:space="preserve">B2 </t>
  </si>
  <si>
    <t>Magánszemélyek kommunális adója</t>
  </si>
  <si>
    <t>B341</t>
  </si>
  <si>
    <t>Vagyoni tipusú adók</t>
  </si>
  <si>
    <t>B34</t>
  </si>
  <si>
    <t>Iparűzési adó</t>
  </si>
  <si>
    <t>B3512</t>
  </si>
  <si>
    <t>Gápjárműadó helyi önkorm.-nál maradó rész (40%)</t>
  </si>
  <si>
    <t>B354</t>
  </si>
  <si>
    <t>Termékek és szolgáltatások adói</t>
  </si>
  <si>
    <t>B35</t>
  </si>
  <si>
    <t>Pótlék, bírság</t>
  </si>
  <si>
    <t>B363</t>
  </si>
  <si>
    <t>Egyéb közhatalmi bevételek</t>
  </si>
  <si>
    <t>B36</t>
  </si>
  <si>
    <t>B3</t>
  </si>
  <si>
    <t>Kiszámlázott forgalmi adó</t>
  </si>
  <si>
    <t>B406</t>
  </si>
  <si>
    <t>Kamatbevételek</t>
  </si>
  <si>
    <t>B408</t>
  </si>
  <si>
    <t>Egyéb működési bevételek</t>
  </si>
  <si>
    <t>B411</t>
  </si>
  <si>
    <t>Működési bevételek</t>
  </si>
  <si>
    <t>B4</t>
  </si>
  <si>
    <t>Felhalmozási bevételek</t>
  </si>
  <si>
    <t>Működési c. visszatér. Támog:-kölcsön visszafizetés</t>
  </si>
  <si>
    <t>B62</t>
  </si>
  <si>
    <t>Működési célú visszatérülő támogatások</t>
  </si>
  <si>
    <t>B6</t>
  </si>
  <si>
    <t>K915</t>
  </si>
  <si>
    <t>B402</t>
  </si>
  <si>
    <t>B405</t>
  </si>
  <si>
    <t>Választott tisztségviselő juttatásai</t>
  </si>
  <si>
    <t>Állományba nem tartozók tiszteletdíja</t>
  </si>
  <si>
    <t>Külső személyi juttatások összesen</t>
  </si>
  <si>
    <t>K123</t>
  </si>
  <si>
    <t>K311</t>
  </si>
  <si>
    <t>K312</t>
  </si>
  <si>
    <t xml:space="preserve">K322 </t>
  </si>
  <si>
    <t>K331</t>
  </si>
  <si>
    <t>Szakmai tevékenységet segítő szolgáltatások</t>
  </si>
  <si>
    <t>Egyéb szolgáltatások összesen:</t>
  </si>
  <si>
    <t>Kiszámlázott ÁFA befizetés</t>
  </si>
  <si>
    <t>Egyéb különféle dologi kiadások</t>
  </si>
  <si>
    <t>Elvonások és befizetések(szolidaritási hozzájárulás)</t>
  </si>
  <si>
    <t>K513</t>
  </si>
  <si>
    <t>Immateriális javak beszerzése, létesítése(szellemi termék)</t>
  </si>
  <si>
    <t>Egyéb tárgyi eszközök beszerzése, jármű</t>
  </si>
  <si>
    <t>K89</t>
  </si>
  <si>
    <t>Szolgáltatások ellenértéke</t>
  </si>
  <si>
    <t xml:space="preserve">Egyéb felhalmozási célú támogatások államházt. kívülre </t>
  </si>
  <si>
    <t>Felújítási célú előzetesen felszámított ált. forgalmi adó</t>
  </si>
  <si>
    <t>Beruházási célú előzetesen felszám. általános forg. adó</t>
  </si>
  <si>
    <t>Működési célú előzetesen felszámított által. forg. adó</t>
  </si>
  <si>
    <t>K337</t>
  </si>
  <si>
    <t>Ellátottak pénzbeni juttatása</t>
  </si>
  <si>
    <t>Központi irányítószervi támogatás folyósítása</t>
  </si>
  <si>
    <t>B8131</t>
  </si>
  <si>
    <t>Közhatalmi bevételek összesen:</t>
  </si>
  <si>
    <t>Költségvetési bevételek összesen:</t>
  </si>
  <si>
    <t>Költségvetési kiadások összesen:</t>
  </si>
  <si>
    <t>Állami megelőlegezés visszafizetése</t>
  </si>
  <si>
    <t>K914</t>
  </si>
  <si>
    <t>Előirányzat</t>
  </si>
  <si>
    <t>Intézményi ellátási dijak</t>
  </si>
  <si>
    <t>Finanszirozás nélkül</t>
  </si>
  <si>
    <t>K4</t>
  </si>
  <si>
    <t>B5</t>
  </si>
  <si>
    <t>Gépjárműadó helyi önkorm.-nál maradó rész (40%)</t>
  </si>
  <si>
    <t>Készletértékesítés ellenértéke</t>
  </si>
  <si>
    <t>B401</t>
  </si>
  <si>
    <t>Tulajdonosi bevételek</t>
  </si>
  <si>
    <t>B404</t>
  </si>
  <si>
    <t>Ellátási díjak</t>
  </si>
  <si>
    <t>Biztosító által fizetett kártérítés</t>
  </si>
  <si>
    <t>B410</t>
  </si>
  <si>
    <t>Immateriális javak értékesítése</t>
  </si>
  <si>
    <t>B51</t>
  </si>
  <si>
    <t>Ingatlanok értékesítése</t>
  </si>
  <si>
    <t>B52</t>
  </si>
  <si>
    <t>Működési c.visszatér.tám - kölcsönök visszatér. ÁH-n kívülről</t>
  </si>
  <si>
    <t>B64</t>
  </si>
  <si>
    <t>Egyéb működési célú átvett pénzeszközök</t>
  </si>
  <si>
    <t>B65</t>
  </si>
  <si>
    <t>Működési célú átvett pénzeszközök</t>
  </si>
  <si>
    <t>B1-B7</t>
  </si>
  <si>
    <t>Hosszú lejáratú hitelek, kölcs. felvétele pü-i vállalkozástól</t>
  </si>
  <si>
    <t>B8111</t>
  </si>
  <si>
    <t>Előző évi költségvetési maradványnak igénybevétele</t>
  </si>
  <si>
    <t>Finanszírozási bevételek</t>
  </si>
  <si>
    <t>B8</t>
  </si>
  <si>
    <t>Céljuttatás, projektprémium</t>
  </si>
  <si>
    <t>K1103</t>
  </si>
  <si>
    <t>Készlenléti, ügyeleti, helyettesítési díj, túlóra</t>
  </si>
  <si>
    <t>K1104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</si>
  <si>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</si>
  <si>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</si>
  <si>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</si>
  <si>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</si>
  <si>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</si>
  <si>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</si>
  <si>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</si>
  <si>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</si>
  <si>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Munkavégzésre irányuló egyéb jogviszonyban nem saját foglalkoztattotnak fizetett juttatások</t>
  </si>
  <si>
    <t>K122</t>
  </si>
  <si>
    <t>Egyéb külső személyi juttatások</t>
  </si>
  <si>
    <t>Szakmai anyagok beszerzése</t>
  </si>
  <si>
    <t>Üzemeltetési anyagok beszerzése</t>
  </si>
  <si>
    <t>Árubeszerzés</t>
  </si>
  <si>
    <t>K313</t>
  </si>
  <si>
    <t>Készletbeszerzés</t>
  </si>
  <si>
    <t>K31</t>
  </si>
  <si>
    <t>Informatikai szolgáltatások igénybevétele</t>
  </si>
  <si>
    <t xml:space="preserve">Egyéb kommunikációs szolgáltatások </t>
  </si>
  <si>
    <t>Kommunikációs szolgáltatások</t>
  </si>
  <si>
    <t>K32</t>
  </si>
  <si>
    <t xml:space="preserve">Közüzemi díjak </t>
  </si>
  <si>
    <t>Vásárolt élelmezés</t>
  </si>
  <si>
    <t>K332</t>
  </si>
  <si>
    <t>Egyéb szolgáltatás</t>
  </si>
  <si>
    <t>Kiküldetések kiadásai</t>
  </si>
  <si>
    <t>K341</t>
  </si>
  <si>
    <t>Reklám- és propaganda kiadások</t>
  </si>
  <si>
    <t>K342</t>
  </si>
  <si>
    <t>Kamatkiadások</t>
  </si>
  <si>
    <t>K353</t>
  </si>
  <si>
    <t>A helyi önk.előző évi elszámolásából származó kiadások</t>
  </si>
  <si>
    <t>K5021</t>
  </si>
  <si>
    <t>Egyéb működési célú támogatások áll.házt beülre</t>
  </si>
  <si>
    <t>Egyéb működési célú tám. áll.házt.kívülre</t>
  </si>
  <si>
    <t>K512</t>
  </si>
  <si>
    <t>Finanszírozási kiadások összesen:</t>
  </si>
  <si>
    <t>K9</t>
  </si>
  <si>
    <t>Finanszírozási bevétel összesen:</t>
  </si>
  <si>
    <t>B1-B6</t>
  </si>
  <si>
    <t>Önkormányzatok működési támogatásai</t>
  </si>
  <si>
    <t>Működési célú támogatások államháztartáson belülről</t>
  </si>
  <si>
    <t>B11</t>
  </si>
  <si>
    <t>Módosított előirányzat</t>
  </si>
  <si>
    <t>%</t>
  </si>
  <si>
    <t>Likviditási célú hitelek,kölcsönök felvétele pénzügyi vállalkozástól</t>
  </si>
  <si>
    <t>B8112</t>
  </si>
  <si>
    <t>Felhalmozási célú önkormányzati támogatások</t>
  </si>
  <si>
    <t>B21</t>
  </si>
  <si>
    <t>Általános forgalmi adó visszatérítése</t>
  </si>
  <si>
    <t>B407</t>
  </si>
  <si>
    <t>Közvetített szolgáltatások ellenértéke</t>
  </si>
  <si>
    <t>B403</t>
  </si>
  <si>
    <t>Kamatbevételek és más nyereség jellegű bevételek</t>
  </si>
  <si>
    <t>Egyéb elvonások,befizetések</t>
  </si>
  <si>
    <t>K5023</t>
  </si>
  <si>
    <t>Likviditási célú hitelek,kölcsönök törlesztése pü-i váll.nak</t>
  </si>
  <si>
    <t>K9112</t>
  </si>
  <si>
    <t>B816</t>
  </si>
  <si>
    <t>Előző év ktgvetési maradványának igénybevétele</t>
  </si>
  <si>
    <t>Teljesítés %</t>
  </si>
  <si>
    <t>Összes bevétel:</t>
  </si>
  <si>
    <t>Elszámolásból származó bevétel</t>
  </si>
  <si>
    <t>B116</t>
  </si>
  <si>
    <t>Szentlőrinckáta önkormányzat összesen 2019.évi finanszírozási kiadások</t>
  </si>
  <si>
    <t>Szentlőrinckáta Önkormányzat 2019.évi finanszírozási bevételek</t>
  </si>
  <si>
    <t>Pénzbetét elhelyezése</t>
  </si>
  <si>
    <t>K916</t>
  </si>
  <si>
    <t>Államháztartáson belüli megelőlegezések</t>
  </si>
  <si>
    <t>B814</t>
  </si>
  <si>
    <t>Lekötöt bankibetét megszüntetése</t>
  </si>
  <si>
    <t>B817</t>
  </si>
  <si>
    <t>Helyi önkormányzatok befizetései (szolid.hozz.)</t>
  </si>
  <si>
    <t>K5022</t>
  </si>
  <si>
    <t>Működési visszatérítendő támogatás</t>
  </si>
  <si>
    <t>K508</t>
  </si>
  <si>
    <t>Szentlőrinckáta Község Önkormányzat 2019.évi finanszírozási bevételei mindösszesen</t>
  </si>
  <si>
    <t>Lekötöt bankbetét megszüntetése</t>
  </si>
  <si>
    <t>Főösszeg</t>
  </si>
  <si>
    <t>Szentlőrinckáta Község Önkormányzat 2019.évi finanszírozási kiadásai mindösszesen</t>
  </si>
  <si>
    <t>Gesztenyefa Óvoda és konyha 2020.évi költségvetési kiadásai</t>
  </si>
  <si>
    <t>06.30. teljesítés</t>
  </si>
  <si>
    <t>Gesztzenyefa óvoda és konyha 2020.évi költségvetési bevételei összesen</t>
  </si>
  <si>
    <t>Gesztenyefa Óvoda és Konyha 2020.évi finanszírozási bevétel</t>
  </si>
  <si>
    <t>TB. Finanszírozási bevételek, közfoglalkoztatás</t>
  </si>
  <si>
    <t>Bevételek összesen:</t>
  </si>
  <si>
    <t>Szentlőrinckáta Község Önkormányzat 2020.évi költségvetési bevételei mindösszesen</t>
  </si>
  <si>
    <t>Szentlőrinckáta Községi Önkormányzat 2020.évi költségvetési kiadásai mindösszesen</t>
  </si>
  <si>
    <t>Szentlőrinckáta Önkormányzat 2020.évi  költségvetési bevételek</t>
  </si>
  <si>
    <t>Szentlőrinckáta önkormányzat összesen 2020.évi költségvetési kiadások</t>
  </si>
  <si>
    <t>Önkormányzati igazgatás kiadásai (011130)</t>
  </si>
  <si>
    <t>2020.terv</t>
  </si>
  <si>
    <t>Védőnői szolgálat kiadásai (074031)</t>
  </si>
  <si>
    <t>Faluház könyvtár kiadásai</t>
  </si>
  <si>
    <t>Közvilágítás kiadása (064010)</t>
  </si>
  <si>
    <t>Segélyezés kiadásai (107060)</t>
  </si>
  <si>
    <t>Finanszírozási kiadások (018030)</t>
  </si>
  <si>
    <t>Köztemető fenntartás (013320)</t>
  </si>
  <si>
    <t>Önkormányzati vagyonnal való gazdálkodás (013350)</t>
  </si>
  <si>
    <t>Támogatások(084031)</t>
  </si>
  <si>
    <t>Eredeti ei.</t>
  </si>
  <si>
    <t>Módosított ei.</t>
  </si>
  <si>
    <t>Községüzemeltetés (066020)</t>
  </si>
  <si>
    <t>Járványügyi feladatok (074040)</t>
  </si>
  <si>
    <t>Közfoglalkoztatás (041233)</t>
  </si>
  <si>
    <t>Házi segítségnyújtás (107052)</t>
  </si>
  <si>
    <t>Kiadások összesen:</t>
  </si>
  <si>
    <t>Egyéb szakmai anyag</t>
  </si>
  <si>
    <t>Folyóirat beszerzés</t>
  </si>
  <si>
    <t xml:space="preserve">Könyv beszerzés </t>
  </si>
  <si>
    <t>Gyógyszer</t>
  </si>
  <si>
    <t>K3111</t>
  </si>
  <si>
    <t>K3112</t>
  </si>
  <si>
    <t>K3113</t>
  </si>
  <si>
    <t>K3114</t>
  </si>
  <si>
    <t>Szakmai anyagok összesen:</t>
  </si>
  <si>
    <t>Irodaszer, nyomtatvány</t>
  </si>
  <si>
    <t>Üzemanyag-, hajtó anyag beszerzés</t>
  </si>
  <si>
    <t>Munkaruha, védőruha beszerzés</t>
  </si>
  <si>
    <t>Egyéb üzemeltetési anyag</t>
  </si>
  <si>
    <t>K3121</t>
  </si>
  <si>
    <t>K3122</t>
  </si>
  <si>
    <t>K3123</t>
  </si>
  <si>
    <t>K3124</t>
  </si>
  <si>
    <t>Üzemeltetési anyagok összesen:</t>
  </si>
  <si>
    <t>Villamosenergia</t>
  </si>
  <si>
    <t>Gáz energia</t>
  </si>
  <si>
    <t>Vízdíj</t>
  </si>
  <si>
    <t>Hulladékszállítás</t>
  </si>
  <si>
    <t>Közüzemi díjak összesen:</t>
  </si>
  <si>
    <t>K3311</t>
  </si>
  <si>
    <t>K3312</t>
  </si>
  <si>
    <t>K3313</t>
  </si>
  <si>
    <t>K3314</t>
  </si>
  <si>
    <t>Biztosítási szolgáltatás</t>
  </si>
  <si>
    <t>Pénzügyi szolgáltatás díja</t>
  </si>
  <si>
    <t>Szállítási szolgáltatás díja</t>
  </si>
  <si>
    <t>K3371</t>
  </si>
  <si>
    <t>K3372</t>
  </si>
  <si>
    <t>K3373</t>
  </si>
  <si>
    <t>K3374</t>
  </si>
  <si>
    <t>Települési támogatás</t>
  </si>
  <si>
    <t>Temetési segély</t>
  </si>
  <si>
    <t>Köztemetés</t>
  </si>
  <si>
    <t>K482</t>
  </si>
  <si>
    <t>K483</t>
  </si>
  <si>
    <t>K484</t>
  </si>
  <si>
    <t>Elvonások és befizetések</t>
  </si>
  <si>
    <t>2.sz.mell.</t>
  </si>
  <si>
    <t>1.sz.mell.</t>
  </si>
  <si>
    <t>3.sz.mell.</t>
  </si>
  <si>
    <t>4.sz.mell.</t>
  </si>
  <si>
    <t>4.1.sz.mell.</t>
  </si>
  <si>
    <t>4.2.sz.mell.</t>
  </si>
  <si>
    <t>4.3.sz.mell.</t>
  </si>
  <si>
    <t>4.4.sz.mell.</t>
  </si>
  <si>
    <t>4.5.sz.mell.</t>
  </si>
  <si>
    <t>4.6.sz.mell.</t>
  </si>
  <si>
    <t>4.7.sz.mell.</t>
  </si>
  <si>
    <t>4.8.sz.mell.</t>
  </si>
  <si>
    <t>4.9.sz.mell.</t>
  </si>
  <si>
    <t>4.10.sz.mell.</t>
  </si>
  <si>
    <t>4.11.mell.</t>
  </si>
  <si>
    <t>4.12.sz.mell.</t>
  </si>
  <si>
    <t>4.13.sz.mell.</t>
  </si>
  <si>
    <t>5.sz.mell.</t>
  </si>
  <si>
    <t>6.sz.mell.</t>
  </si>
  <si>
    <t>Felújítási célú előzetesen felszámított általános forgalmi adó</t>
  </si>
  <si>
    <t>Beruházási célú előzetesen felszámított általános forgalmi adó</t>
  </si>
  <si>
    <t>Egyéb tárgyi eszközök beszerzése, létesítése</t>
  </si>
  <si>
    <t xml:space="preserve">Informatikai eszközök beszerzése, </t>
  </si>
  <si>
    <t>K48</t>
  </si>
  <si>
    <t>K481</t>
  </si>
  <si>
    <t>Egyéb  intézményi ellátások</t>
  </si>
  <si>
    <t>Egyéb dologi kiadások</t>
  </si>
  <si>
    <t xml:space="preserve">Fizetendő általános forgalmi adó </t>
  </si>
  <si>
    <t>Működési célú előzetesen felszámított általános forgalmi adó</t>
  </si>
  <si>
    <t>Egyéb szolgáltatási kiadások (=)</t>
  </si>
  <si>
    <t xml:space="preserve">Egyéb üzemeltetési  szolgáltatások </t>
  </si>
  <si>
    <t>Szakmai tevékenységet segítőszolgáltatások</t>
  </si>
  <si>
    <t>Hulladék</t>
  </si>
  <si>
    <t>Villamos energia</t>
  </si>
  <si>
    <t>Kommunikációs szolgáltatások összesen:</t>
  </si>
  <si>
    <t>Egyéb kommunikációs szolgáltatás</t>
  </si>
  <si>
    <t>Informatikai szolgáltatás igénybevétele</t>
  </si>
  <si>
    <t>K3127</t>
  </si>
  <si>
    <t>Egyéb üzemeltetési anyag beszerzés</t>
  </si>
  <si>
    <t>Élelmiszer beszerzés</t>
  </si>
  <si>
    <t>Szakmai anyagok beszerzése összesen:</t>
  </si>
  <si>
    <t>Egyéb szakmai anyag beszerzés</t>
  </si>
  <si>
    <t>Gyógyszerbeszerzés</t>
  </si>
  <si>
    <t>Könyv beszerzés</t>
  </si>
  <si>
    <t>Egyéb külsö személyi juttatás</t>
  </si>
  <si>
    <t>4.</t>
  </si>
  <si>
    <t>Helyettesítés, ügyelet</t>
  </si>
  <si>
    <t>3.</t>
  </si>
  <si>
    <t>Kötelező feladatok</t>
  </si>
  <si>
    <t>Konyha működési kiadásainak 2020.évi költségvetés (096015)</t>
  </si>
  <si>
    <t>Költsgévetési szerv</t>
  </si>
  <si>
    <t>Engedélyezett létszám 8 órás foglalkoztatott</t>
  </si>
  <si>
    <t>Szentlőrinckáta Községi Önkormányzat</t>
  </si>
  <si>
    <t>12 fő</t>
  </si>
  <si>
    <t>Gesztenyefa Óvoda és konyha</t>
  </si>
  <si>
    <t>Összesen:</t>
  </si>
  <si>
    <t>Szentlőrinckáta község Önkormányzata</t>
  </si>
  <si>
    <t>Címnév</t>
  </si>
  <si>
    <t>Feladat megnevezése</t>
  </si>
  <si>
    <t>12.31. teljesítés</t>
  </si>
  <si>
    <t>1.</t>
  </si>
  <si>
    <t>2.</t>
  </si>
  <si>
    <t>5.</t>
  </si>
  <si>
    <t>6.</t>
  </si>
  <si>
    <t>7.</t>
  </si>
  <si>
    <t>I.</t>
  </si>
  <si>
    <t>Felhalmozási kiadások</t>
  </si>
  <si>
    <t>Beruházási kiadások</t>
  </si>
  <si>
    <t>Óvoda</t>
  </si>
  <si>
    <t>Önkorm.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</si>
  <si>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</si>
  <si>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</si>
  <si>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</si>
  <si>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</si>
  <si>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</si>
  <si>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</si>
  <si>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</si>
  <si>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</si>
  <si>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</si>
  <si>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</si>
  <si>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</si>
  <si>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</si>
  <si>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</si>
  <si>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</si>
  <si>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</si>
  <si>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Beruházási kiadások összesen</t>
  </si>
  <si>
    <t>Felújítási kiadások:</t>
  </si>
  <si>
    <t>Felújítási kiadások összesen:</t>
  </si>
  <si>
    <t>Felhalmozási célú pénzeszköz átadás államh.kívülre:</t>
  </si>
  <si>
    <t>Felhalmozási célú pénzeszköz átadás államh.kívülre(csatorna)</t>
  </si>
  <si>
    <t>Fehalmozási kiadás összesen:</t>
  </si>
  <si>
    <t>(Önkormányzati szinten) Ft</t>
  </si>
  <si>
    <t>Megnevezés</t>
  </si>
  <si>
    <t>Bevételek</t>
  </si>
  <si>
    <t>Kiadások</t>
  </si>
  <si>
    <t>Felhalmozási célú önkorm.i támogatások</t>
  </si>
  <si>
    <t>Beruházások</t>
  </si>
  <si>
    <t xml:space="preserve">Egyéb felhalm.c.tám.bev. áh.n belülről </t>
  </si>
  <si>
    <t>Felújítások</t>
  </si>
  <si>
    <t>Immat. jav.,ingatlanok., egyéb tárgyi e.érték.</t>
  </si>
  <si>
    <t>Egyéb felhalm.c.támog.áh.n belülre</t>
  </si>
  <si>
    <t>Felhalm.c.visszat.tám.,kölcs.visszat.áh.n kívülről</t>
  </si>
  <si>
    <t>Felhalm.c.visszat.támog.kölcs.,nyújt.áh.n kívülre</t>
  </si>
  <si>
    <t>Egyéb felhalmozási célú átvett pénzeszk.</t>
  </si>
  <si>
    <t>Egyéb felhalm.c.támog.áh.n kívülre</t>
  </si>
  <si>
    <t>Felhalmozási célú tartalék</t>
  </si>
  <si>
    <t xml:space="preserve">Összesen: </t>
  </si>
  <si>
    <t>Hiány:</t>
  </si>
  <si>
    <t>Többlet:</t>
  </si>
  <si>
    <t>Módósított ei.</t>
  </si>
  <si>
    <t>Önkorm. működési támogatásai</t>
  </si>
  <si>
    <t>Személyi juttatások</t>
  </si>
  <si>
    <t xml:space="preserve">Egyéb műk.c.tám.bev. áh.n belülről </t>
  </si>
  <si>
    <t>Munkaadót terh.jár.és szoc.hozzáj.adó</t>
  </si>
  <si>
    <t xml:space="preserve">Közhatalmi bevételek </t>
  </si>
  <si>
    <t>Dologi kiadások</t>
  </si>
  <si>
    <t>Ellátottak pénzbeli juttatásai</t>
  </si>
  <si>
    <t>Egyéb működési célú átvett pénzeszköz</t>
  </si>
  <si>
    <t>Elvonások, befizetések</t>
  </si>
  <si>
    <t>Egyéb műk.c.támog.áh.n belülre</t>
  </si>
  <si>
    <t>Egyéb műk.c.támog.áh.n kívülre</t>
  </si>
  <si>
    <t>Tartalék</t>
  </si>
  <si>
    <t>ÖNKORMÁNYZATI ELŐIRÁNYZATOK</t>
  </si>
  <si>
    <t>Rovat</t>
  </si>
  <si>
    <t>Kötváll.</t>
  </si>
  <si>
    <t>Eredeti előirányzat</t>
  </si>
  <si>
    <t>Teljesítés</t>
  </si>
  <si>
    <t>Illetékek</t>
  </si>
  <si>
    <t>Gépjárműadó(40%helyben maradó része)</t>
  </si>
  <si>
    <t>Iparűzési adó állandó jelleggel végzett tev. Után</t>
  </si>
  <si>
    <t xml:space="preserve">Iparűzési adó ideiglenes jelleggel végzet tev. után </t>
  </si>
  <si>
    <t xml:space="preserve">Helyi adók összesen </t>
  </si>
  <si>
    <t>Pótlékok, bírságok</t>
  </si>
  <si>
    <t>Szentlőrinckáta Község Önkormányzatának maradvány felhasználása</t>
  </si>
  <si>
    <t>Sorszám</t>
  </si>
  <si>
    <t xml:space="preserve">Megnevezés </t>
  </si>
  <si>
    <t>Szentlőrinckáta Köszég Önkormányzata</t>
  </si>
  <si>
    <t>Gesztenyefa Óvoda és Konyha</t>
  </si>
  <si>
    <t>Szentlőrinckáta Önkormányzat Összesen</t>
  </si>
  <si>
    <t xml:space="preserve">I. </t>
  </si>
  <si>
    <t>Maradványelszámolás szerint</t>
  </si>
  <si>
    <t>II.</t>
  </si>
  <si>
    <t>Kötelezettséggel terhelt maradvány</t>
  </si>
  <si>
    <t>Kötelezettséggel terhelt maradvány összesen:</t>
  </si>
  <si>
    <t>III.</t>
  </si>
  <si>
    <t>Szabad felhasználású maradvány összesen:</t>
  </si>
  <si>
    <t>Szabad felhasználású maradvány felhasználására javaslat</t>
  </si>
  <si>
    <t>Elvonás</t>
  </si>
  <si>
    <t>Maradvány összesen:</t>
  </si>
  <si>
    <t>Szentlőrinckáta Község Önkormányzat</t>
  </si>
  <si>
    <t xml:space="preserve">Az önkormányzat által adott közvetett támogatások </t>
  </si>
  <si>
    <t>(kedvezmények)</t>
  </si>
  <si>
    <t>(adatok eFt-ban)</t>
  </si>
  <si>
    <t>Bevételi jogcím</t>
  </si>
  <si>
    <t>Tényleges bevétel</t>
  </si>
  <si>
    <t>Adott kedvezmények összege</t>
  </si>
  <si>
    <t>------------------------</t>
  </si>
  <si>
    <t>Szentlőrinckáta Község Önkormányzatának több éves kihatással járó kötelezettségvállalásai</t>
  </si>
  <si>
    <t>Sor-szám</t>
  </si>
  <si>
    <t>Kötelezettségvállalás jogcíme</t>
  </si>
  <si>
    <t>Köt. váll. éve</t>
  </si>
  <si>
    <t>Kötelezettség vállalás ütemezése évenként</t>
  </si>
  <si>
    <t>Összesen</t>
  </si>
  <si>
    <t>Kötelezettségvállalás összesen:</t>
  </si>
  <si>
    <t>12.31.teljesítés</t>
  </si>
  <si>
    <t>Teljesítés 12.31.</t>
  </si>
  <si>
    <t>Gesztenyfa Óvoda szakmai és működési kiadásainak 2020.évi költségvetés teljesítése(091110)</t>
  </si>
  <si>
    <t>Szentlőrinckáta Községi Önkormányzat 2020.év engedélyezett létszámkeret</t>
  </si>
  <si>
    <t>2020. évi Felhalmozási célú költségvetési  kiadások (Ft)</t>
  </si>
  <si>
    <t xml:space="preserve"> Felhalmozási célú bevételek és kiadások mérlege  2020. év</t>
  </si>
  <si>
    <t xml:space="preserve"> Működési célú (folyó) bevételek, működési célú (folyó) kiadások mérlege  2020. év</t>
  </si>
  <si>
    <t xml:space="preserve">Önkormányzat 2020. évi költségvetése irányító szervi támogatások folyósítása </t>
  </si>
  <si>
    <t xml:space="preserve">  Szentlőrinckáta Község Önkormányzata 2020. évre  teljesített helyi adó bevételei    </t>
  </si>
  <si>
    <t>2020. évben</t>
  </si>
  <si>
    <t>2020. év</t>
  </si>
  <si>
    <t>2020. évi eredeti ei.</t>
  </si>
  <si>
    <t xml:space="preserve">kártyaolvasó, </t>
  </si>
  <si>
    <t xml:space="preserve">Közfoglalkoztatott </t>
  </si>
  <si>
    <t>3 fő</t>
  </si>
  <si>
    <t>Le nem zárt peres ügyekkel kapcsolatos függő kötelezettségek állománya</t>
  </si>
  <si>
    <t>Kezességvállalással kapcsolatos függő kötelezettségek</t>
  </si>
  <si>
    <t>Könyvviteli mérlegen kívüli forrásokból:</t>
  </si>
  <si>
    <t>Le nem zárt peres ügyekkel kapcsolatos függő követelés állománya</t>
  </si>
  <si>
    <t>Önkormányzatok tulajdonában lévő, a külön jog- szabály alapján a szakmai nyilvántartásokban értéknélkül nyilvántartott eszközök állománya</t>
  </si>
  <si>
    <t>"0"-ra leírt, de használatban lévő eszközök állománya</t>
  </si>
  <si>
    <t>Gépek berendezések</t>
  </si>
  <si>
    <t>Ingatlanok és kapcs.v.ért.jogok</t>
  </si>
  <si>
    <t>Immateriális javak</t>
  </si>
  <si>
    <t>Források összesen : (G+H+I+K)</t>
  </si>
  <si>
    <t>K) Passzív időbeli elhatárolások</t>
  </si>
  <si>
    <t>I) Forrásoldali elszámolások</t>
  </si>
  <si>
    <t>H) Kötelezettségek</t>
  </si>
  <si>
    <t>G) Saját tőke</t>
  </si>
  <si>
    <t>FORRÁSOK</t>
  </si>
  <si>
    <t>Eszközök összesen: (A+B+C+D+E)</t>
  </si>
  <si>
    <t xml:space="preserve">  E)Egyéb sajátos eszközoldali elszámolások</t>
  </si>
  <si>
    <t xml:space="preserve">  D) Követelések</t>
  </si>
  <si>
    <t xml:space="preserve">  C) Pénzeszközök</t>
  </si>
  <si>
    <t xml:space="preserve"> 1.  Készletek</t>
  </si>
  <si>
    <t>B) Nemzeti vagyonba tartozó forgóeszközök</t>
  </si>
  <si>
    <t>IV. Koncesszióba, vagyonkezelésbe adott eszközök
      Vagyonkezelésbe vett eszközök</t>
  </si>
  <si>
    <t xml:space="preserve">  1. Egyéb tartós részesedés</t>
  </si>
  <si>
    <t xml:space="preserve"> III. Befektetett pénzügyi eszközök</t>
  </si>
  <si>
    <t xml:space="preserve">  3. Gépek, berendezések, járművek</t>
  </si>
  <si>
    <t>2. Beruházások</t>
  </si>
  <si>
    <t>1. Ingatlanok és kapcsolódó vagyoni értékű jogok</t>
  </si>
  <si>
    <t>II.Tárgyi eszközök</t>
  </si>
  <si>
    <t>I. Immateriális javak</t>
  </si>
  <si>
    <t>A) Nemzeti vagyonba tartozó befektetett eszközök</t>
  </si>
  <si>
    <t>ESZKÖZÖK</t>
  </si>
  <si>
    <t>Forgalomképes vagyon(üzleti vagyon)</t>
  </si>
  <si>
    <t>Korlátozottan forgalomképes vagyon</t>
  </si>
  <si>
    <t>Forgalomképtelen vagyon</t>
  </si>
  <si>
    <t xml:space="preserve">                           Megnevezés</t>
  </si>
  <si>
    <t xml:space="preserve"> Összesített vagyonkimutatás</t>
  </si>
  <si>
    <t>MÉRLEG SZERINTI EREDMÉNY (=36-41)</t>
  </si>
  <si>
    <t>42.</t>
  </si>
  <si>
    <t>Rendkívüli eredmény (=39-40)</t>
  </si>
  <si>
    <t>41.</t>
  </si>
  <si>
    <t>Rendkívüli ráfordítások</t>
  </si>
  <si>
    <t>40.</t>
  </si>
  <si>
    <t xml:space="preserve">Rendkívüli eredményszemléletű bevételek </t>
  </si>
  <si>
    <t>39.</t>
  </si>
  <si>
    <t>Különféle rendkívüli eredményszemléletű bevételek</t>
  </si>
  <si>
    <t>38.</t>
  </si>
  <si>
    <t>Felhalmozási célú támogatások eredményszemléletű bevételei</t>
  </si>
  <si>
    <t>37.</t>
  </si>
  <si>
    <t>SZOKÁSOS EREDMÉNY (=24+35)</t>
  </si>
  <si>
    <t>36.</t>
  </si>
  <si>
    <t>PÉNZÜGYI MŰVELETEK EREDMÉNYE (=VIII-IX)</t>
  </si>
  <si>
    <t>35.</t>
  </si>
  <si>
    <t>Pénzügyi műveletek ráfordításai (=30+31+32)</t>
  </si>
  <si>
    <t>34.</t>
  </si>
  <si>
    <t>- ebből: árfolyamveszteség</t>
  </si>
  <si>
    <t>33.</t>
  </si>
  <si>
    <t>Pénzügyi műveletek egyéb ráfordításai (&gt;=21a)</t>
  </si>
  <si>
    <t>32.</t>
  </si>
  <si>
    <t>Részesedések, értékpapírok, pénzeszközök értékvesztése</t>
  </si>
  <si>
    <t>31.</t>
  </si>
  <si>
    <t>Fizetendő kamatok és kamatjellegű ráfordítások</t>
  </si>
  <si>
    <t>30.</t>
  </si>
  <si>
    <t xml:space="preserve">Pénzügyi műveletek eredményszemléletű bevételei </t>
  </si>
  <si>
    <t>29.</t>
  </si>
  <si>
    <t>- ebből: árfolyamnyereség</t>
  </si>
  <si>
    <t>28.</t>
  </si>
  <si>
    <t>Pénzügyi műveletek egyéb eredményszemléletű bevételei (&gt;=18a)</t>
  </si>
  <si>
    <t>27.</t>
  </si>
  <si>
    <t>Kapott (járó) kamatok és kamatjellegű eredményszemléletű bevételek</t>
  </si>
  <si>
    <t>26.</t>
  </si>
  <si>
    <t>Kapott (járó) osztalék és részesedés</t>
  </si>
  <si>
    <t>25.</t>
  </si>
  <si>
    <t xml:space="preserve">TEVÉKENYSÉGEK EREDMÉNYE                                                                    (=I±II+III-IV-V-VI-VII) </t>
  </si>
  <si>
    <t>24.</t>
  </si>
  <si>
    <t>Egyéb ráfordítások</t>
  </si>
  <si>
    <t>23.</t>
  </si>
  <si>
    <t>Értékcsökkenési leírás</t>
  </si>
  <si>
    <t>Személyi jellegű ráfordítások (=18+19+20)</t>
  </si>
  <si>
    <t>Bérjárulékok</t>
  </si>
  <si>
    <t>Személyi jellegű egyéb kifizetések</t>
  </si>
  <si>
    <t>Bérköltség</t>
  </si>
  <si>
    <t>Anyagjellegű ráfordítások (=13….+16)</t>
  </si>
  <si>
    <t xml:space="preserve">Eladott (közvetített) szolgáltatások értéke </t>
  </si>
  <si>
    <t>Eladott áruk beszerzési értéke</t>
  </si>
  <si>
    <t>Igénybe vett szolgáltatások értéke</t>
  </si>
  <si>
    <t>Anyagköltség</t>
  </si>
  <si>
    <t>Egyéb eredményszemléletű bevételek (=06+….+11)</t>
  </si>
  <si>
    <t>Különféle egyéb eredményszemléletű bevételek</t>
  </si>
  <si>
    <t>Egyéb működési célú támogatások eredményszemléletű bevételei</t>
  </si>
  <si>
    <t>Központi működési célú támogatások eredményszemléletű bevételei</t>
  </si>
  <si>
    <t>Saját előállítású eszközök aktivált értéke</t>
  </si>
  <si>
    <t>Saját termelésű készletek állományváltozása</t>
  </si>
  <si>
    <t>Tevékenység nettó eredményszemléletű bevétele (=01+02+03+04)</t>
  </si>
  <si>
    <t>Tevékenység egyéb nettó eredményszemléletű bevételei</t>
  </si>
  <si>
    <t>Közhatalmi eredményszemléletű bevételek</t>
  </si>
  <si>
    <t>Tárgyidőszak</t>
  </si>
  <si>
    <t>Előző időszak</t>
  </si>
  <si>
    <t>Eredménykimutatás</t>
  </si>
  <si>
    <t xml:space="preserve">Európai Uniós támogatásból finanszírozott projektek bevételeinek - kiadásainak bemutatása  </t>
  </si>
  <si>
    <t>Ssz.</t>
  </si>
  <si>
    <t>Projekt</t>
  </si>
  <si>
    <t>Tevékenység</t>
  </si>
  <si>
    <t xml:space="preserve">Módosított </t>
  </si>
  <si>
    <t>Saját erő</t>
  </si>
  <si>
    <t>Támogatás</t>
  </si>
  <si>
    <t>Projektek öszesen:</t>
  </si>
  <si>
    <t>2020.</t>
  </si>
  <si>
    <t>2020. december 31.</t>
  </si>
  <si>
    <t>EGYSZERŰSÍTETT MÉRLEG</t>
  </si>
  <si>
    <t>Előző évi</t>
  </si>
  <si>
    <t>Tárgyévi</t>
  </si>
  <si>
    <t>költségvetési</t>
  </si>
  <si>
    <t xml:space="preserve">beszámoló </t>
  </si>
  <si>
    <t>beszámoló</t>
  </si>
  <si>
    <t>záró adatai</t>
  </si>
  <si>
    <t>A)</t>
  </si>
  <si>
    <t>Nemzeti vagyonba tartozó</t>
  </si>
  <si>
    <t>Befektetett eszközök</t>
  </si>
  <si>
    <t>Tárgyi eszkök</t>
  </si>
  <si>
    <t>Befektetett pénzügyi</t>
  </si>
  <si>
    <t>eszközök</t>
  </si>
  <si>
    <t>IV.</t>
  </si>
  <si>
    <t xml:space="preserve">Üzemeltetésre, kezelésre, </t>
  </si>
  <si>
    <t>koncessz. vagyonkez.</t>
  </si>
  <si>
    <t>adott eszközök</t>
  </si>
  <si>
    <t>B)</t>
  </si>
  <si>
    <t>Nemzeti vagy.tart.</t>
  </si>
  <si>
    <t>Forgóeszközök</t>
  </si>
  <si>
    <t>Készletek</t>
  </si>
  <si>
    <t>Értékpapírok</t>
  </si>
  <si>
    <t>C)</t>
  </si>
  <si>
    <t>Pénzeszközök</t>
  </si>
  <si>
    <t>Pénztárak,csekkek, betétk</t>
  </si>
  <si>
    <t>Forintszámlák</t>
  </si>
  <si>
    <t>Idegen pénzeszközök</t>
  </si>
  <si>
    <t>D)</t>
  </si>
  <si>
    <t>Követelések</t>
  </si>
  <si>
    <t>E)</t>
  </si>
  <si>
    <t>Egyéb sajátos eszk.elszám</t>
  </si>
  <si>
    <t>F)</t>
  </si>
  <si>
    <t>Aktív időb.elhatárolások</t>
  </si>
  <si>
    <t>ESZKÖZÖK ÖSSZESEN</t>
  </si>
  <si>
    <t>G)</t>
  </si>
  <si>
    <t>Saját tőke</t>
  </si>
  <si>
    <t>Nemzeti vagyonba ind.ért.</t>
  </si>
  <si>
    <t>Nemzeti vagyon változás</t>
  </si>
  <si>
    <t>Egyéb eszk.ind.ért.változás</t>
  </si>
  <si>
    <t>Felhalmozott eredmény</t>
  </si>
  <si>
    <t>Mérleg szerinti eredmény</t>
  </si>
  <si>
    <t>H)</t>
  </si>
  <si>
    <t>Kötelezettségek</t>
  </si>
  <si>
    <t>I)</t>
  </si>
  <si>
    <t>Egyéb forrásold.elszámolás</t>
  </si>
  <si>
    <t>J)</t>
  </si>
  <si>
    <t>Passzí időbeli elhatárolások</t>
  </si>
  <si>
    <t>FORRÁSOK ÖSSZESEN</t>
  </si>
  <si>
    <t>2020. ÉV</t>
  </si>
  <si>
    <t>Eszközök és szolgáltatások értékesítése nettó eredményszemléletű bevétel</t>
  </si>
  <si>
    <t>C/I</t>
  </si>
  <si>
    <t>Lekötött betét</t>
  </si>
  <si>
    <t>C/II</t>
  </si>
  <si>
    <t>VP6-7.2.1-7.4.1.2-16 Külterületi út pályázat</t>
  </si>
  <si>
    <t>Lázmérő</t>
  </si>
  <si>
    <t>Hűtőszekrény (konyha)</t>
  </si>
  <si>
    <t>Hivatal kártyaolvasó</t>
  </si>
  <si>
    <t>Védőnő lázmérő</t>
  </si>
  <si>
    <t>Védőnő laptop</t>
  </si>
  <si>
    <t>Ovi pályázati eszközök (futóbiciklik)</t>
  </si>
  <si>
    <t>Külterületi út projekt díja</t>
  </si>
  <si>
    <t>Dózsa György út 35.épület felújítás</t>
  </si>
  <si>
    <t>Óvoda udvar felújítás (Magyar Faluprogram pály.)</t>
  </si>
  <si>
    <t>Központi irányítószervi támogatás</t>
  </si>
  <si>
    <t>16 fő</t>
  </si>
  <si>
    <t>31 fő</t>
  </si>
  <si>
    <t>9.sz.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</si>
</sst>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0.0%"/>
    <numFmt numFmtId="166" formatCode="###\ ###\ ###\ ###\ ##0.00"/>
    <numFmt numFmtId="167" formatCode="_-* #,##0\ _F_t_-;\-* #,##0\ _F_t_-;_-* &quot;-&quot;??\ _F_t_-;_-@_-"/>
    <numFmt numFmtId="168" formatCode="#,##0\ _F_t"/>
  </numFmts>
  <fonts count="6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 CE"/>
      <charset val="238"/>
    </font>
    <font>
      <b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5" fillId="0" borderId="0"/>
    <xf numFmtId="0" fontId="14" fillId="0" borderId="0"/>
    <xf numFmtId="164" fontId="14" fillId="0" borderId="0" applyFont="0" applyFill="0" applyBorder="0" applyAlignment="0" applyProtection="0"/>
    <xf numFmtId="0" fontId="17" fillId="0" borderId="0"/>
    <xf numFmtId="0" fontId="7" fillId="0" borderId="0"/>
    <xf numFmtId="0" fontId="5" fillId="0" borderId="0"/>
    <xf numFmtId="0" fontId="7" fillId="0" borderId="0"/>
    <xf numFmtId="0" fontId="13" fillId="0" borderId="0"/>
    <xf numFmtId="0" fontId="5" fillId="0" borderId="0"/>
    <xf numFmtId="0" fontId="7" fillId="0" borderId="0"/>
    <xf numFmtId="0" fontId="14" fillId="0" borderId="0"/>
  </cellStyleXfs>
  <cellXfs count="630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10" xfId="0" applyFont="1" applyBorder="1"/>
    <xf numFmtId="3" fontId="2" fillId="0" borderId="8" xfId="0" applyNumberFormat="1" applyFont="1" applyBorder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/>
    <xf numFmtId="3" fontId="9" fillId="0" borderId="1" xfId="0" quotePrefix="1" applyNumberFormat="1" applyFont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/>
    <xf numFmtId="3" fontId="9" fillId="0" borderId="1" xfId="0" quotePrefix="1" applyNumberFormat="1" applyFont="1" applyFill="1" applyBorder="1"/>
    <xf numFmtId="0" fontId="11" fillId="0" borderId="8" xfId="1" applyFont="1" applyBorder="1" applyAlignment="1">
      <alignment horizontal="center" vertical="center"/>
    </xf>
    <xf numFmtId="0" fontId="11" fillId="0" borderId="8" xfId="1" applyFont="1" applyBorder="1"/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/>
    <xf numFmtId="3" fontId="8" fillId="2" borderId="8" xfId="0" quotePrefix="1" applyNumberFormat="1" applyFont="1" applyFill="1" applyBorder="1"/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3" fontId="8" fillId="2" borderId="1" xfId="0" quotePrefix="1" applyNumberFormat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/>
    <xf numFmtId="3" fontId="3" fillId="2" borderId="8" xfId="0" applyNumberFormat="1" applyFont="1" applyFill="1" applyBorder="1"/>
    <xf numFmtId="0" fontId="10" fillId="2" borderId="9" xfId="1" applyFont="1" applyFill="1" applyBorder="1" applyAlignment="1">
      <alignment horizontal="center" vertical="center" wrapText="1"/>
    </xf>
    <xf numFmtId="3" fontId="3" fillId="2" borderId="1" xfId="0" quotePrefix="1" applyNumberFormat="1" applyFont="1" applyFill="1" applyBorder="1"/>
    <xf numFmtId="3" fontId="0" fillId="0" borderId="0" xfId="0" applyNumberFormat="1"/>
    <xf numFmtId="0" fontId="10" fillId="2" borderId="11" xfId="1" applyFont="1" applyFill="1" applyBorder="1" applyAlignment="1">
      <alignment horizontal="center" vertical="center"/>
    </xf>
    <xf numFmtId="0" fontId="10" fillId="2" borderId="11" xfId="1" applyFont="1" applyFill="1" applyBorder="1"/>
    <xf numFmtId="3" fontId="8" fillId="2" borderId="11" xfId="0" quotePrefix="1" applyNumberFormat="1" applyFont="1" applyFill="1" applyBorder="1"/>
    <xf numFmtId="0" fontId="2" fillId="0" borderId="10" xfId="0" applyFont="1" applyBorder="1" applyAlignment="1">
      <alignment horizontal="left"/>
    </xf>
    <xf numFmtId="3" fontId="2" fillId="0" borderId="8" xfId="0" applyNumberFormat="1" applyFont="1" applyFill="1" applyBorder="1"/>
    <xf numFmtId="3" fontId="2" fillId="2" borderId="8" xfId="0" applyNumberFormat="1" applyFont="1" applyFill="1" applyBorder="1"/>
    <xf numFmtId="0" fontId="2" fillId="0" borderId="6" xfId="0" applyFont="1" applyFill="1" applyBorder="1"/>
    <xf numFmtId="0" fontId="11" fillId="0" borderId="12" xfId="1" applyFont="1" applyFill="1" applyBorder="1"/>
    <xf numFmtId="0" fontId="12" fillId="0" borderId="0" xfId="0" applyFont="1"/>
    <xf numFmtId="0" fontId="10" fillId="2" borderId="13" xfId="1" applyFont="1" applyFill="1" applyBorder="1" applyAlignment="1">
      <alignment horizontal="center" vertical="center"/>
    </xf>
    <xf numFmtId="3" fontId="2" fillId="0" borderId="5" xfId="0" applyNumberFormat="1" applyFont="1" applyFill="1" applyBorder="1"/>
    <xf numFmtId="3" fontId="2" fillId="0" borderId="7" xfId="0" applyNumberFormat="1" applyFont="1" applyBorder="1"/>
    <xf numFmtId="3" fontId="3" fillId="2" borderId="7" xfId="0" applyNumberFormat="1" applyFont="1" applyFill="1" applyBorder="1"/>
    <xf numFmtId="3" fontId="2" fillId="2" borderId="7" xfId="0" applyNumberFormat="1" applyFont="1" applyFill="1" applyBorder="1"/>
    <xf numFmtId="0" fontId="2" fillId="0" borderId="14" xfId="0" applyFont="1" applyFill="1" applyBorder="1"/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/>
    <xf numFmtId="3" fontId="9" fillId="0" borderId="11" xfId="0" quotePrefix="1" applyNumberFormat="1" applyFont="1" applyBorder="1"/>
    <xf numFmtId="0" fontId="11" fillId="0" borderId="11" xfId="1" applyFont="1" applyBorder="1" applyAlignment="1">
      <alignment wrapText="1"/>
    </xf>
    <xf numFmtId="0" fontId="11" fillId="0" borderId="11" xfId="1" applyFont="1" applyFill="1" applyBorder="1" applyAlignment="1">
      <alignment horizontal="center" vertical="center"/>
    </xf>
    <xf numFmtId="0" fontId="11" fillId="0" borderId="11" xfId="1" applyFont="1" applyFill="1" applyBorder="1"/>
    <xf numFmtId="0" fontId="10" fillId="2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/>
    </xf>
    <xf numFmtId="0" fontId="10" fillId="2" borderId="11" xfId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/>
    <xf numFmtId="3" fontId="3" fillId="2" borderId="15" xfId="0" applyNumberFormat="1" applyFont="1" applyFill="1" applyBorder="1"/>
    <xf numFmtId="3" fontId="2" fillId="0" borderId="15" xfId="0" applyNumberFormat="1" applyFont="1" applyBorder="1"/>
    <xf numFmtId="0" fontId="0" fillId="0" borderId="0" xfId="0"/>
    <xf numFmtId="0" fontId="10" fillId="2" borderId="13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3" fontId="2" fillId="0" borderId="17" xfId="0" applyNumberFormat="1" applyFont="1" applyFill="1" applyBorder="1"/>
    <xf numFmtId="0" fontId="0" fillId="0" borderId="0" xfId="0" applyFont="1"/>
    <xf numFmtId="3" fontId="2" fillId="0" borderId="17" xfId="0" applyNumberFormat="1" applyFont="1" applyBorder="1"/>
    <xf numFmtId="0" fontId="11" fillId="3" borderId="11" xfId="1" applyFont="1" applyFill="1" applyBorder="1" applyAlignment="1">
      <alignment horizontal="left" vertical="center" wrapText="1"/>
    </xf>
    <xf numFmtId="0" fontId="11" fillId="3" borderId="11" xfId="1" applyFont="1" applyFill="1" applyBorder="1" applyAlignment="1">
      <alignment horizontal="center" vertical="center"/>
    </xf>
    <xf numFmtId="3" fontId="11" fillId="3" borderId="11" xfId="1" applyNumberFormat="1" applyFont="1" applyFill="1" applyBorder="1" applyAlignment="1">
      <alignment horizontal="right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left" vertical="center"/>
    </xf>
    <xf numFmtId="0" fontId="11" fillId="3" borderId="18" xfId="1" applyFont="1" applyFill="1" applyBorder="1" applyAlignment="1">
      <alignment horizontal="left" vertical="center" wrapText="1"/>
    </xf>
    <xf numFmtId="0" fontId="11" fillId="3" borderId="18" xfId="1" applyFont="1" applyFill="1" applyBorder="1" applyAlignment="1">
      <alignment horizontal="right" vertical="center" wrapText="1"/>
    </xf>
    <xf numFmtId="165" fontId="0" fillId="0" borderId="0" xfId="0" applyNumberFormat="1"/>
    <xf numFmtId="165" fontId="10" fillId="2" borderId="13" xfId="1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/>
    <xf numFmtId="165" fontId="3" fillId="4" borderId="5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165" fontId="10" fillId="2" borderId="1" xfId="1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Border="1"/>
    <xf numFmtId="165" fontId="3" fillId="2" borderId="1" xfId="0" quotePrefix="1" applyNumberFormat="1" applyFont="1" applyFill="1" applyBorder="1"/>
    <xf numFmtId="165" fontId="8" fillId="4" borderId="18" xfId="0" quotePrefix="1" applyNumberFormat="1" applyFont="1" applyFill="1" applyBorder="1"/>
    <xf numFmtId="165" fontId="8" fillId="4" borderId="1" xfId="0" quotePrefix="1" applyNumberFormat="1" applyFont="1" applyFill="1" applyBorder="1"/>
    <xf numFmtId="165" fontId="11" fillId="3" borderId="11" xfId="1" applyNumberFormat="1" applyFont="1" applyFill="1" applyBorder="1" applyAlignment="1">
      <alignment horizontal="right" vertic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/>
    <xf numFmtId="165" fontId="2" fillId="0" borderId="8" xfId="0" applyNumberFormat="1" applyFont="1" applyBorder="1"/>
    <xf numFmtId="165" fontId="3" fillId="2" borderId="8" xfId="0" applyNumberFormat="1" applyFont="1" applyFill="1" applyBorder="1"/>
    <xf numFmtId="165" fontId="2" fillId="2" borderId="8" xfId="0" applyNumberFormat="1" applyFont="1" applyFill="1" applyBorder="1"/>
    <xf numFmtId="165" fontId="11" fillId="3" borderId="18" xfId="1" applyNumberFormat="1" applyFont="1" applyFill="1" applyBorder="1" applyAlignment="1">
      <alignment horizontal="right" vertical="center" wrapText="1"/>
    </xf>
    <xf numFmtId="0" fontId="0" fillId="0" borderId="0" xfId="0"/>
    <xf numFmtId="10" fontId="0" fillId="0" borderId="0" xfId="0" applyNumberFormat="1"/>
    <xf numFmtId="10" fontId="10" fillId="2" borderId="11" xfId="1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/>
    <xf numFmtId="10" fontId="3" fillId="2" borderId="15" xfId="0" applyNumberFormat="1" applyFont="1" applyFill="1" applyBorder="1"/>
    <xf numFmtId="10" fontId="2" fillId="0" borderId="15" xfId="0" applyNumberFormat="1" applyFont="1" applyBorder="1"/>
    <xf numFmtId="10" fontId="2" fillId="0" borderId="7" xfId="0" applyNumberFormat="1" applyFont="1" applyBorder="1"/>
    <xf numFmtId="10" fontId="3" fillId="2" borderId="7" xfId="0" applyNumberFormat="1" applyFont="1" applyFill="1" applyBorder="1"/>
    <xf numFmtId="10" fontId="2" fillId="2" borderId="7" xfId="0" applyNumberFormat="1" applyFont="1" applyFill="1" applyBorder="1"/>
    <xf numFmtId="10" fontId="10" fillId="2" borderId="13" xfId="1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/>
    <xf numFmtId="10" fontId="10" fillId="2" borderId="1" xfId="1" applyNumberFormat="1" applyFont="1" applyFill="1" applyBorder="1" applyAlignment="1">
      <alignment horizontal="center" vertical="center" wrapText="1"/>
    </xf>
    <xf numFmtId="10" fontId="9" fillId="0" borderId="1" xfId="0" quotePrefix="1" applyNumberFormat="1" applyFont="1" applyBorder="1"/>
    <xf numFmtId="10" fontId="8" fillId="2" borderId="1" xfId="0" quotePrefix="1" applyNumberFormat="1" applyFont="1" applyFill="1" applyBorder="1"/>
    <xf numFmtId="10" fontId="9" fillId="0" borderId="1" xfId="0" quotePrefix="1" applyNumberFormat="1" applyFont="1" applyFill="1" applyBorder="1"/>
    <xf numFmtId="10" fontId="8" fillId="2" borderId="8" xfId="0" quotePrefix="1" applyNumberFormat="1" applyFont="1" applyFill="1" applyBorder="1"/>
    <xf numFmtId="10" fontId="3" fillId="2" borderId="1" xfId="0" quotePrefix="1" applyNumberFormat="1" applyFont="1" applyFill="1" applyBorder="1"/>
    <xf numFmtId="3" fontId="9" fillId="0" borderId="18" xfId="0" quotePrefix="1" applyNumberFormat="1" applyFont="1" applyFill="1" applyBorder="1"/>
    <xf numFmtId="0" fontId="0" fillId="0" borderId="0" xfId="0" applyFont="1" applyFill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11" fillId="0" borderId="19" xfId="1" applyFont="1" applyBorder="1" applyAlignment="1">
      <alignment horizontal="left"/>
    </xf>
    <xf numFmtId="0" fontId="11" fillId="0" borderId="19" xfId="1" applyFont="1" applyBorder="1"/>
    <xf numFmtId="3" fontId="9" fillId="0" borderId="19" xfId="0" quotePrefix="1" applyNumberFormat="1" applyFont="1" applyBorder="1"/>
    <xf numFmtId="165" fontId="11" fillId="3" borderId="19" xfId="1" applyNumberFormat="1" applyFont="1" applyFill="1" applyBorder="1" applyAlignment="1">
      <alignment horizontal="right" vertical="center" wrapText="1"/>
    </xf>
    <xf numFmtId="3" fontId="11" fillId="3" borderId="19" xfId="1" applyNumberFormat="1" applyFont="1" applyFill="1" applyBorder="1" applyAlignment="1">
      <alignment horizontal="right" vertical="center" wrapText="1"/>
    </xf>
    <xf numFmtId="0" fontId="11" fillId="0" borderId="19" xfId="1" applyFont="1" applyBorder="1" applyAlignment="1">
      <alignment horizontal="center" vertical="center"/>
    </xf>
    <xf numFmtId="0" fontId="3" fillId="2" borderId="6" xfId="0" applyFont="1" applyFill="1" applyBorder="1"/>
    <xf numFmtId="3" fontId="3" fillId="2" borderId="17" xfId="0" applyNumberFormat="1" applyFont="1" applyFill="1" applyBorder="1"/>
    <xf numFmtId="10" fontId="3" fillId="2" borderId="17" xfId="0" applyNumberFormat="1" applyFont="1" applyFill="1" applyBorder="1"/>
    <xf numFmtId="0" fontId="10" fillId="2" borderId="21" xfId="1" applyFont="1" applyFill="1" applyBorder="1" applyAlignment="1">
      <alignment horizontal="left" vertical="center"/>
    </xf>
    <xf numFmtId="0" fontId="10" fillId="2" borderId="21" xfId="1" applyFont="1" applyFill="1" applyBorder="1"/>
    <xf numFmtId="3" fontId="3" fillId="2" borderId="21" xfId="0" quotePrefix="1" applyNumberFormat="1" applyFont="1" applyFill="1" applyBorder="1"/>
    <xf numFmtId="165" fontId="8" fillId="4" borderId="21" xfId="0" quotePrefix="1" applyNumberFormat="1" applyFont="1" applyFill="1" applyBorder="1"/>
    <xf numFmtId="0" fontId="8" fillId="2" borderId="16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 wrapText="1"/>
    </xf>
    <xf numFmtId="3" fontId="11" fillId="0" borderId="11" xfId="1" applyNumberFormat="1" applyFont="1" applyFill="1" applyBorder="1" applyAlignment="1">
      <alignment horizontal="right" vertical="center" wrapText="1"/>
    </xf>
    <xf numFmtId="165" fontId="11" fillId="0" borderId="1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/>
    </xf>
    <xf numFmtId="0" fontId="11" fillId="0" borderId="19" xfId="1" applyFont="1" applyFill="1" applyBorder="1" applyAlignment="1">
      <alignment horizontal="left"/>
    </xf>
    <xf numFmtId="0" fontId="11" fillId="0" borderId="19" xfId="1" applyFont="1" applyFill="1" applyBorder="1"/>
    <xf numFmtId="3" fontId="9" fillId="0" borderId="19" xfId="0" quotePrefix="1" applyNumberFormat="1" applyFont="1" applyFill="1" applyBorder="1"/>
    <xf numFmtId="165" fontId="11" fillId="0" borderId="19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vertical="center"/>
    </xf>
    <xf numFmtId="0" fontId="0" fillId="0" borderId="22" xfId="0" applyBorder="1"/>
    <xf numFmtId="0" fontId="3" fillId="0" borderId="22" xfId="0" applyFont="1" applyBorder="1"/>
    <xf numFmtId="3" fontId="3" fillId="0" borderId="22" xfId="0" applyNumberFormat="1" applyFont="1" applyBorder="1"/>
    <xf numFmtId="0" fontId="0" fillId="0" borderId="9" xfId="0" applyBorder="1"/>
    <xf numFmtId="0" fontId="3" fillId="0" borderId="23" xfId="0" applyFont="1" applyBorder="1"/>
    <xf numFmtId="0" fontId="8" fillId="0" borderId="24" xfId="0" applyFont="1" applyBorder="1" applyAlignment="1">
      <alignment horizontal="center"/>
    </xf>
    <xf numFmtId="3" fontId="9" fillId="0" borderId="21" xfId="0" applyNumberFormat="1" applyFont="1" applyBorder="1"/>
    <xf numFmtId="3" fontId="8" fillId="2" borderId="21" xfId="0" applyNumberFormat="1" applyFont="1" applyFill="1" applyBorder="1"/>
    <xf numFmtId="0" fontId="11" fillId="0" borderId="21" xfId="1" applyFont="1" applyFill="1" applyBorder="1"/>
    <xf numFmtId="3" fontId="9" fillId="2" borderId="21" xfId="0" applyNumberFormat="1" applyFont="1" applyFill="1" applyBorder="1"/>
    <xf numFmtId="0" fontId="0" fillId="0" borderId="21" xfId="0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15" fillId="0" borderId="21" xfId="0" applyFont="1" applyBorder="1"/>
    <xf numFmtId="0" fontId="0" fillId="2" borderId="0" xfId="0" applyFill="1"/>
    <xf numFmtId="0" fontId="0" fillId="0" borderId="0" xfId="0" applyFill="1"/>
    <xf numFmtId="165" fontId="9" fillId="0" borderId="21" xfId="0" quotePrefix="1" applyNumberFormat="1" applyFont="1" applyBorder="1"/>
    <xf numFmtId="0" fontId="11" fillId="2" borderId="21" xfId="1" applyFont="1" applyFill="1" applyBorder="1"/>
    <xf numFmtId="0" fontId="11" fillId="0" borderId="21" xfId="1" applyFont="1" applyBorder="1" applyAlignment="1">
      <alignment horizontal="center" vertical="center"/>
    </xf>
    <xf numFmtId="0" fontId="11" fillId="0" borderId="21" xfId="1" applyFont="1" applyBorder="1"/>
    <xf numFmtId="3" fontId="9" fillId="0" borderId="21" xfId="0" applyNumberFormat="1" applyFont="1" applyFill="1" applyBorder="1"/>
    <xf numFmtId="3" fontId="8" fillId="0" borderId="21" xfId="0" applyNumberFormat="1" applyFont="1" applyFill="1" applyBorder="1"/>
    <xf numFmtId="0" fontId="0" fillId="0" borderId="21" xfId="0" applyFill="1" applyBorder="1"/>
    <xf numFmtId="3" fontId="8" fillId="0" borderId="21" xfId="0" applyNumberFormat="1" applyFont="1" applyBorder="1"/>
    <xf numFmtId="3" fontId="0" fillId="0" borderId="21" xfId="0" applyNumberFormat="1" applyFill="1" applyBorder="1"/>
    <xf numFmtId="0" fontId="0" fillId="2" borderId="21" xfId="0" applyFill="1" applyBorder="1"/>
    <xf numFmtId="0" fontId="9" fillId="0" borderId="21" xfId="0" applyFont="1" applyBorder="1"/>
    <xf numFmtId="0" fontId="2" fillId="0" borderId="21" xfId="0" applyFont="1" applyBorder="1" applyAlignment="1">
      <alignment horizontal="center"/>
    </xf>
    <xf numFmtId="9" fontId="9" fillId="0" borderId="21" xfId="0" applyNumberFormat="1" applyFont="1" applyBorder="1"/>
    <xf numFmtId="9" fontId="9" fillId="0" borderId="1" xfId="0" quotePrefix="1" applyNumberFormat="1" applyFont="1" applyBorder="1"/>
    <xf numFmtId="9" fontId="8" fillId="0" borderId="1" xfId="0" quotePrefix="1" applyNumberFormat="1" applyFont="1" applyBorder="1"/>
    <xf numFmtId="0" fontId="8" fillId="0" borderId="21" xfId="0" applyFont="1" applyBorder="1"/>
    <xf numFmtId="0" fontId="9" fillId="0" borderId="21" xfId="0" applyFont="1" applyFill="1" applyBorder="1"/>
    <xf numFmtId="3" fontId="3" fillId="2" borderId="21" xfId="0" applyNumberFormat="1" applyFont="1" applyFill="1" applyBorder="1"/>
    <xf numFmtId="3" fontId="3" fillId="0" borderId="21" xfId="0" applyNumberFormat="1" applyFont="1" applyBorder="1" applyAlignment="1">
      <alignment wrapText="1"/>
    </xf>
    <xf numFmtId="9" fontId="9" fillId="2" borderId="21" xfId="0" applyNumberFormat="1" applyFont="1" applyFill="1" applyBorder="1"/>
    <xf numFmtId="9" fontId="8" fillId="2" borderId="21" xfId="0" applyNumberFormat="1" applyFont="1" applyFill="1" applyBorder="1"/>
    <xf numFmtId="9" fontId="8" fillId="2" borderId="1" xfId="0" quotePrefix="1" applyNumberFormat="1" applyFont="1" applyFill="1" applyBorder="1"/>
    <xf numFmtId="9" fontId="9" fillId="2" borderId="1" xfId="0" quotePrefix="1" applyNumberFormat="1" applyFont="1" applyFill="1" applyBorder="1"/>
    <xf numFmtId="9" fontId="9" fillId="0" borderId="1" xfId="0" quotePrefix="1" applyNumberFormat="1" applyFont="1" applyFill="1" applyBorder="1"/>
    <xf numFmtId="9" fontId="9" fillId="0" borderId="21" xfId="0" applyNumberFormat="1" applyFont="1" applyFill="1" applyBorder="1"/>
    <xf numFmtId="9" fontId="3" fillId="0" borderId="21" xfId="0" applyNumberFormat="1" applyFont="1" applyBorder="1" applyAlignment="1">
      <alignment horizontal="center"/>
    </xf>
    <xf numFmtId="0" fontId="9" fillId="0" borderId="0" xfId="0" applyFont="1"/>
    <xf numFmtId="0" fontId="9" fillId="2" borderId="21" xfId="0" applyFont="1" applyFill="1" applyBorder="1"/>
    <xf numFmtId="0" fontId="16" fillId="2" borderId="21" xfId="1" applyFont="1" applyFill="1" applyBorder="1"/>
    <xf numFmtId="9" fontId="0" fillId="0" borderId="21" xfId="0" applyNumberFormat="1" applyBorder="1"/>
    <xf numFmtId="9" fontId="0" fillId="0" borderId="0" xfId="0" applyNumberFormat="1" applyBorder="1"/>
    <xf numFmtId="0" fontId="15" fillId="0" borderId="0" xfId="0" applyFont="1"/>
    <xf numFmtId="3" fontId="9" fillId="2" borderId="1" xfId="0" quotePrefix="1" applyNumberFormat="1" applyFont="1" applyFill="1" applyBorder="1"/>
    <xf numFmtId="165" fontId="10" fillId="2" borderId="11" xfId="1" applyNumberFormat="1" applyFont="1" applyFill="1" applyBorder="1" applyAlignment="1">
      <alignment horizontal="right" vertical="center" wrapText="1"/>
    </xf>
    <xf numFmtId="0" fontId="16" fillId="2" borderId="12" xfId="1" applyFont="1" applyFill="1" applyBorder="1"/>
    <xf numFmtId="165" fontId="8" fillId="2" borderId="1" xfId="0" quotePrefix="1" applyNumberFormat="1" applyFont="1" applyFill="1" applyBorder="1"/>
    <xf numFmtId="165" fontId="8" fillId="0" borderId="21" xfId="0" quotePrefix="1" applyNumberFormat="1" applyFont="1" applyFill="1" applyBorder="1"/>
    <xf numFmtId="3" fontId="9" fillId="0" borderId="8" xfId="0" quotePrefix="1" applyNumberFormat="1" applyFont="1" applyFill="1" applyBorder="1"/>
    <xf numFmtId="10" fontId="9" fillId="0" borderId="8" xfId="0" quotePrefix="1" applyNumberFormat="1" applyFont="1" applyFill="1" applyBorder="1"/>
    <xf numFmtId="3" fontId="8" fillId="0" borderId="1" xfId="0" quotePrefix="1" applyNumberFormat="1" applyFont="1" applyFill="1" applyBorder="1"/>
    <xf numFmtId="10" fontId="8" fillId="0" borderId="1" xfId="0" quotePrefix="1" applyNumberFormat="1" applyFont="1" applyFill="1" applyBorder="1"/>
    <xf numFmtId="10" fontId="9" fillId="2" borderId="1" xfId="0" quotePrefix="1" applyNumberFormat="1" applyFont="1" applyFill="1" applyBorder="1"/>
    <xf numFmtId="3" fontId="9" fillId="0" borderId="12" xfId="0" applyNumberFormat="1" applyFont="1" applyFill="1" applyBorder="1"/>
    <xf numFmtId="3" fontId="18" fillId="0" borderId="5" xfId="17" applyNumberFormat="1" applyFont="1" applyBorder="1" applyAlignment="1">
      <alignment vertical="center"/>
    </xf>
    <xf numFmtId="0" fontId="10" fillId="2" borderId="21" xfId="1" applyFont="1" applyFill="1" applyBorder="1" applyAlignment="1">
      <alignment horizontal="center" vertical="center"/>
    </xf>
    <xf numFmtId="3" fontId="8" fillId="2" borderId="21" xfId="0" quotePrefix="1" applyNumberFormat="1" applyFont="1" applyFill="1" applyBorder="1"/>
    <xf numFmtId="3" fontId="9" fillId="0" borderId="21" xfId="0" quotePrefix="1" applyNumberFormat="1" applyFont="1" applyBorder="1"/>
    <xf numFmtId="3" fontId="9" fillId="0" borderId="21" xfId="0" quotePrefix="1" applyNumberFormat="1" applyFont="1" applyFill="1" applyBorder="1"/>
    <xf numFmtId="0" fontId="10" fillId="0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3" fontId="8" fillId="0" borderId="21" xfId="0" quotePrefix="1" applyNumberFormat="1" applyFont="1" applyFill="1" applyBorder="1"/>
    <xf numFmtId="0" fontId="10" fillId="0" borderId="21" xfId="1" applyFont="1" applyFill="1" applyBorder="1"/>
    <xf numFmtId="0" fontId="3" fillId="2" borderId="21" xfId="0" applyFont="1" applyFill="1" applyBorder="1" applyAlignment="1">
      <alignment horizontal="center" wrapText="1"/>
    </xf>
    <xf numFmtId="0" fontId="10" fillId="2" borderId="21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9" fillId="0" borderId="25" xfId="18" applyFont="1" applyFill="1" applyBorder="1" applyAlignment="1">
      <alignment horizontal="center" vertical="center"/>
    </xf>
    <xf numFmtId="0" fontId="19" fillId="0" borderId="26" xfId="18" applyFont="1" applyFill="1" applyBorder="1" applyAlignment="1">
      <alignment horizontal="center" vertical="center" wrapText="1"/>
    </xf>
    <xf numFmtId="0" fontId="21" fillId="0" borderId="27" xfId="18" applyFont="1" applyFill="1" applyBorder="1"/>
    <xf numFmtId="0" fontId="21" fillId="0" borderId="28" xfId="18" applyFont="1" applyFill="1" applyBorder="1" applyAlignment="1">
      <alignment horizontal="right"/>
    </xf>
    <xf numFmtId="0" fontId="21" fillId="0" borderId="29" xfId="18" applyFont="1" applyFill="1" applyBorder="1"/>
    <xf numFmtId="0" fontId="21" fillId="0" borderId="30" xfId="18" applyFont="1" applyFill="1" applyBorder="1" applyAlignment="1">
      <alignment horizontal="right"/>
    </xf>
    <xf numFmtId="0" fontId="19" fillId="0" borderId="31" xfId="18" applyFont="1" applyFill="1" applyBorder="1"/>
    <xf numFmtId="0" fontId="19" fillId="0" borderId="32" xfId="18" applyFont="1" applyFill="1" applyBorder="1" applyAlignment="1">
      <alignment horizontal="right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 wrapText="1"/>
    </xf>
    <xf numFmtId="165" fontId="22" fillId="0" borderId="34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0" fontId="23" fillId="0" borderId="6" xfId="0" applyFont="1" applyBorder="1"/>
    <xf numFmtId="0" fontId="22" fillId="0" borderId="36" xfId="0" applyFont="1" applyBorder="1" applyAlignment="1">
      <alignment horizontal="center"/>
    </xf>
    <xf numFmtId="3" fontId="23" fillId="0" borderId="37" xfId="0" applyNumberFormat="1" applyFont="1" applyBorder="1"/>
    <xf numFmtId="165" fontId="23" fillId="0" borderId="37" xfId="0" applyNumberFormat="1" applyFont="1" applyBorder="1"/>
    <xf numFmtId="0" fontId="23" fillId="0" borderId="5" xfId="0" applyFont="1" applyBorder="1"/>
    <xf numFmtId="0" fontId="22" fillId="0" borderId="38" xfId="0" applyFont="1" applyBorder="1" applyAlignment="1">
      <alignment horizontal="center"/>
    </xf>
    <xf numFmtId="0" fontId="22" fillId="0" borderId="10" xfId="0" applyFont="1" applyBorder="1"/>
    <xf numFmtId="3" fontId="23" fillId="0" borderId="39" xfId="0" applyNumberFormat="1" applyFont="1" applyBorder="1"/>
    <xf numFmtId="165" fontId="23" fillId="0" borderId="39" xfId="0" applyNumberFormat="1" applyFont="1" applyBorder="1"/>
    <xf numFmtId="0" fontId="23" fillId="5" borderId="5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23" fillId="5" borderId="41" xfId="0" applyFont="1" applyFill="1" applyBorder="1" applyAlignment="1">
      <alignment wrapText="1"/>
    </xf>
    <xf numFmtId="3" fontId="23" fillId="5" borderId="41" xfId="0" applyNumberFormat="1" applyFont="1" applyFill="1" applyBorder="1"/>
    <xf numFmtId="165" fontId="23" fillId="5" borderId="42" xfId="0" applyNumberFormat="1" applyFont="1" applyFill="1" applyBorder="1"/>
    <xf numFmtId="0" fontId="23" fillId="5" borderId="43" xfId="0" applyFont="1" applyFill="1" applyBorder="1" applyAlignment="1">
      <alignment horizontal="center"/>
    </xf>
    <xf numFmtId="0" fontId="23" fillId="5" borderId="6" xfId="0" applyFont="1" applyFill="1" applyBorder="1" applyAlignment="1">
      <alignment wrapText="1"/>
    </xf>
    <xf numFmtId="3" fontId="23" fillId="5" borderId="44" xfId="0" applyNumberFormat="1" applyFont="1" applyFill="1" applyBorder="1"/>
    <xf numFmtId="0" fontId="23" fillId="0" borderId="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Fill="1" applyBorder="1"/>
    <xf numFmtId="3" fontId="23" fillId="0" borderId="42" xfId="0" applyNumberFormat="1" applyFont="1" applyBorder="1"/>
    <xf numFmtId="165" fontId="23" fillId="0" borderId="42" xfId="0" applyNumberFormat="1" applyFont="1" applyFill="1" applyBorder="1"/>
    <xf numFmtId="0" fontId="23" fillId="0" borderId="42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center"/>
    </xf>
    <xf numFmtId="0" fontId="23" fillId="0" borderId="42" xfId="0" applyFont="1" applyFill="1" applyBorder="1"/>
    <xf numFmtId="3" fontId="23" fillId="0" borderId="42" xfId="0" applyNumberFormat="1" applyFont="1" applyFill="1" applyBorder="1"/>
    <xf numFmtId="0" fontId="23" fillId="0" borderId="47" xfId="0" applyFont="1" applyFill="1" applyBorder="1"/>
    <xf numFmtId="166" fontId="0" fillId="0" borderId="0" xfId="0" applyNumberFormat="1" applyFill="1"/>
    <xf numFmtId="0" fontId="22" fillId="0" borderId="35" xfId="0" applyFont="1" applyBorder="1"/>
    <xf numFmtId="3" fontId="22" fillId="0" borderId="5" xfId="9" applyNumberFormat="1" applyFont="1" applyBorder="1"/>
    <xf numFmtId="165" fontId="22" fillId="0" borderId="5" xfId="9" applyNumberFormat="1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2" fillId="0" borderId="49" xfId="0" applyFont="1" applyBorder="1"/>
    <xf numFmtId="0" fontId="23" fillId="0" borderId="50" xfId="0" applyFont="1" applyBorder="1"/>
    <xf numFmtId="0" fontId="23" fillId="0" borderId="33" xfId="0" applyFont="1" applyBorder="1"/>
    <xf numFmtId="3" fontId="24" fillId="0" borderId="37" xfId="9" applyNumberFormat="1" applyFont="1" applyFill="1" applyBorder="1"/>
    <xf numFmtId="165" fontId="24" fillId="0" borderId="37" xfId="9" applyNumberFormat="1" applyFont="1" applyFill="1" applyBorder="1"/>
    <xf numFmtId="0" fontId="23" fillId="0" borderId="7" xfId="0" applyFont="1" applyBorder="1"/>
    <xf numFmtId="0" fontId="22" fillId="0" borderId="51" xfId="0" applyFont="1" applyBorder="1" applyAlignment="1">
      <alignment horizontal="left"/>
    </xf>
    <xf numFmtId="165" fontId="23" fillId="0" borderId="7" xfId="0" applyNumberFormat="1" applyFont="1" applyBorder="1"/>
    <xf numFmtId="0" fontId="23" fillId="0" borderId="41" xfId="0" applyFont="1" applyFill="1" applyBorder="1" applyAlignment="1">
      <alignment horizontal="center"/>
    </xf>
    <xf numFmtId="0" fontId="23" fillId="0" borderId="52" xfId="0" applyFont="1" applyFill="1" applyBorder="1" applyAlignment="1"/>
    <xf numFmtId="3" fontId="23" fillId="0" borderId="41" xfId="0" applyNumberFormat="1" applyFont="1" applyFill="1" applyBorder="1"/>
    <xf numFmtId="0" fontId="23" fillId="0" borderId="42" xfId="0" applyFont="1" applyFill="1" applyBorder="1" applyAlignment="1">
      <alignment horizontal="center"/>
    </xf>
    <xf numFmtId="0" fontId="23" fillId="3" borderId="53" xfId="0" applyFont="1" applyFill="1" applyBorder="1" applyAlignment="1"/>
    <xf numFmtId="0" fontId="22" fillId="0" borderId="51" xfId="0" applyFont="1" applyBorder="1" applyAlignment="1"/>
    <xf numFmtId="0" fontId="23" fillId="0" borderId="36" xfId="0" applyFont="1" applyBorder="1"/>
    <xf numFmtId="0" fontId="23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3" fillId="0" borderId="5" xfId="0" applyFont="1" applyFill="1" applyBorder="1"/>
    <xf numFmtId="0" fontId="22" fillId="0" borderId="5" xfId="0" applyFont="1" applyFill="1" applyBorder="1" applyAlignment="1">
      <alignment horizontal="left"/>
    </xf>
    <xf numFmtId="3" fontId="23" fillId="0" borderId="5" xfId="0" applyNumberFormat="1" applyFont="1" applyBorder="1"/>
    <xf numFmtId="0" fontId="9" fillId="0" borderId="5" xfId="0" applyFont="1" applyFill="1" applyBorder="1"/>
    <xf numFmtId="3" fontId="9" fillId="0" borderId="5" xfId="0" applyNumberFormat="1" applyFont="1" applyFill="1" applyBorder="1"/>
    <xf numFmtId="0" fontId="9" fillId="0" borderId="5" xfId="0" applyFont="1" applyBorder="1"/>
    <xf numFmtId="0" fontId="8" fillId="0" borderId="5" xfId="0" applyFont="1" applyBorder="1"/>
    <xf numFmtId="0" fontId="5" fillId="0" borderId="34" xfId="0" applyFont="1" applyBorder="1" applyAlignment="1">
      <alignment wrapText="1"/>
    </xf>
    <xf numFmtId="3" fontId="5" fillId="0" borderId="5" xfId="0" applyNumberFormat="1" applyFont="1" applyBorder="1"/>
    <xf numFmtId="9" fontId="7" fillId="0" borderId="42" xfId="0" applyNumberFormat="1" applyFont="1" applyBorder="1" applyAlignment="1">
      <alignment horizontal="right"/>
    </xf>
    <xf numFmtId="0" fontId="5" fillId="0" borderId="52" xfId="0" applyFont="1" applyBorder="1"/>
    <xf numFmtId="3" fontId="5" fillId="0" borderId="5" xfId="0" applyNumberFormat="1" applyFont="1" applyFill="1" applyBorder="1"/>
    <xf numFmtId="10" fontId="7" fillId="0" borderId="42" xfId="0" applyNumberFormat="1" applyFont="1" applyBorder="1" applyAlignment="1">
      <alignment horizontal="right"/>
    </xf>
    <xf numFmtId="0" fontId="5" fillId="0" borderId="42" xfId="0" applyFont="1" applyBorder="1" applyAlignment="1">
      <alignment wrapText="1"/>
    </xf>
    <xf numFmtId="0" fontId="5" fillId="0" borderId="0" xfId="0" applyFont="1"/>
    <xf numFmtId="0" fontId="7" fillId="0" borderId="42" xfId="0" applyFont="1" applyBorder="1"/>
    <xf numFmtId="0" fontId="5" fillId="0" borderId="48" xfId="0" applyFont="1" applyBorder="1" applyAlignment="1">
      <alignment wrapText="1"/>
    </xf>
    <xf numFmtId="0" fontId="27" fillId="0" borderId="48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5" fillId="0" borderId="42" xfId="0" applyFont="1" applyBorder="1"/>
    <xf numFmtId="0" fontId="5" fillId="0" borderId="5" xfId="0" applyFont="1" applyBorder="1"/>
    <xf numFmtId="9" fontId="7" fillId="0" borderId="44" xfId="0" applyNumberFormat="1" applyFont="1" applyBorder="1"/>
    <xf numFmtId="0" fontId="5" fillId="0" borderId="55" xfId="0" applyFont="1" applyBorder="1"/>
    <xf numFmtId="3" fontId="7" fillId="0" borderId="44" xfId="0" applyNumberFormat="1" applyFont="1" applyBorder="1"/>
    <xf numFmtId="9" fontId="7" fillId="0" borderId="42" xfId="0" applyNumberFormat="1" applyFont="1" applyBorder="1"/>
    <xf numFmtId="0" fontId="5" fillId="0" borderId="44" xfId="0" applyFont="1" applyBorder="1"/>
    <xf numFmtId="9" fontId="7" fillId="0" borderId="47" xfId="0" applyNumberFormat="1" applyFont="1" applyBorder="1"/>
    <xf numFmtId="0" fontId="5" fillId="0" borderId="48" xfId="0" applyFont="1" applyBorder="1"/>
    <xf numFmtId="9" fontId="26" fillId="0" borderId="7" xfId="0" applyNumberFormat="1" applyFont="1" applyBorder="1" applyAlignment="1">
      <alignment horizontal="right"/>
    </xf>
    <xf numFmtId="0" fontId="25" fillId="0" borderId="5" xfId="0" applyFont="1" applyBorder="1"/>
    <xf numFmtId="3" fontId="25" fillId="0" borderId="5" xfId="0" applyNumberFormat="1" applyFont="1" applyBorder="1" applyAlignment="1">
      <alignment horizontal="right"/>
    </xf>
    <xf numFmtId="9" fontId="25" fillId="0" borderId="5" xfId="0" applyNumberFormat="1" applyFont="1" applyBorder="1" applyAlignment="1">
      <alignment horizontal="right"/>
    </xf>
    <xf numFmtId="0" fontId="25" fillId="0" borderId="51" xfId="0" applyFont="1" applyBorder="1"/>
    <xf numFmtId="10" fontId="25" fillId="0" borderId="5" xfId="0" applyNumberFormat="1" applyFont="1" applyBorder="1" applyAlignment="1">
      <alignment horizontal="right"/>
    </xf>
    <xf numFmtId="0" fontId="25" fillId="0" borderId="10" xfId="0" applyFont="1" applyBorder="1"/>
    <xf numFmtId="0" fontId="27" fillId="0" borderId="0" xfId="0" applyFont="1" applyAlignment="1">
      <alignment horizontal="right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44" xfId="0" applyFont="1" applyBorder="1" applyAlignment="1">
      <alignment horizontal="left"/>
    </xf>
    <xf numFmtId="3" fontId="7" fillId="0" borderId="41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9" fontId="7" fillId="0" borderId="44" xfId="0" applyNumberFormat="1" applyFont="1" applyBorder="1" applyAlignment="1">
      <alignment horizontal="right"/>
    </xf>
    <xf numFmtId="0" fontId="7" fillId="0" borderId="44" xfId="0" applyFont="1" applyBorder="1"/>
    <xf numFmtId="0" fontId="26" fillId="0" borderId="41" xfId="0" applyFont="1" applyBorder="1" applyAlignment="1">
      <alignment horizontal="center"/>
    </xf>
    <xf numFmtId="10" fontId="7" fillId="0" borderId="44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56" xfId="0" applyNumberFormat="1" applyFont="1" applyBorder="1"/>
    <xf numFmtId="3" fontId="7" fillId="0" borderId="56" xfId="0" applyNumberFormat="1" applyFont="1" applyFill="1" applyBorder="1"/>
    <xf numFmtId="0" fontId="7" fillId="0" borderId="43" xfId="0" applyFont="1" applyBorder="1" applyAlignment="1">
      <alignment wrapText="1"/>
    </xf>
    <xf numFmtId="0" fontId="7" fillId="0" borderId="45" xfId="0" applyFont="1" applyBorder="1"/>
    <xf numFmtId="3" fontId="7" fillId="0" borderId="42" xfId="0" applyNumberFormat="1" applyFont="1" applyBorder="1"/>
    <xf numFmtId="3" fontId="7" fillId="0" borderId="56" xfId="0" quotePrefix="1" applyNumberFormat="1" applyFont="1" applyFill="1" applyBorder="1"/>
    <xf numFmtId="0" fontId="7" fillId="0" borderId="47" xfId="0" applyFont="1" applyBorder="1"/>
    <xf numFmtId="3" fontId="7" fillId="0" borderId="47" xfId="0" applyNumberFormat="1" applyFont="1" applyBorder="1"/>
    <xf numFmtId="0" fontId="26" fillId="0" borderId="57" xfId="0" applyFont="1" applyBorder="1"/>
    <xf numFmtId="3" fontId="26" fillId="0" borderId="7" xfId="0" applyNumberFormat="1" applyFont="1" applyBorder="1" applyAlignment="1">
      <alignment horizontal="right"/>
    </xf>
    <xf numFmtId="0" fontId="26" fillId="0" borderId="7" xfId="0" applyFont="1" applyBorder="1"/>
    <xf numFmtId="3" fontId="26" fillId="0" borderId="37" xfId="0" applyNumberFormat="1" applyFont="1" applyBorder="1" applyAlignment="1">
      <alignment horizontal="right"/>
    </xf>
    <xf numFmtId="10" fontId="26" fillId="0" borderId="42" xfId="0" applyNumberFormat="1" applyFont="1" applyBorder="1" applyAlignment="1">
      <alignment horizontal="right"/>
    </xf>
    <xf numFmtId="0" fontId="26" fillId="0" borderId="10" xfId="0" applyFont="1" applyBorder="1"/>
    <xf numFmtId="3" fontId="26" fillId="0" borderId="5" xfId="0" applyNumberFormat="1" applyFont="1" applyBorder="1" applyAlignment="1">
      <alignment horizontal="right"/>
    </xf>
    <xf numFmtId="0" fontId="26" fillId="0" borderId="5" xfId="0" applyFont="1" applyBorder="1"/>
    <xf numFmtId="10" fontId="26" fillId="0" borderId="5" xfId="0" applyNumberFormat="1" applyFont="1" applyBorder="1" applyAlignment="1">
      <alignment horizontal="right"/>
    </xf>
    <xf numFmtId="0" fontId="30" fillId="0" borderId="33" xfId="0" applyFont="1" applyBorder="1" applyAlignment="1"/>
    <xf numFmtId="9" fontId="0" fillId="0" borderId="0" xfId="0" applyNumberFormat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 wrapText="1"/>
    </xf>
    <xf numFmtId="9" fontId="8" fillId="2" borderId="5" xfId="0" applyNumberFormat="1" applyFont="1" applyFill="1" applyBorder="1" applyAlignment="1">
      <alignment wrapText="1"/>
    </xf>
    <xf numFmtId="3" fontId="9" fillId="0" borderId="5" xfId="0" applyNumberFormat="1" applyFont="1" applyBorder="1"/>
    <xf numFmtId="9" fontId="9" fillId="0" borderId="5" xfId="0" applyNumberFormat="1" applyFont="1" applyBorder="1"/>
    <xf numFmtId="0" fontId="9" fillId="2" borderId="5" xfId="0" applyFont="1" applyFill="1" applyBorder="1"/>
    <xf numFmtId="3" fontId="8" fillId="2" borderId="5" xfId="0" applyNumberFormat="1" applyFont="1" applyFill="1" applyBorder="1"/>
    <xf numFmtId="9" fontId="8" fillId="2" borderId="5" xfId="0" applyNumberFormat="1" applyFont="1" applyFill="1" applyBorder="1"/>
    <xf numFmtId="0" fontId="31" fillId="0" borderId="0" xfId="19" applyFont="1" applyAlignment="1">
      <alignment vertical="center" wrapText="1"/>
    </xf>
    <xf numFmtId="0" fontId="32" fillId="0" borderId="0" xfId="13" applyFont="1" applyBorder="1" applyAlignment="1"/>
    <xf numFmtId="164" fontId="33" fillId="0" borderId="0" xfId="9" applyFont="1"/>
    <xf numFmtId="0" fontId="34" fillId="0" borderId="47" xfId="13" applyFont="1" applyBorder="1" applyAlignment="1">
      <alignment horizontal="center" wrapText="1"/>
    </xf>
    <xf numFmtId="0" fontId="35" fillId="0" borderId="47" xfId="13" applyFont="1" applyBorder="1" applyAlignment="1">
      <alignment horizontal="center" wrapText="1"/>
    </xf>
    <xf numFmtId="164" fontId="35" fillId="0" borderId="47" xfId="9" applyFont="1" applyBorder="1" applyAlignment="1">
      <alignment horizontal="center"/>
    </xf>
    <xf numFmtId="0" fontId="36" fillId="0" borderId="47" xfId="0" applyFont="1" applyBorder="1"/>
    <xf numFmtId="0" fontId="37" fillId="6" borderId="47" xfId="19" applyFont="1" applyFill="1" applyBorder="1" applyAlignment="1">
      <alignment vertical="center"/>
    </xf>
    <xf numFmtId="3" fontId="11" fillId="0" borderId="47" xfId="19" applyNumberFormat="1" applyFont="1" applyBorder="1" applyAlignment="1">
      <alignment vertical="center"/>
    </xf>
    <xf numFmtId="164" fontId="11" fillId="0" borderId="47" xfId="9" applyFont="1" applyBorder="1" applyAlignment="1">
      <alignment vertical="center"/>
    </xf>
    <xf numFmtId="0" fontId="2" fillId="0" borderId="47" xfId="0" applyFont="1" applyBorder="1"/>
    <xf numFmtId="0" fontId="11" fillId="0" borderId="47" xfId="19" applyFont="1" applyBorder="1" applyAlignment="1">
      <alignment vertical="center"/>
    </xf>
    <xf numFmtId="167" fontId="11" fillId="0" borderId="47" xfId="9" applyNumberFormat="1" applyFont="1" applyBorder="1" applyAlignment="1">
      <alignment horizontal="right"/>
    </xf>
    <xf numFmtId="3" fontId="2" fillId="0" borderId="47" xfId="0" applyNumberFormat="1" applyFont="1" applyBorder="1"/>
    <xf numFmtId="164" fontId="11" fillId="0" borderId="47" xfId="9" applyFont="1" applyBorder="1" applyAlignment="1">
      <alignment horizontal="right"/>
    </xf>
    <xf numFmtId="3" fontId="10" fillId="0" borderId="47" xfId="19" applyNumberFormat="1" applyFont="1" applyBorder="1" applyAlignment="1">
      <alignment vertical="center"/>
    </xf>
    <xf numFmtId="167" fontId="10" fillId="0" borderId="47" xfId="9" applyNumberFormat="1" applyFont="1" applyBorder="1" applyAlignment="1">
      <alignment horizontal="right"/>
    </xf>
    <xf numFmtId="3" fontId="3" fillId="0" borderId="47" xfId="0" applyNumberFormat="1" applyFont="1" applyBorder="1"/>
    <xf numFmtId="3" fontId="38" fillId="0" borderId="47" xfId="13" applyNumberFormat="1" applyFont="1" applyBorder="1" applyAlignment="1"/>
    <xf numFmtId="167" fontId="38" fillId="0" borderId="47" xfId="9" applyNumberFormat="1" applyFont="1" applyBorder="1" applyAlignment="1">
      <alignment horizontal="right"/>
    </xf>
    <xf numFmtId="0" fontId="11" fillId="0" borderId="47" xfId="19" applyFont="1" applyFill="1" applyBorder="1" applyAlignment="1">
      <alignment vertical="center"/>
    </xf>
    <xf numFmtId="3" fontId="16" fillId="0" borderId="47" xfId="19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left" vertical="center"/>
    </xf>
    <xf numFmtId="3" fontId="19" fillId="0" borderId="47" xfId="20" applyNumberFormat="1" applyFont="1" applyBorder="1" applyAlignment="1">
      <alignment vertical="center"/>
    </xf>
    <xf numFmtId="3" fontId="41" fillId="7" borderId="47" xfId="0" applyNumberFormat="1" applyFont="1" applyFill="1" applyBorder="1" applyAlignment="1">
      <alignment vertical="center"/>
    </xf>
    <xf numFmtId="0" fontId="41" fillId="0" borderId="61" xfId="0" applyFont="1" applyBorder="1" applyAlignment="1">
      <alignment horizontal="center" vertical="center"/>
    </xf>
    <xf numFmtId="0" fontId="41" fillId="0" borderId="47" xfId="0" applyFont="1" applyBorder="1" applyAlignment="1">
      <alignment vertical="center"/>
    </xf>
    <xf numFmtId="3" fontId="40" fillId="0" borderId="47" xfId="0" applyNumberFormat="1" applyFont="1" applyBorder="1" applyAlignment="1">
      <alignment horizontal="right" vertical="center"/>
    </xf>
    <xf numFmtId="3" fontId="40" fillId="7" borderId="47" xfId="0" applyNumberFormat="1" applyFont="1" applyFill="1" applyBorder="1" applyAlignment="1">
      <alignment horizontal="right" vertical="center"/>
    </xf>
    <xf numFmtId="49" fontId="42" fillId="0" borderId="61" xfId="0" applyNumberFormat="1" applyFont="1" applyBorder="1" applyAlignment="1">
      <alignment horizontal="center" vertical="center"/>
    </xf>
    <xf numFmtId="0" fontId="42" fillId="0" borderId="47" xfId="0" applyFont="1" applyFill="1" applyBorder="1" applyAlignment="1">
      <alignment vertical="center"/>
    </xf>
    <xf numFmtId="3" fontId="42" fillId="0" borderId="47" xfId="0" applyNumberFormat="1" applyFont="1" applyBorder="1" applyAlignment="1">
      <alignment vertical="center"/>
    </xf>
    <xf numFmtId="3" fontId="42" fillId="7" borderId="47" xfId="0" applyNumberFormat="1" applyFont="1" applyFill="1" applyBorder="1" applyAlignment="1">
      <alignment vertical="center"/>
    </xf>
    <xf numFmtId="3" fontId="43" fillId="0" borderId="47" xfId="0" applyNumberFormat="1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7" xfId="0" applyFont="1" applyBorder="1" applyAlignment="1">
      <alignment vertical="center" wrapText="1"/>
    </xf>
    <xf numFmtId="3" fontId="41" fillId="0" borderId="47" xfId="0" applyNumberFormat="1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16" fontId="42" fillId="0" borderId="47" xfId="0" applyNumberFormat="1" applyFont="1" applyBorder="1" applyAlignment="1">
      <alignment vertical="center"/>
    </xf>
    <xf numFmtId="3" fontId="43" fillId="7" borderId="47" xfId="0" applyNumberFormat="1" applyFont="1" applyFill="1" applyBorder="1" applyAlignment="1">
      <alignment horizontal="right" vertical="center"/>
    </xf>
    <xf numFmtId="0" fontId="5" fillId="0" borderId="0" xfId="14"/>
    <xf numFmtId="0" fontId="5" fillId="0" borderId="0" xfId="14" applyAlignment="1">
      <alignment horizontal="right"/>
    </xf>
    <xf numFmtId="0" fontId="39" fillId="0" borderId="47" xfId="14" applyFont="1" applyBorder="1" applyAlignment="1">
      <alignment horizontal="center" vertical="center" wrapText="1"/>
    </xf>
    <xf numFmtId="0" fontId="39" fillId="0" borderId="47" xfId="14" applyFont="1" applyBorder="1" applyAlignment="1">
      <alignment horizontal="center" vertical="center"/>
    </xf>
    <xf numFmtId="0" fontId="5" fillId="0" borderId="47" xfId="14" applyBorder="1" applyAlignment="1">
      <alignment horizontal="center"/>
    </xf>
    <xf numFmtId="0" fontId="5" fillId="0" borderId="47" xfId="14" quotePrefix="1" applyBorder="1"/>
    <xf numFmtId="0" fontId="5" fillId="0" borderId="47" xfId="14" applyBorder="1"/>
    <xf numFmtId="0" fontId="39" fillId="0" borderId="47" xfId="14" applyFont="1" applyBorder="1" applyAlignment="1">
      <alignment horizontal="center"/>
    </xf>
    <xf numFmtId="0" fontId="39" fillId="0" borderId="47" xfId="14" applyFont="1" applyBorder="1"/>
    <xf numFmtId="0" fontId="14" fillId="0" borderId="0" xfId="15" applyBorder="1"/>
    <xf numFmtId="0" fontId="14" fillId="0" borderId="0" xfId="15" applyBorder="1" applyAlignment="1">
      <alignment horizontal="center"/>
    </xf>
    <xf numFmtId="0" fontId="46" fillId="0" borderId="0" xfId="15" applyFont="1" applyBorder="1"/>
    <xf numFmtId="0" fontId="46" fillId="0" borderId="0" xfId="15" applyFont="1" applyBorder="1" applyAlignment="1">
      <alignment horizontal="center"/>
    </xf>
    <xf numFmtId="0" fontId="39" fillId="0" borderId="38" xfId="15" applyFont="1" applyBorder="1" applyAlignment="1">
      <alignment horizontal="center" vertical="center" wrapText="1"/>
    </xf>
    <xf numFmtId="0" fontId="39" fillId="0" borderId="47" xfId="15" applyFont="1" applyBorder="1" applyAlignment="1">
      <alignment horizontal="center" vertical="center" wrapText="1"/>
    </xf>
    <xf numFmtId="0" fontId="39" fillId="0" borderId="49" xfId="15" applyFont="1" applyBorder="1" applyAlignment="1">
      <alignment horizontal="center" vertical="center" wrapText="1"/>
    </xf>
    <xf numFmtId="0" fontId="14" fillId="0" borderId="66" xfId="15" applyBorder="1" applyAlignment="1">
      <alignment horizontal="center" vertical="center"/>
    </xf>
    <xf numFmtId="0" fontId="39" fillId="0" borderId="68" xfId="15" applyFont="1" applyBorder="1"/>
    <xf numFmtId="0" fontId="39" fillId="0" borderId="69" xfId="15" applyFont="1" applyBorder="1"/>
    <xf numFmtId="0" fontId="39" fillId="0" borderId="70" xfId="15" applyFont="1" applyBorder="1" applyAlignment="1">
      <alignment horizontal="center"/>
    </xf>
    <xf numFmtId="0" fontId="39" fillId="0" borderId="47" xfId="15" applyFont="1" applyBorder="1" applyAlignment="1">
      <alignment horizontal="center"/>
    </xf>
    <xf numFmtId="0" fontId="39" fillId="0" borderId="47" xfId="15" applyFont="1" applyBorder="1"/>
    <xf numFmtId="0" fontId="39" fillId="0" borderId="63" xfId="15" applyFont="1" applyBorder="1"/>
    <xf numFmtId="0" fontId="14" fillId="0" borderId="61" xfId="15" applyBorder="1" applyAlignment="1">
      <alignment horizontal="center"/>
    </xf>
    <xf numFmtId="0" fontId="14" fillId="0" borderId="48" xfId="15" applyBorder="1" applyAlignment="1">
      <alignment wrapText="1"/>
    </xf>
    <xf numFmtId="0" fontId="14" fillId="0" borderId="64" xfId="15" applyBorder="1" applyAlignment="1">
      <alignment horizontal="center"/>
    </xf>
    <xf numFmtId="167" fontId="14" fillId="0" borderId="47" xfId="16" applyNumberFormat="1" applyFont="1" applyBorder="1" applyAlignment="1">
      <alignment horizontal="center"/>
    </xf>
    <xf numFmtId="167" fontId="14" fillId="0" borderId="47" xfId="15" applyNumberFormat="1" applyBorder="1"/>
    <xf numFmtId="0" fontId="14" fillId="0" borderId="48" xfId="15" applyBorder="1"/>
    <xf numFmtId="0" fontId="14" fillId="0" borderId="47" xfId="15" applyBorder="1" applyAlignment="1">
      <alignment horizontal="center"/>
    </xf>
    <xf numFmtId="0" fontId="14" fillId="0" borderId="47" xfId="15" applyBorder="1"/>
    <xf numFmtId="0" fontId="39" fillId="0" borderId="35" xfId="15" applyFont="1" applyBorder="1"/>
    <xf numFmtId="0" fontId="39" fillId="0" borderId="51" xfId="15" applyFont="1" applyBorder="1"/>
    <xf numFmtId="0" fontId="39" fillId="0" borderId="71" xfId="15" applyFont="1" applyBorder="1" applyAlignment="1">
      <alignment horizontal="center"/>
    </xf>
    <xf numFmtId="167" fontId="39" fillId="0" borderId="47" xfId="16" applyNumberFormat="1" applyFont="1" applyBorder="1" applyAlignment="1">
      <alignment horizontal="center"/>
    </xf>
    <xf numFmtId="167" fontId="39" fillId="0" borderId="47" xfId="15" applyNumberFormat="1" applyFont="1" applyBorder="1"/>
    <xf numFmtId="0" fontId="14" fillId="0" borderId="72" xfId="15" applyBorder="1"/>
    <xf numFmtId="0" fontId="14" fillId="0" borderId="33" xfId="15" applyBorder="1"/>
    <xf numFmtId="0" fontId="14" fillId="0" borderId="73" xfId="15" applyBorder="1" applyAlignment="1">
      <alignment horizontal="center"/>
    </xf>
    <xf numFmtId="3" fontId="0" fillId="0" borderId="21" xfId="0" applyNumberFormat="1" applyBorder="1"/>
    <xf numFmtId="3" fontId="15" fillId="2" borderId="21" xfId="0" applyNumberFormat="1" applyFont="1" applyFill="1" applyBorder="1"/>
    <xf numFmtId="0" fontId="8" fillId="0" borderId="21" xfId="0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10" fontId="9" fillId="0" borderId="21" xfId="0" applyNumberFormat="1" applyFont="1" applyBorder="1"/>
    <xf numFmtId="10" fontId="8" fillId="0" borderId="21" xfId="0" applyNumberFormat="1" applyFont="1" applyBorder="1"/>
    <xf numFmtId="0" fontId="13" fillId="0" borderId="0" xfId="21"/>
    <xf numFmtId="0" fontId="13" fillId="0" borderId="5" xfId="21" applyBorder="1"/>
    <xf numFmtId="3" fontId="33" fillId="0" borderId="5" xfId="17" applyNumberFormat="1" applyFont="1" applyBorder="1" applyAlignment="1">
      <alignment vertical="center"/>
    </xf>
    <xf numFmtId="3" fontId="47" fillId="0" borderId="5" xfId="17" applyNumberFormat="1" applyFont="1" applyBorder="1" applyAlignment="1">
      <alignment vertical="center"/>
    </xf>
    <xf numFmtId="0" fontId="18" fillId="0" borderId="5" xfId="17" applyFont="1" applyBorder="1" applyAlignment="1">
      <alignment vertical="center" wrapText="1"/>
    </xf>
    <xf numFmtId="3" fontId="38" fillId="0" borderId="5" xfId="17" applyNumberFormat="1" applyFont="1" applyBorder="1" applyAlignment="1">
      <alignment vertical="center"/>
    </xf>
    <xf numFmtId="0" fontId="48" fillId="0" borderId="5" xfId="17" applyFont="1" applyBorder="1" applyAlignment="1">
      <alignment vertical="center"/>
    </xf>
    <xf numFmtId="0" fontId="18" fillId="0" borderId="5" xfId="17" applyFont="1" applyBorder="1" applyAlignment="1">
      <alignment vertical="center"/>
    </xf>
    <xf numFmtId="0" fontId="38" fillId="0" borderId="5" xfId="17" applyFont="1" applyBorder="1" applyAlignment="1">
      <alignment vertical="center" shrinkToFit="1"/>
    </xf>
    <xf numFmtId="0" fontId="38" fillId="0" borderId="5" xfId="17" applyFont="1" applyBorder="1" applyAlignment="1">
      <alignment vertical="center"/>
    </xf>
    <xf numFmtId="0" fontId="18" fillId="0" borderId="5" xfId="17" applyFont="1" applyBorder="1" applyAlignment="1">
      <alignment vertical="center" wrapText="1" shrinkToFit="1"/>
    </xf>
    <xf numFmtId="3" fontId="38" fillId="0" borderId="5" xfId="17" applyNumberFormat="1" applyFont="1" applyBorder="1" applyAlignment="1">
      <alignment horizontal="center" vertical="center"/>
    </xf>
    <xf numFmtId="0" fontId="38" fillId="0" borderId="5" xfId="17" applyFont="1" applyBorder="1" applyAlignment="1">
      <alignment horizontal="center" vertical="center" wrapText="1"/>
    </xf>
    <xf numFmtId="3" fontId="34" fillId="0" borderId="5" xfId="17" applyNumberFormat="1" applyFont="1" applyBorder="1" applyAlignment="1">
      <alignment vertical="center"/>
    </xf>
    <xf numFmtId="0" fontId="34" fillId="0" borderId="5" xfId="17" applyFont="1" applyBorder="1" applyAlignment="1">
      <alignment vertical="center"/>
    </xf>
    <xf numFmtId="0" fontId="38" fillId="0" borderId="5" xfId="17" applyFont="1" applyBorder="1" applyAlignment="1">
      <alignment horizontal="center" vertical="center" shrinkToFit="1"/>
    </xf>
    <xf numFmtId="3" fontId="48" fillId="0" borderId="5" xfId="17" applyNumberFormat="1" applyFont="1" applyBorder="1" applyAlignment="1">
      <alignment vertical="center"/>
    </xf>
    <xf numFmtId="3" fontId="49" fillId="0" borderId="21" xfId="21" applyNumberFormat="1" applyFont="1" applyBorder="1" applyAlignment="1">
      <alignment horizontal="right"/>
    </xf>
    <xf numFmtId="0" fontId="38" fillId="0" borderId="5" xfId="17" applyFont="1" applyBorder="1" applyAlignment="1">
      <alignment horizontal="center" vertical="center"/>
    </xf>
    <xf numFmtId="3" fontId="50" fillId="0" borderId="5" xfId="17" applyNumberFormat="1" applyFont="1" applyBorder="1" applyAlignment="1">
      <alignment vertical="center"/>
    </xf>
    <xf numFmtId="0" fontId="50" fillId="0" borderId="5" xfId="17" applyFont="1" applyBorder="1" applyAlignment="1">
      <alignment vertical="center"/>
    </xf>
    <xf numFmtId="0" fontId="38" fillId="0" borderId="5" xfId="17" applyFont="1" applyBorder="1" applyAlignment="1">
      <alignment vertical="center" wrapText="1"/>
    </xf>
    <xf numFmtId="0" fontId="51" fillId="0" borderId="5" xfId="17" applyFont="1" applyBorder="1" applyAlignment="1">
      <alignment vertical="center"/>
    </xf>
    <xf numFmtId="0" fontId="18" fillId="0" borderId="6" xfId="17" applyFont="1" applyFill="1" applyBorder="1" applyAlignment="1">
      <alignment vertical="center" wrapText="1"/>
    </xf>
    <xf numFmtId="0" fontId="45" fillId="0" borderId="5" xfId="17" applyFont="1" applyBorder="1" applyAlignment="1">
      <alignment vertical="center"/>
    </xf>
    <xf numFmtId="0" fontId="8" fillId="0" borderId="0" xfId="21" applyFont="1"/>
    <xf numFmtId="0" fontId="3" fillId="0" borderId="0" xfId="21" applyFont="1"/>
    <xf numFmtId="0" fontId="59" fillId="0" borderId="0" xfId="24" applyFont="1" applyAlignment="1">
      <alignment vertical="center"/>
    </xf>
    <xf numFmtId="0" fontId="18" fillId="0" borderId="0" xfId="21" applyFont="1"/>
    <xf numFmtId="0" fontId="38" fillId="0" borderId="0" xfId="24" applyFont="1" applyAlignment="1">
      <alignment vertical="center"/>
    </xf>
    <xf numFmtId="0" fontId="38" fillId="0" borderId="0" xfId="24" applyFont="1" applyAlignment="1">
      <alignment horizontal="right" vertical="center"/>
    </xf>
    <xf numFmtId="0" fontId="38" fillId="0" borderId="0" xfId="24" applyFont="1" applyBorder="1" applyAlignment="1">
      <alignment vertical="center"/>
    </xf>
    <xf numFmtId="0" fontId="32" fillId="0" borderId="0" xfId="24" applyFont="1"/>
    <xf numFmtId="0" fontId="33" fillId="0" borderId="74" xfId="24" applyFont="1" applyFill="1" applyBorder="1" applyAlignment="1">
      <alignment horizontal="center" vertical="center" wrapText="1"/>
    </xf>
    <xf numFmtId="0" fontId="33" fillId="0" borderId="75" xfId="24" applyFont="1" applyFill="1" applyBorder="1" applyAlignment="1">
      <alignment horizontal="center" vertical="center" wrapText="1"/>
    </xf>
    <xf numFmtId="0" fontId="33" fillId="0" borderId="77" xfId="24" applyFont="1" applyFill="1" applyBorder="1" applyAlignment="1">
      <alignment horizontal="center" vertical="center" wrapText="1"/>
    </xf>
    <xf numFmtId="0" fontId="33" fillId="0" borderId="78" xfId="24" applyFont="1" applyFill="1" applyBorder="1" applyAlignment="1">
      <alignment horizontal="center" vertical="center" wrapText="1"/>
    </xf>
    <xf numFmtId="0" fontId="33" fillId="0" borderId="79" xfId="24" applyFont="1" applyFill="1" applyBorder="1" applyAlignment="1">
      <alignment horizontal="center" vertical="center" wrapText="1"/>
    </xf>
    <xf numFmtId="0" fontId="33" fillId="0" borderId="79" xfId="24" applyFont="1" applyBorder="1" applyAlignment="1">
      <alignment horizontal="center" wrapText="1"/>
    </xf>
    <xf numFmtId="0" fontId="33" fillId="0" borderId="80" xfId="24" applyFont="1" applyBorder="1" applyAlignment="1">
      <alignment horizontal="center" wrapText="1"/>
    </xf>
    <xf numFmtId="0" fontId="32" fillId="0" borderId="79" xfId="24" applyFont="1" applyBorder="1" applyAlignment="1">
      <alignment horizontal="left" vertical="center" indent="2"/>
    </xf>
    <xf numFmtId="168" fontId="32" fillId="0" borderId="79" xfId="24" applyNumberFormat="1" applyFont="1" applyBorder="1" applyAlignment="1">
      <alignment vertical="center" wrapText="1"/>
    </xf>
    <xf numFmtId="168" fontId="32" fillId="0" borderId="80" xfId="24" applyNumberFormat="1" applyFont="1" applyBorder="1" applyAlignment="1">
      <alignment vertical="center" wrapText="1"/>
    </xf>
    <xf numFmtId="168" fontId="60" fillId="0" borderId="0" xfId="24" applyNumberFormat="1" applyFont="1" applyBorder="1" applyAlignment="1">
      <alignment vertical="center" wrapText="1"/>
    </xf>
    <xf numFmtId="168" fontId="32" fillId="0" borderId="0" xfId="24" applyNumberFormat="1" applyFont="1" applyBorder="1" applyAlignment="1">
      <alignment vertical="center" wrapText="1"/>
    </xf>
    <xf numFmtId="0" fontId="33" fillId="0" borderId="79" xfId="24" applyFont="1" applyBorder="1" applyAlignment="1">
      <alignment horizontal="left" vertical="center" indent="2"/>
    </xf>
    <xf numFmtId="168" fontId="33" fillId="0" borderId="79" xfId="24" applyNumberFormat="1" applyFont="1" applyBorder="1" applyAlignment="1">
      <alignment vertical="center" wrapText="1"/>
    </xf>
    <xf numFmtId="168" fontId="33" fillId="0" borderId="80" xfId="24" applyNumberFormat="1" applyFont="1" applyBorder="1" applyAlignment="1">
      <alignment vertical="center" wrapText="1"/>
    </xf>
    <xf numFmtId="3" fontId="32" fillId="0" borderId="79" xfId="24" applyNumberFormat="1" applyFont="1" applyFill="1" applyBorder="1" applyAlignment="1">
      <alignment horizontal="center" vertical="center"/>
    </xf>
    <xf numFmtId="168" fontId="32" fillId="0" borderId="79" xfId="24" applyNumberFormat="1" applyFont="1" applyBorder="1" applyAlignment="1">
      <alignment horizontal="center" vertical="center" wrapText="1"/>
    </xf>
    <xf numFmtId="3" fontId="32" fillId="0" borderId="80" xfId="24" applyNumberFormat="1" applyFont="1" applyFill="1" applyBorder="1" applyAlignment="1">
      <alignment horizontal="center" vertical="center"/>
    </xf>
    <xf numFmtId="3" fontId="32" fillId="0" borderId="0" xfId="24" applyNumberFormat="1" applyFont="1" applyFill="1" applyBorder="1" applyAlignment="1">
      <alignment vertical="center"/>
    </xf>
    <xf numFmtId="3" fontId="33" fillId="0" borderId="79" xfId="24" applyNumberFormat="1" applyFont="1" applyFill="1" applyBorder="1" applyAlignment="1">
      <alignment horizontal="center" vertical="center"/>
    </xf>
    <xf numFmtId="168" fontId="33" fillId="0" borderId="79" xfId="24" applyNumberFormat="1" applyFont="1" applyBorder="1" applyAlignment="1">
      <alignment horizontal="center" vertical="center" wrapText="1"/>
    </xf>
    <xf numFmtId="3" fontId="33" fillId="0" borderId="80" xfId="24" applyNumberFormat="1" applyFont="1" applyFill="1" applyBorder="1" applyAlignment="1">
      <alignment horizontal="center" vertical="center"/>
    </xf>
    <xf numFmtId="3" fontId="32" fillId="0" borderId="79" xfId="24" applyNumberFormat="1" applyFont="1" applyFill="1" applyBorder="1" applyAlignment="1">
      <alignment vertical="center"/>
    </xf>
    <xf numFmtId="3" fontId="32" fillId="0" borderId="80" xfId="24" applyNumberFormat="1" applyFont="1" applyFill="1" applyBorder="1" applyAlignment="1">
      <alignment vertical="center"/>
    </xf>
    <xf numFmtId="3" fontId="33" fillId="0" borderId="82" xfId="24" applyNumberFormat="1" applyFont="1" applyBorder="1" applyAlignment="1">
      <alignment horizontal="right"/>
    </xf>
    <xf numFmtId="3" fontId="33" fillId="0" borderId="83" xfId="24" applyNumberFormat="1" applyFont="1" applyBorder="1" applyAlignment="1">
      <alignment horizontal="right"/>
    </xf>
    <xf numFmtId="3" fontId="33" fillId="0" borderId="0" xfId="24" applyNumberFormat="1" applyFont="1" applyBorder="1" applyAlignment="1">
      <alignment horizontal="right"/>
    </xf>
    <xf numFmtId="0" fontId="33" fillId="0" borderId="21" xfId="21" applyFont="1" applyBorder="1" applyAlignment="1">
      <alignment horizontal="center"/>
    </xf>
    <xf numFmtId="3" fontId="49" fillId="0" borderId="21" xfId="21" applyNumberFormat="1" applyFont="1" applyBorder="1" applyAlignment="1">
      <alignment horizontal="right"/>
    </xf>
    <xf numFmtId="0" fontId="32" fillId="0" borderId="21" xfId="21" applyFont="1" applyBorder="1" applyAlignment="1">
      <alignment horizontal="center"/>
    </xf>
    <xf numFmtId="3" fontId="7" fillId="0" borderId="21" xfId="21" applyNumberFormat="1" applyFont="1" applyBorder="1" applyAlignment="1">
      <alignment horizontal="right"/>
    </xf>
    <xf numFmtId="0" fontId="7" fillId="0" borderId="21" xfId="21" applyFont="1" applyBorder="1" applyAlignment="1">
      <alignment horizontal="right"/>
    </xf>
    <xf numFmtId="0" fontId="32" fillId="0" borderId="21" xfId="21" applyFont="1" applyBorder="1" applyAlignment="1">
      <alignment horizontal="center" vertical="center"/>
    </xf>
    <xf numFmtId="0" fontId="32" fillId="0" borderId="9" xfId="21" applyFont="1" applyBorder="1" applyAlignment="1">
      <alignment horizontal="left"/>
    </xf>
    <xf numFmtId="0" fontId="32" fillId="0" borderId="24" xfId="21" applyFont="1" applyBorder="1" applyAlignment="1">
      <alignment horizontal="left"/>
    </xf>
    <xf numFmtId="0" fontId="33" fillId="0" borderId="21" xfId="21" applyFont="1" applyBorder="1" applyAlignment="1">
      <alignment horizontal="center" vertical="center"/>
    </xf>
    <xf numFmtId="0" fontId="38" fillId="0" borderId="21" xfId="21" applyFont="1" applyBorder="1" applyAlignment="1">
      <alignment horizontal="left"/>
    </xf>
    <xf numFmtId="0" fontId="32" fillId="0" borderId="21" xfId="21" applyFont="1" applyBorder="1" applyAlignment="1">
      <alignment horizontal="left"/>
    </xf>
    <xf numFmtId="3" fontId="19" fillId="0" borderId="21" xfId="21" applyNumberFormat="1" applyFont="1" applyBorder="1" applyAlignment="1">
      <alignment horizontal="right"/>
    </xf>
    <xf numFmtId="0" fontId="26" fillId="0" borderId="21" xfId="21" applyFont="1" applyBorder="1" applyAlignment="1">
      <alignment horizontal="right"/>
    </xf>
    <xf numFmtId="0" fontId="32" fillId="0" borderId="21" xfId="21" applyFont="1" applyBorder="1"/>
    <xf numFmtId="0" fontId="33" fillId="0" borderId="9" xfId="21" applyFont="1" applyBorder="1" applyAlignment="1">
      <alignment horizontal="left"/>
    </xf>
    <xf numFmtId="0" fontId="33" fillId="0" borderId="24" xfId="21" applyFont="1" applyBorder="1" applyAlignment="1">
      <alignment horizontal="left"/>
    </xf>
    <xf numFmtId="0" fontId="38" fillId="0" borderId="5" xfId="17" applyFont="1" applyBorder="1" applyAlignment="1">
      <alignment vertical="center"/>
    </xf>
    <xf numFmtId="3" fontId="49" fillId="0" borderId="21" xfId="21" applyNumberFormat="1" applyFont="1" applyBorder="1" applyAlignment="1">
      <alignment horizontal="right"/>
    </xf>
    <xf numFmtId="0" fontId="32" fillId="0" borderId="84" xfId="21" applyFont="1" applyBorder="1" applyAlignment="1">
      <alignment horizontal="center"/>
    </xf>
    <xf numFmtId="0" fontId="32" fillId="0" borderId="84" xfId="21" applyFont="1" applyBorder="1" applyAlignment="1">
      <alignment horizontal="left"/>
    </xf>
    <xf numFmtId="0" fontId="7" fillId="0" borderId="84" xfId="21" applyFont="1" applyBorder="1" applyAlignment="1">
      <alignment horizontal="right"/>
    </xf>
    <xf numFmtId="0" fontId="33" fillId="0" borderId="84" xfId="21" applyFont="1" applyBorder="1" applyAlignment="1">
      <alignment horizontal="center"/>
    </xf>
    <xf numFmtId="0" fontId="22" fillId="0" borderId="84" xfId="21" applyFont="1" applyBorder="1" applyAlignment="1">
      <alignment horizontal="left"/>
    </xf>
    <xf numFmtId="3" fontId="61" fillId="0" borderId="84" xfId="21" applyNumberFormat="1" applyFont="1" applyBorder="1" applyAlignment="1">
      <alignment horizontal="right"/>
    </xf>
    <xf numFmtId="0" fontId="2" fillId="0" borderId="85" xfId="0" applyFont="1" applyBorder="1" applyAlignment="1">
      <alignment horizontal="center"/>
    </xf>
    <xf numFmtId="0" fontId="2" fillId="0" borderId="85" xfId="0" applyFont="1" applyBorder="1"/>
    <xf numFmtId="165" fontId="2" fillId="0" borderId="17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18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3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0" fontId="26" fillId="0" borderId="34" xfId="0" applyNumberFormat="1" applyFont="1" applyBorder="1" applyAlignment="1">
      <alignment horizontal="center" vertical="center" wrapText="1"/>
    </xf>
    <xf numFmtId="10" fontId="26" fillId="0" borderId="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33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1" fillId="0" borderId="0" xfId="19" applyFont="1" applyAlignment="1">
      <alignment horizontal="center" vertical="center" wrapText="1"/>
    </xf>
    <xf numFmtId="0" fontId="43" fillId="7" borderId="64" xfId="0" applyFont="1" applyFill="1" applyBorder="1" applyAlignment="1">
      <alignment horizontal="center" vertical="center"/>
    </xf>
    <xf numFmtId="0" fontId="43" fillId="7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9" fillId="7" borderId="58" xfId="0" applyFont="1" applyFill="1" applyBorder="1" applyAlignment="1">
      <alignment horizontal="center" vertical="center"/>
    </xf>
    <xf numFmtId="0" fontId="39" fillId="7" borderId="61" xfId="0" applyFont="1" applyFill="1" applyBorder="1" applyAlignment="1">
      <alignment horizontal="center" vertical="center"/>
    </xf>
    <xf numFmtId="0" fontId="39" fillId="7" borderId="59" xfId="0" applyFont="1" applyFill="1" applyBorder="1" applyAlignment="1">
      <alignment horizontal="center" vertical="center"/>
    </xf>
    <xf numFmtId="0" fontId="39" fillId="7" borderId="62" xfId="0" applyFont="1" applyFill="1" applyBorder="1" applyAlignment="1">
      <alignment horizontal="center" vertical="center"/>
    </xf>
    <xf numFmtId="0" fontId="39" fillId="7" borderId="60" xfId="0" applyFont="1" applyFill="1" applyBorder="1" applyAlignment="1">
      <alignment horizontal="center" vertical="distributed"/>
    </xf>
    <xf numFmtId="0" fontId="39" fillId="7" borderId="63" xfId="0" applyFont="1" applyFill="1" applyBorder="1" applyAlignment="1">
      <alignment horizontal="center" vertical="distributed"/>
    </xf>
    <xf numFmtId="0" fontId="39" fillId="7" borderId="60" xfId="0" applyFont="1" applyFill="1" applyBorder="1" applyAlignment="1">
      <alignment horizontal="distributed" vertical="center"/>
    </xf>
    <xf numFmtId="0" fontId="39" fillId="7" borderId="63" xfId="0" applyFont="1" applyFill="1" applyBorder="1" applyAlignment="1">
      <alignment horizontal="distributed" vertical="center"/>
    </xf>
    <xf numFmtId="0" fontId="25" fillId="7" borderId="60" xfId="0" applyFont="1" applyFill="1" applyBorder="1" applyAlignment="1">
      <alignment horizontal="center" vertical="center" wrapText="1"/>
    </xf>
    <xf numFmtId="0" fontId="25" fillId="7" borderId="6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0" fillId="0" borderId="0" xfId="14" applyFont="1" applyAlignment="1">
      <alignment horizontal="center" vertical="center"/>
    </xf>
    <xf numFmtId="0" fontId="45" fillId="0" borderId="0" xfId="15" applyFont="1" applyBorder="1" applyAlignment="1">
      <alignment horizontal="center"/>
    </xf>
    <xf numFmtId="0" fontId="38" fillId="0" borderId="0" xfId="15" applyFont="1" applyBorder="1" applyAlignment="1">
      <alignment horizontal="center"/>
    </xf>
    <xf numFmtId="0" fontId="39" fillId="0" borderId="64" xfId="15" applyFont="1" applyBorder="1" applyAlignment="1">
      <alignment horizontal="center" vertical="center"/>
    </xf>
    <xf numFmtId="0" fontId="14" fillId="0" borderId="48" xfId="15" applyBorder="1" applyAlignment="1">
      <alignment horizontal="center" vertical="center"/>
    </xf>
    <xf numFmtId="0" fontId="14" fillId="0" borderId="65" xfId="15" applyBorder="1" applyAlignment="1">
      <alignment horizontal="center" vertical="center"/>
    </xf>
    <xf numFmtId="0" fontId="39" fillId="0" borderId="67" xfId="15" applyFont="1" applyBorder="1" applyAlignment="1">
      <alignment horizontal="center" vertical="center"/>
    </xf>
    <xf numFmtId="0" fontId="14" fillId="0" borderId="63" xfId="15" applyBorder="1" applyAlignment="1">
      <alignment horizontal="center" vertical="center"/>
    </xf>
    <xf numFmtId="0" fontId="52" fillId="0" borderId="0" xfId="17" applyFont="1" applyBorder="1" applyAlignment="1">
      <alignment horizontal="center" vertical="center"/>
    </xf>
    <xf numFmtId="0" fontId="38" fillId="0" borderId="5" xfId="17" applyFont="1" applyBorder="1" applyAlignment="1">
      <alignment vertical="center"/>
    </xf>
    <xf numFmtId="3" fontId="18" fillId="0" borderId="21" xfId="21" applyNumberFormat="1" applyFont="1" applyBorder="1" applyAlignment="1">
      <alignment horizontal="right"/>
    </xf>
    <xf numFmtId="0" fontId="18" fillId="0" borderId="21" xfId="21" applyFont="1" applyBorder="1" applyAlignment="1">
      <alignment horizontal="right"/>
    </xf>
    <xf numFmtId="0" fontId="54" fillId="0" borderId="5" xfId="22" applyFont="1" applyBorder="1" applyAlignment="1">
      <alignment horizontal="center" vertical="center" wrapText="1"/>
    </xf>
    <xf numFmtId="0" fontId="55" fillId="0" borderId="5" xfId="22" applyFont="1" applyBorder="1" applyAlignment="1">
      <alignment horizontal="center" vertical="center"/>
    </xf>
    <xf numFmtId="0" fontId="55" fillId="0" borderId="5" xfId="22" applyFont="1" applyBorder="1" applyAlignment="1">
      <alignment horizontal="left" vertical="center"/>
    </xf>
    <xf numFmtId="3" fontId="58" fillId="0" borderId="5" xfId="22" applyNumberFormat="1" applyFont="1" applyBorder="1" applyAlignment="1">
      <alignment horizontal="right" vertical="center"/>
    </xf>
    <xf numFmtId="0" fontId="55" fillId="0" borderId="5" xfId="22" applyFont="1" applyBorder="1" applyAlignment="1">
      <alignment horizontal="left" vertical="center" wrapText="1"/>
    </xf>
    <xf numFmtId="0" fontId="54" fillId="8" borderId="5" xfId="22" applyFont="1" applyFill="1" applyBorder="1" applyAlignment="1">
      <alignment horizontal="left" vertical="center" wrapText="1"/>
    </xf>
    <xf numFmtId="3" fontId="19" fillId="8" borderId="5" xfId="23" applyNumberFormat="1" applyFont="1" applyFill="1" applyBorder="1" applyAlignment="1">
      <alignment horizontal="right" vertical="center" wrapText="1"/>
    </xf>
    <xf numFmtId="0" fontId="53" fillId="8" borderId="5" xfId="22" applyFont="1" applyFill="1" applyBorder="1" applyAlignment="1">
      <alignment horizontal="right" vertical="center" wrapText="1"/>
    </xf>
    <xf numFmtId="0" fontId="19" fillId="8" borderId="5" xfId="22" applyFont="1" applyFill="1" applyBorder="1" applyAlignment="1">
      <alignment horizontal="right" vertical="center" wrapText="1"/>
    </xf>
    <xf numFmtId="0" fontId="55" fillId="0" borderId="5" xfId="22" quotePrefix="1" applyFont="1" applyBorder="1" applyAlignment="1">
      <alignment horizontal="left" vertical="center" wrapText="1"/>
    </xf>
    <xf numFmtId="3" fontId="21" fillId="3" borderId="5" xfId="23" applyNumberFormat="1" applyFont="1" applyFill="1" applyBorder="1" applyAlignment="1">
      <alignment horizontal="right" vertical="center" wrapText="1"/>
    </xf>
    <xf numFmtId="0" fontId="57" fillId="3" borderId="5" xfId="22" applyFont="1" applyFill="1" applyBorder="1" applyAlignment="1">
      <alignment horizontal="right" vertical="center" wrapText="1"/>
    </xf>
    <xf numFmtId="0" fontId="21" fillId="3" borderId="5" xfId="22" applyFont="1" applyFill="1" applyBorder="1" applyAlignment="1">
      <alignment horizontal="right" vertical="center" wrapText="1"/>
    </xf>
    <xf numFmtId="0" fontId="55" fillId="0" borderId="34" xfId="22" applyFont="1" applyBorder="1" applyAlignment="1">
      <alignment horizontal="center" vertical="center"/>
    </xf>
    <xf numFmtId="0" fontId="55" fillId="0" borderId="34" xfId="22" applyFont="1" applyBorder="1" applyAlignment="1">
      <alignment horizontal="left" vertical="center" wrapText="1"/>
    </xf>
    <xf numFmtId="3" fontId="58" fillId="0" borderId="34" xfId="22" applyNumberFormat="1" applyFont="1" applyBorder="1" applyAlignment="1">
      <alignment horizontal="right" vertical="center"/>
    </xf>
    <xf numFmtId="0" fontId="55" fillId="0" borderId="17" xfId="22" applyFont="1" applyBorder="1" applyAlignment="1">
      <alignment horizontal="center" vertical="center"/>
    </xf>
    <xf numFmtId="0" fontId="54" fillId="8" borderId="17" xfId="22" applyFont="1" applyFill="1" applyBorder="1" applyAlignment="1">
      <alignment horizontal="left" vertical="center" wrapText="1"/>
    </xf>
    <xf numFmtId="3" fontId="19" fillId="8" borderId="17" xfId="23" applyNumberFormat="1" applyFont="1" applyFill="1" applyBorder="1" applyAlignment="1">
      <alignment horizontal="right" vertical="center" wrapText="1"/>
    </xf>
    <xf numFmtId="0" fontId="53" fillId="8" borderId="17" xfId="22" applyFont="1" applyFill="1" applyBorder="1" applyAlignment="1">
      <alignment horizontal="right" vertical="center" wrapText="1"/>
    </xf>
    <xf numFmtId="0" fontId="55" fillId="0" borderId="5" xfId="22" applyFont="1" applyFill="1" applyBorder="1" applyAlignment="1">
      <alignment horizontal="left" vertical="center" wrapText="1"/>
    </xf>
    <xf numFmtId="3" fontId="56" fillId="8" borderId="5" xfId="22" applyNumberFormat="1" applyFont="1" applyFill="1" applyBorder="1" applyAlignment="1">
      <alignment horizontal="right" vertical="center"/>
    </xf>
    <xf numFmtId="0" fontId="55" fillId="9" borderId="5" xfId="22" applyFont="1" applyFill="1" applyBorder="1" applyAlignment="1">
      <alignment horizontal="left" vertical="center" wrapText="1"/>
    </xf>
    <xf numFmtId="0" fontId="55" fillId="9" borderId="5" xfId="22" quotePrefix="1" applyFont="1" applyFill="1" applyBorder="1" applyAlignment="1">
      <alignment horizontal="left" vertical="center" wrapText="1"/>
    </xf>
    <xf numFmtId="3" fontId="21" fillId="8" borderId="5" xfId="23" applyNumberFormat="1" applyFont="1" applyFill="1" applyBorder="1" applyAlignment="1">
      <alignment horizontal="right" vertical="center" wrapText="1"/>
    </xf>
    <xf numFmtId="0" fontId="57" fillId="8" borderId="5" xfId="22" applyFont="1" applyFill="1" applyBorder="1" applyAlignment="1">
      <alignment horizontal="right" vertical="center" wrapText="1"/>
    </xf>
    <xf numFmtId="0" fontId="21" fillId="8" borderId="5" xfId="22" applyFont="1" applyFill="1" applyBorder="1" applyAlignment="1">
      <alignment horizontal="right" vertical="center" wrapText="1"/>
    </xf>
    <xf numFmtId="0" fontId="32" fillId="0" borderId="78" xfId="24" applyNumberFormat="1" applyFont="1" applyFill="1" applyBorder="1" applyAlignment="1">
      <alignment horizontal="center" vertical="center" wrapText="1"/>
    </xf>
    <xf numFmtId="0" fontId="33" fillId="0" borderId="79" xfId="24" applyFont="1" applyFill="1" applyBorder="1" applyAlignment="1">
      <alignment horizontal="center" vertical="center" wrapText="1"/>
    </xf>
    <xf numFmtId="0" fontId="32" fillId="0" borderId="78" xfId="24" applyFont="1" applyFill="1" applyBorder="1" applyAlignment="1">
      <alignment horizontal="center" vertical="center" wrapText="1"/>
    </xf>
    <xf numFmtId="0" fontId="33" fillId="0" borderId="81" xfId="24" applyFont="1" applyBorder="1" applyAlignment="1">
      <alignment horizontal="center"/>
    </xf>
    <xf numFmtId="0" fontId="38" fillId="0" borderId="0" xfId="24" applyFont="1" applyBorder="1" applyAlignment="1">
      <alignment horizontal="center" vertical="center"/>
    </xf>
    <xf numFmtId="0" fontId="33" fillId="0" borderId="75" xfId="24" applyFont="1" applyFill="1" applyBorder="1" applyAlignment="1">
      <alignment horizontal="center" vertical="center" wrapText="1"/>
    </xf>
    <xf numFmtId="0" fontId="33" fillId="0" borderId="76" xfId="24" applyFont="1" applyFill="1" applyBorder="1" applyAlignment="1">
      <alignment horizontal="center" vertical="center" wrapText="1"/>
    </xf>
    <xf numFmtId="0" fontId="38" fillId="0" borderId="21" xfId="21" applyFont="1" applyBorder="1" applyAlignment="1">
      <alignment horizontal="left"/>
    </xf>
    <xf numFmtId="0" fontId="38" fillId="0" borderId="21" xfId="21" applyFont="1" applyBorder="1" applyAlignment="1">
      <alignment horizontal="center"/>
    </xf>
    <xf numFmtId="0" fontId="33" fillId="0" borderId="21" xfId="21" applyFont="1" applyBorder="1" applyAlignment="1">
      <alignment horizontal="center"/>
    </xf>
    <xf numFmtId="0" fontId="32" fillId="0" borderId="21" xfId="21" applyFont="1" applyBorder="1" applyAlignment="1">
      <alignment horizontal="left"/>
    </xf>
    <xf numFmtId="0" fontId="33" fillId="0" borderId="21" xfId="21" applyFont="1" applyBorder="1" applyAlignment="1">
      <alignment horizontal="left"/>
    </xf>
    <xf numFmtId="0" fontId="32" fillId="0" borderId="21" xfId="21" applyFont="1" applyBorder="1" applyAlignment="1">
      <alignment horizontal="center" vertical="center"/>
    </xf>
    <xf numFmtId="3" fontId="7" fillId="0" borderId="21" xfId="21" applyNumberFormat="1" applyFont="1" applyBorder="1" applyAlignment="1">
      <alignment horizontal="right"/>
    </xf>
    <xf numFmtId="0" fontId="7" fillId="0" borderId="21" xfId="21" applyFont="1" applyBorder="1" applyAlignment="1">
      <alignment horizontal="right"/>
    </xf>
    <xf numFmtId="0" fontId="34" fillId="0" borderId="0" xfId="21" applyFont="1" applyBorder="1" applyAlignment="1">
      <alignment horizontal="center"/>
    </xf>
    <xf numFmtId="0" fontId="33" fillId="0" borderId="21" xfId="21" applyFont="1" applyBorder="1" applyAlignment="1">
      <alignment horizontal="center" vertical="center"/>
    </xf>
    <xf numFmtId="3" fontId="49" fillId="0" borderId="21" xfId="21" applyNumberFormat="1" applyFont="1" applyBorder="1" applyAlignment="1">
      <alignment horizontal="right"/>
    </xf>
    <xf numFmtId="0" fontId="49" fillId="0" borderId="21" xfId="21" applyFont="1" applyBorder="1" applyAlignment="1">
      <alignment horizontal="right"/>
    </xf>
  </cellXfs>
  <cellStyles count="25">
    <cellStyle name="Ezres 2" xfId="4"/>
    <cellStyle name="Ezres 2 2" xfId="8"/>
    <cellStyle name="Ezres 2 2 2" xfId="11"/>
    <cellStyle name="Ezres 2 3" xfId="10"/>
    <cellStyle name="Ezres 3" xfId="9"/>
    <cellStyle name="Ezres 3 2" xfId="12"/>
    <cellStyle name="Ezres 5" xfId="16"/>
    <cellStyle name="Normál" xfId="0" builtinId="0"/>
    <cellStyle name="Normál 2" xfId="2"/>
    <cellStyle name="Normál 2 2" xfId="22"/>
    <cellStyle name="Normál 3" xfId="1"/>
    <cellStyle name="Normál 3 2" xfId="6"/>
    <cellStyle name="Normál 4" xfId="5"/>
    <cellStyle name="Normál 4 2" xfId="21"/>
    <cellStyle name="Normál 5" xfId="7"/>
    <cellStyle name="Normál 6" xfId="13"/>
    <cellStyle name="Normál 7" xfId="14"/>
    <cellStyle name="Normál 8" xfId="15"/>
    <cellStyle name="Normál_12dmelléklet" xfId="23"/>
    <cellStyle name="Normál_Könyvvizsgáló" xfId="17"/>
    <cellStyle name="Normál_melléklet (11)" xfId="24"/>
    <cellStyle name="Normál_Munka1" xfId="19"/>
    <cellStyle name="Normál_pénzmaradvány" xfId="20"/>
    <cellStyle name="Normál_Véglegesktgvetés 2" xfId="18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8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D00-00008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D00-00008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D00-00008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D00-00008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D00-00008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D00-00008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D00-00009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D00-00009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D00-00009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D00-00009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D00-00009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D00-00009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D00-00009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D00-00009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D00-00009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D00-00009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D00-00009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D00-00009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D00-00009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D00-00009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D00-00009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D00-00009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D00-0000A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D00-0000A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D00-0000A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D00-0000A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D00-0000A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D00-0000A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D00-0000A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D00-0000A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D00-0000A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D00-0000A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D00-0000A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D00-0000A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D00-0000A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D00-0000A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D00-0000A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D00-0000A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D00-0000B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D00-0000B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D00-0000B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D00-0000B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D00-0000B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D00-0000B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D00-0000B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D00-0000B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D00-0000B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D00-0000B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D00-0000B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D00-0000B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D00-0000B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D00-0000B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D00-0000B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D00-0000B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D00-0000C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D00-0000C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D00-0000C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D00-0000C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D00-0000C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D00-0000C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D00-0000C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D00-0000C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D00-0000C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D00-0000C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D00-0000C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D00-0000C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D00-0000C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D00-0000C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D00-0000C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D00-0000C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D00-0000D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D00-0000D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D00-0000D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D00-0000D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D00-0000D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D00-0000D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D00-0000D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D00-0000D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D00-0000D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D00-0000D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D00-0000D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D00-0000D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D00-0000D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D00-0000D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D00-0000D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D00-0000D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D00-0000E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D00-0000E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D00-0000E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D00-0000E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D00-0000E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D00-0000E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D00-0000E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D00-0000E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D00-0000E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D00-0000E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D00-0000E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D00-0000E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D00-0000E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D00-0000E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D00-0000E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D00-0000EF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D00-0000F0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D00-0000F1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D00-0000F2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D00-0000F3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D00-0000F4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D00-0000F5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D00-0000F6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D00-0000F7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D00-0000F8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D00-0000F9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D00-0000FA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D00-0000FB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D00-0000FC03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D00-0000FD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D00-0000FE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D00-0000FF03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D00-00000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D00-00000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D00-00000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D00-00000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D00-00000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D00-00000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D00-00000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D00-00000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D00-00000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D00-00000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D00-00000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D00-00000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D00-00000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D00-00000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D00-00000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D00-00001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D00-00001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D00-00001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D00-00001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D00-00001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D00-00001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D00-00001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D00-00001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D00-00001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D00-00001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D00-00001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D00-00001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D00-00001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D00-00001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D00-00001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D00-00001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D00-00002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D00-00002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D00-00002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D00-00002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D00-00002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D00-00002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D00-00002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D00-00002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D00-00002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D00-00002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D00-00002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D00-00002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D00-00002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D00-00002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D00-00002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68" name="Szövegdoboz 167">
          <a:extLst>
            <a:ext uri="{FF2B5EF4-FFF2-40B4-BE49-F238E27FC236}">
              <a16:creationId xmlns:a16="http://schemas.microsoft.com/office/drawing/2014/main" id="{00000000-0008-0000-0D00-00002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69" name="Szövegdoboz 168">
          <a:extLst>
            <a:ext uri="{FF2B5EF4-FFF2-40B4-BE49-F238E27FC236}">
              <a16:creationId xmlns:a16="http://schemas.microsoft.com/office/drawing/2014/main" id="{00000000-0008-0000-0D00-00003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0" name="Szövegdoboz 169">
          <a:extLst>
            <a:ext uri="{FF2B5EF4-FFF2-40B4-BE49-F238E27FC236}">
              <a16:creationId xmlns:a16="http://schemas.microsoft.com/office/drawing/2014/main" id="{00000000-0008-0000-0D00-00003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71" name="Szövegdoboz 170">
          <a:extLst>
            <a:ext uri="{FF2B5EF4-FFF2-40B4-BE49-F238E27FC236}">
              <a16:creationId xmlns:a16="http://schemas.microsoft.com/office/drawing/2014/main" id="{00000000-0008-0000-0D00-00003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172" name="Szövegdoboz 171">
          <a:extLst>
            <a:ext uri="{FF2B5EF4-FFF2-40B4-BE49-F238E27FC236}">
              <a16:creationId xmlns:a16="http://schemas.microsoft.com/office/drawing/2014/main" id="{00000000-0008-0000-0D00-00003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3" name="Szövegdoboz 172">
          <a:extLst>
            <a:ext uri="{FF2B5EF4-FFF2-40B4-BE49-F238E27FC236}">
              <a16:creationId xmlns:a16="http://schemas.microsoft.com/office/drawing/2014/main" id="{00000000-0008-0000-0D00-00003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4" name="Szövegdoboz 173">
          <a:extLst>
            <a:ext uri="{FF2B5EF4-FFF2-40B4-BE49-F238E27FC236}">
              <a16:creationId xmlns:a16="http://schemas.microsoft.com/office/drawing/2014/main" id="{00000000-0008-0000-0D00-00003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5" name="Szövegdoboz 174">
          <a:extLst>
            <a:ext uri="{FF2B5EF4-FFF2-40B4-BE49-F238E27FC236}">
              <a16:creationId xmlns:a16="http://schemas.microsoft.com/office/drawing/2014/main" id="{00000000-0008-0000-0D00-00003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6" name="Szövegdoboz 175">
          <a:extLst>
            <a:ext uri="{FF2B5EF4-FFF2-40B4-BE49-F238E27FC236}">
              <a16:creationId xmlns:a16="http://schemas.microsoft.com/office/drawing/2014/main" id="{00000000-0008-0000-0D00-000037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7" name="Szövegdoboz 176">
          <a:extLst>
            <a:ext uri="{FF2B5EF4-FFF2-40B4-BE49-F238E27FC236}">
              <a16:creationId xmlns:a16="http://schemas.microsoft.com/office/drawing/2014/main" id="{00000000-0008-0000-0D00-00003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8" name="Szövegdoboz 177">
          <a:extLst>
            <a:ext uri="{FF2B5EF4-FFF2-40B4-BE49-F238E27FC236}">
              <a16:creationId xmlns:a16="http://schemas.microsoft.com/office/drawing/2014/main" id="{00000000-0008-0000-0D00-00003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79" name="Szövegdoboz 178">
          <a:extLst>
            <a:ext uri="{FF2B5EF4-FFF2-40B4-BE49-F238E27FC236}">
              <a16:creationId xmlns:a16="http://schemas.microsoft.com/office/drawing/2014/main" id="{00000000-0008-0000-0D00-00003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0" name="Szövegdoboz 179">
          <a:extLst>
            <a:ext uri="{FF2B5EF4-FFF2-40B4-BE49-F238E27FC236}">
              <a16:creationId xmlns:a16="http://schemas.microsoft.com/office/drawing/2014/main" id="{00000000-0008-0000-0D00-00003B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1" name="Szövegdoboz 180">
          <a:extLst>
            <a:ext uri="{FF2B5EF4-FFF2-40B4-BE49-F238E27FC236}">
              <a16:creationId xmlns:a16="http://schemas.microsoft.com/office/drawing/2014/main" id="{00000000-0008-0000-0D00-00003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2" name="Szövegdoboz 181">
          <a:extLst>
            <a:ext uri="{FF2B5EF4-FFF2-40B4-BE49-F238E27FC236}">
              <a16:creationId xmlns:a16="http://schemas.microsoft.com/office/drawing/2014/main" id="{00000000-0008-0000-0D00-00003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3" name="Szövegdoboz 182">
          <a:extLst>
            <a:ext uri="{FF2B5EF4-FFF2-40B4-BE49-F238E27FC236}">
              <a16:creationId xmlns:a16="http://schemas.microsoft.com/office/drawing/2014/main" id="{00000000-0008-0000-0D00-00003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4" name="Szövegdoboz 183">
          <a:extLst>
            <a:ext uri="{FF2B5EF4-FFF2-40B4-BE49-F238E27FC236}">
              <a16:creationId xmlns:a16="http://schemas.microsoft.com/office/drawing/2014/main" id="{00000000-0008-0000-0D00-00003F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5" name="Szövegdoboz 184">
          <a:extLst>
            <a:ext uri="{FF2B5EF4-FFF2-40B4-BE49-F238E27FC236}">
              <a16:creationId xmlns:a16="http://schemas.microsoft.com/office/drawing/2014/main" id="{00000000-0008-0000-0D00-00004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6" name="Szövegdoboz 185">
          <a:extLst>
            <a:ext uri="{FF2B5EF4-FFF2-40B4-BE49-F238E27FC236}">
              <a16:creationId xmlns:a16="http://schemas.microsoft.com/office/drawing/2014/main" id="{00000000-0008-0000-0D00-00004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7" name="Szövegdoboz 186">
          <a:extLst>
            <a:ext uri="{FF2B5EF4-FFF2-40B4-BE49-F238E27FC236}">
              <a16:creationId xmlns:a16="http://schemas.microsoft.com/office/drawing/2014/main" id="{00000000-0008-0000-0D00-000042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8" name="Szövegdoboz 187">
          <a:extLst>
            <a:ext uri="{FF2B5EF4-FFF2-40B4-BE49-F238E27FC236}">
              <a16:creationId xmlns:a16="http://schemas.microsoft.com/office/drawing/2014/main" id="{00000000-0008-0000-0D00-000043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89" name="Szövegdoboz 188">
          <a:extLst>
            <a:ext uri="{FF2B5EF4-FFF2-40B4-BE49-F238E27FC236}">
              <a16:creationId xmlns:a16="http://schemas.microsoft.com/office/drawing/2014/main" id="{00000000-0008-0000-0D00-00004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0" name="Szövegdoboz 189">
          <a:extLst>
            <a:ext uri="{FF2B5EF4-FFF2-40B4-BE49-F238E27FC236}">
              <a16:creationId xmlns:a16="http://schemas.microsoft.com/office/drawing/2014/main" id="{00000000-0008-0000-0D00-00004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1" name="Szövegdoboz 190">
          <a:extLst>
            <a:ext uri="{FF2B5EF4-FFF2-40B4-BE49-F238E27FC236}">
              <a16:creationId xmlns:a16="http://schemas.microsoft.com/office/drawing/2014/main" id="{00000000-0008-0000-0D00-00004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2" name="Szövegdoboz 191">
          <a:extLst>
            <a:ext uri="{FF2B5EF4-FFF2-40B4-BE49-F238E27FC236}">
              <a16:creationId xmlns:a16="http://schemas.microsoft.com/office/drawing/2014/main" id="{00000000-0008-0000-0D00-000047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3" name="Szövegdoboz 192">
          <a:extLst>
            <a:ext uri="{FF2B5EF4-FFF2-40B4-BE49-F238E27FC236}">
              <a16:creationId xmlns:a16="http://schemas.microsoft.com/office/drawing/2014/main" id="{00000000-0008-0000-0D00-00004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4" name="Szövegdoboz 193">
          <a:extLst>
            <a:ext uri="{FF2B5EF4-FFF2-40B4-BE49-F238E27FC236}">
              <a16:creationId xmlns:a16="http://schemas.microsoft.com/office/drawing/2014/main" id="{00000000-0008-0000-0D00-00004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5" name="Szövegdoboz 194">
          <a:extLst>
            <a:ext uri="{FF2B5EF4-FFF2-40B4-BE49-F238E27FC236}">
              <a16:creationId xmlns:a16="http://schemas.microsoft.com/office/drawing/2014/main" id="{00000000-0008-0000-0D00-00004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6" name="Szövegdoboz 195">
          <a:extLst>
            <a:ext uri="{FF2B5EF4-FFF2-40B4-BE49-F238E27FC236}">
              <a16:creationId xmlns:a16="http://schemas.microsoft.com/office/drawing/2014/main" id="{00000000-0008-0000-0D00-00004B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7" name="Szövegdoboz 196">
          <a:extLst>
            <a:ext uri="{FF2B5EF4-FFF2-40B4-BE49-F238E27FC236}">
              <a16:creationId xmlns:a16="http://schemas.microsoft.com/office/drawing/2014/main" id="{00000000-0008-0000-0D00-00004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8" name="Szövegdoboz 197">
          <a:extLst>
            <a:ext uri="{FF2B5EF4-FFF2-40B4-BE49-F238E27FC236}">
              <a16:creationId xmlns:a16="http://schemas.microsoft.com/office/drawing/2014/main" id="{00000000-0008-0000-0D00-00004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199" name="Szövegdoboz 198">
          <a:extLst>
            <a:ext uri="{FF2B5EF4-FFF2-40B4-BE49-F238E27FC236}">
              <a16:creationId xmlns:a16="http://schemas.microsoft.com/office/drawing/2014/main" id="{00000000-0008-0000-0D00-00004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0" name="Szövegdoboz 199">
          <a:extLst>
            <a:ext uri="{FF2B5EF4-FFF2-40B4-BE49-F238E27FC236}">
              <a16:creationId xmlns:a16="http://schemas.microsoft.com/office/drawing/2014/main" id="{00000000-0008-0000-0D00-00004F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1" name="Szövegdoboz 200">
          <a:extLst>
            <a:ext uri="{FF2B5EF4-FFF2-40B4-BE49-F238E27FC236}">
              <a16:creationId xmlns:a16="http://schemas.microsoft.com/office/drawing/2014/main" id="{00000000-0008-0000-0D00-00005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2" name="Szövegdoboz 201">
          <a:extLst>
            <a:ext uri="{FF2B5EF4-FFF2-40B4-BE49-F238E27FC236}">
              <a16:creationId xmlns:a16="http://schemas.microsoft.com/office/drawing/2014/main" id="{00000000-0008-0000-0D00-00005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3" name="Szövegdoboz 202">
          <a:extLst>
            <a:ext uri="{FF2B5EF4-FFF2-40B4-BE49-F238E27FC236}">
              <a16:creationId xmlns:a16="http://schemas.microsoft.com/office/drawing/2014/main" id="{00000000-0008-0000-0D00-000052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4" name="Szövegdoboz 203">
          <a:extLst>
            <a:ext uri="{FF2B5EF4-FFF2-40B4-BE49-F238E27FC236}">
              <a16:creationId xmlns:a16="http://schemas.microsoft.com/office/drawing/2014/main" id="{00000000-0008-0000-0D00-000053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5" name="Szövegdoboz 204">
          <a:extLst>
            <a:ext uri="{FF2B5EF4-FFF2-40B4-BE49-F238E27FC236}">
              <a16:creationId xmlns:a16="http://schemas.microsoft.com/office/drawing/2014/main" id="{00000000-0008-0000-0D00-00005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6" name="Szövegdoboz 205">
          <a:extLst>
            <a:ext uri="{FF2B5EF4-FFF2-40B4-BE49-F238E27FC236}">
              <a16:creationId xmlns:a16="http://schemas.microsoft.com/office/drawing/2014/main" id="{00000000-0008-0000-0D00-00005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7" name="Szövegdoboz 206">
          <a:extLst>
            <a:ext uri="{FF2B5EF4-FFF2-40B4-BE49-F238E27FC236}">
              <a16:creationId xmlns:a16="http://schemas.microsoft.com/office/drawing/2014/main" id="{00000000-0008-0000-0D00-00005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8" name="Szövegdoboz 207">
          <a:extLst>
            <a:ext uri="{FF2B5EF4-FFF2-40B4-BE49-F238E27FC236}">
              <a16:creationId xmlns:a16="http://schemas.microsoft.com/office/drawing/2014/main" id="{00000000-0008-0000-0D00-000057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09" name="Szövegdoboz 208">
          <a:extLst>
            <a:ext uri="{FF2B5EF4-FFF2-40B4-BE49-F238E27FC236}">
              <a16:creationId xmlns:a16="http://schemas.microsoft.com/office/drawing/2014/main" id="{00000000-0008-0000-0D00-00005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0" name="Szövegdoboz 209">
          <a:extLst>
            <a:ext uri="{FF2B5EF4-FFF2-40B4-BE49-F238E27FC236}">
              <a16:creationId xmlns:a16="http://schemas.microsoft.com/office/drawing/2014/main" id="{00000000-0008-0000-0D00-00005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11" name="Szövegdoboz 210">
          <a:extLst>
            <a:ext uri="{FF2B5EF4-FFF2-40B4-BE49-F238E27FC236}">
              <a16:creationId xmlns:a16="http://schemas.microsoft.com/office/drawing/2014/main" id="{00000000-0008-0000-0D00-00005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12" name="Szövegdoboz 211">
          <a:extLst>
            <a:ext uri="{FF2B5EF4-FFF2-40B4-BE49-F238E27FC236}">
              <a16:creationId xmlns:a16="http://schemas.microsoft.com/office/drawing/2014/main" id="{00000000-0008-0000-0D00-00005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3" name="Szövegdoboz 212">
          <a:extLst>
            <a:ext uri="{FF2B5EF4-FFF2-40B4-BE49-F238E27FC236}">
              <a16:creationId xmlns:a16="http://schemas.microsoft.com/office/drawing/2014/main" id="{00000000-0008-0000-0D00-00005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4" name="Szövegdoboz 213">
          <a:extLst>
            <a:ext uri="{FF2B5EF4-FFF2-40B4-BE49-F238E27FC236}">
              <a16:creationId xmlns:a16="http://schemas.microsoft.com/office/drawing/2014/main" id="{00000000-0008-0000-0D00-00005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15" name="Szövegdoboz 214">
          <a:extLst>
            <a:ext uri="{FF2B5EF4-FFF2-40B4-BE49-F238E27FC236}">
              <a16:creationId xmlns:a16="http://schemas.microsoft.com/office/drawing/2014/main" id="{00000000-0008-0000-0D00-00005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16" name="Szövegdoboz 215">
          <a:extLst>
            <a:ext uri="{FF2B5EF4-FFF2-40B4-BE49-F238E27FC236}">
              <a16:creationId xmlns:a16="http://schemas.microsoft.com/office/drawing/2014/main" id="{00000000-0008-0000-0D00-00005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7" name="Szövegdoboz 216">
          <a:extLst>
            <a:ext uri="{FF2B5EF4-FFF2-40B4-BE49-F238E27FC236}">
              <a16:creationId xmlns:a16="http://schemas.microsoft.com/office/drawing/2014/main" id="{00000000-0008-0000-0D00-00006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18" name="Szövegdoboz 217">
          <a:extLst>
            <a:ext uri="{FF2B5EF4-FFF2-40B4-BE49-F238E27FC236}">
              <a16:creationId xmlns:a16="http://schemas.microsoft.com/office/drawing/2014/main" id="{00000000-0008-0000-0D00-00006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19" name="Szövegdoboz 218">
          <a:extLst>
            <a:ext uri="{FF2B5EF4-FFF2-40B4-BE49-F238E27FC236}">
              <a16:creationId xmlns:a16="http://schemas.microsoft.com/office/drawing/2014/main" id="{00000000-0008-0000-0D00-00006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0" name="Szövegdoboz 219">
          <a:extLst>
            <a:ext uri="{FF2B5EF4-FFF2-40B4-BE49-F238E27FC236}">
              <a16:creationId xmlns:a16="http://schemas.microsoft.com/office/drawing/2014/main" id="{00000000-0008-0000-0D00-00006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21" name="Szövegdoboz 220">
          <a:extLst>
            <a:ext uri="{FF2B5EF4-FFF2-40B4-BE49-F238E27FC236}">
              <a16:creationId xmlns:a16="http://schemas.microsoft.com/office/drawing/2014/main" id="{00000000-0008-0000-0D00-00006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22" name="Szövegdoboz 221">
          <a:extLst>
            <a:ext uri="{FF2B5EF4-FFF2-40B4-BE49-F238E27FC236}">
              <a16:creationId xmlns:a16="http://schemas.microsoft.com/office/drawing/2014/main" id="{00000000-0008-0000-0D00-00006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3" name="Szövegdoboz 222">
          <a:extLst>
            <a:ext uri="{FF2B5EF4-FFF2-40B4-BE49-F238E27FC236}">
              <a16:creationId xmlns:a16="http://schemas.microsoft.com/office/drawing/2014/main" id="{00000000-0008-0000-0D00-00006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4" name="Szövegdoboz 223">
          <a:extLst>
            <a:ext uri="{FF2B5EF4-FFF2-40B4-BE49-F238E27FC236}">
              <a16:creationId xmlns:a16="http://schemas.microsoft.com/office/drawing/2014/main" id="{00000000-0008-0000-0D00-00006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25" name="Szövegdoboz 224">
          <a:extLst>
            <a:ext uri="{FF2B5EF4-FFF2-40B4-BE49-F238E27FC236}">
              <a16:creationId xmlns:a16="http://schemas.microsoft.com/office/drawing/2014/main" id="{00000000-0008-0000-0D00-00006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26" name="Szövegdoboz 225">
          <a:extLst>
            <a:ext uri="{FF2B5EF4-FFF2-40B4-BE49-F238E27FC236}">
              <a16:creationId xmlns:a16="http://schemas.microsoft.com/office/drawing/2014/main" id="{00000000-0008-0000-0D00-00006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7" name="Szövegdoboz 226">
          <a:extLst>
            <a:ext uri="{FF2B5EF4-FFF2-40B4-BE49-F238E27FC236}">
              <a16:creationId xmlns:a16="http://schemas.microsoft.com/office/drawing/2014/main" id="{00000000-0008-0000-0D00-00006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28" name="Szövegdoboz 227">
          <a:extLst>
            <a:ext uri="{FF2B5EF4-FFF2-40B4-BE49-F238E27FC236}">
              <a16:creationId xmlns:a16="http://schemas.microsoft.com/office/drawing/2014/main" id="{00000000-0008-0000-0D00-00006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29" name="Szövegdoboz 228">
          <a:extLst>
            <a:ext uri="{FF2B5EF4-FFF2-40B4-BE49-F238E27FC236}">
              <a16:creationId xmlns:a16="http://schemas.microsoft.com/office/drawing/2014/main" id="{00000000-0008-0000-0D00-00006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30" name="Szövegdoboz 229">
          <a:extLst>
            <a:ext uri="{FF2B5EF4-FFF2-40B4-BE49-F238E27FC236}">
              <a16:creationId xmlns:a16="http://schemas.microsoft.com/office/drawing/2014/main" id="{00000000-0008-0000-0D00-00006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1" name="Szövegdoboz 230">
          <a:extLst>
            <a:ext uri="{FF2B5EF4-FFF2-40B4-BE49-F238E27FC236}">
              <a16:creationId xmlns:a16="http://schemas.microsoft.com/office/drawing/2014/main" id="{00000000-0008-0000-0D00-00006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2" name="Szövegdoboz 231">
          <a:extLst>
            <a:ext uri="{FF2B5EF4-FFF2-40B4-BE49-F238E27FC236}">
              <a16:creationId xmlns:a16="http://schemas.microsoft.com/office/drawing/2014/main" id="{00000000-0008-0000-0D00-00006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33" name="Szövegdoboz 232">
          <a:extLst>
            <a:ext uri="{FF2B5EF4-FFF2-40B4-BE49-F238E27FC236}">
              <a16:creationId xmlns:a16="http://schemas.microsoft.com/office/drawing/2014/main" id="{00000000-0008-0000-0D00-00007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34" name="Szövegdoboz 233">
          <a:extLst>
            <a:ext uri="{FF2B5EF4-FFF2-40B4-BE49-F238E27FC236}">
              <a16:creationId xmlns:a16="http://schemas.microsoft.com/office/drawing/2014/main" id="{00000000-0008-0000-0D00-00007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5" name="Szövegdoboz 234">
          <a:extLst>
            <a:ext uri="{FF2B5EF4-FFF2-40B4-BE49-F238E27FC236}">
              <a16:creationId xmlns:a16="http://schemas.microsoft.com/office/drawing/2014/main" id="{00000000-0008-0000-0D00-00007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6" name="Szövegdoboz 235">
          <a:extLst>
            <a:ext uri="{FF2B5EF4-FFF2-40B4-BE49-F238E27FC236}">
              <a16:creationId xmlns:a16="http://schemas.microsoft.com/office/drawing/2014/main" id="{00000000-0008-0000-0D00-00007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37" name="Szövegdoboz 236">
          <a:extLst>
            <a:ext uri="{FF2B5EF4-FFF2-40B4-BE49-F238E27FC236}">
              <a16:creationId xmlns:a16="http://schemas.microsoft.com/office/drawing/2014/main" id="{00000000-0008-0000-0D00-00007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38" name="Szövegdoboz 237">
          <a:extLst>
            <a:ext uri="{FF2B5EF4-FFF2-40B4-BE49-F238E27FC236}">
              <a16:creationId xmlns:a16="http://schemas.microsoft.com/office/drawing/2014/main" id="{00000000-0008-0000-0D00-00007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39" name="Szövegdoboz 238">
          <a:extLst>
            <a:ext uri="{FF2B5EF4-FFF2-40B4-BE49-F238E27FC236}">
              <a16:creationId xmlns:a16="http://schemas.microsoft.com/office/drawing/2014/main" id="{00000000-0008-0000-0D00-00007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40" name="Szövegdoboz 239">
          <a:extLst>
            <a:ext uri="{FF2B5EF4-FFF2-40B4-BE49-F238E27FC236}">
              <a16:creationId xmlns:a16="http://schemas.microsoft.com/office/drawing/2014/main" id="{00000000-0008-0000-0D00-00007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1" name="Szövegdoboz 240">
          <a:extLst>
            <a:ext uri="{FF2B5EF4-FFF2-40B4-BE49-F238E27FC236}">
              <a16:creationId xmlns:a16="http://schemas.microsoft.com/office/drawing/2014/main" id="{00000000-0008-0000-0D00-00007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2" name="Szövegdoboz 241">
          <a:extLst>
            <a:ext uri="{FF2B5EF4-FFF2-40B4-BE49-F238E27FC236}">
              <a16:creationId xmlns:a16="http://schemas.microsoft.com/office/drawing/2014/main" id="{00000000-0008-0000-0D00-00007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43" name="Szövegdoboz 242">
          <a:extLst>
            <a:ext uri="{FF2B5EF4-FFF2-40B4-BE49-F238E27FC236}">
              <a16:creationId xmlns:a16="http://schemas.microsoft.com/office/drawing/2014/main" id="{00000000-0008-0000-0D00-00007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44" name="Szövegdoboz 243">
          <a:extLst>
            <a:ext uri="{FF2B5EF4-FFF2-40B4-BE49-F238E27FC236}">
              <a16:creationId xmlns:a16="http://schemas.microsoft.com/office/drawing/2014/main" id="{00000000-0008-0000-0D00-00007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5" name="Szövegdoboz 244">
          <a:extLst>
            <a:ext uri="{FF2B5EF4-FFF2-40B4-BE49-F238E27FC236}">
              <a16:creationId xmlns:a16="http://schemas.microsoft.com/office/drawing/2014/main" id="{00000000-0008-0000-0D00-00007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6" name="Szövegdoboz 245">
          <a:extLst>
            <a:ext uri="{FF2B5EF4-FFF2-40B4-BE49-F238E27FC236}">
              <a16:creationId xmlns:a16="http://schemas.microsoft.com/office/drawing/2014/main" id="{00000000-0008-0000-0D00-00007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47" name="Szövegdoboz 246">
          <a:extLst>
            <a:ext uri="{FF2B5EF4-FFF2-40B4-BE49-F238E27FC236}">
              <a16:creationId xmlns:a16="http://schemas.microsoft.com/office/drawing/2014/main" id="{00000000-0008-0000-0D00-00007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48" name="Szövegdoboz 247">
          <a:extLst>
            <a:ext uri="{FF2B5EF4-FFF2-40B4-BE49-F238E27FC236}">
              <a16:creationId xmlns:a16="http://schemas.microsoft.com/office/drawing/2014/main" id="{00000000-0008-0000-0D00-00007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49" name="Szövegdoboz 248">
          <a:extLst>
            <a:ext uri="{FF2B5EF4-FFF2-40B4-BE49-F238E27FC236}">
              <a16:creationId xmlns:a16="http://schemas.microsoft.com/office/drawing/2014/main" id="{00000000-0008-0000-0D00-00008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0" name="Szövegdoboz 249">
          <a:extLst>
            <a:ext uri="{FF2B5EF4-FFF2-40B4-BE49-F238E27FC236}">
              <a16:creationId xmlns:a16="http://schemas.microsoft.com/office/drawing/2014/main" id="{00000000-0008-0000-0D00-00008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51" name="Szövegdoboz 250">
          <a:extLst>
            <a:ext uri="{FF2B5EF4-FFF2-40B4-BE49-F238E27FC236}">
              <a16:creationId xmlns:a16="http://schemas.microsoft.com/office/drawing/2014/main" id="{00000000-0008-0000-0D00-00008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52" name="Szövegdoboz 251">
          <a:extLst>
            <a:ext uri="{FF2B5EF4-FFF2-40B4-BE49-F238E27FC236}">
              <a16:creationId xmlns:a16="http://schemas.microsoft.com/office/drawing/2014/main" id="{00000000-0008-0000-0D00-00008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3" name="Szövegdoboz 252">
          <a:extLst>
            <a:ext uri="{FF2B5EF4-FFF2-40B4-BE49-F238E27FC236}">
              <a16:creationId xmlns:a16="http://schemas.microsoft.com/office/drawing/2014/main" id="{00000000-0008-0000-0D00-00008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4" name="Szövegdoboz 253">
          <a:extLst>
            <a:ext uri="{FF2B5EF4-FFF2-40B4-BE49-F238E27FC236}">
              <a16:creationId xmlns:a16="http://schemas.microsoft.com/office/drawing/2014/main" id="{00000000-0008-0000-0D00-00008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55" name="Szövegdoboz 254">
          <a:extLst>
            <a:ext uri="{FF2B5EF4-FFF2-40B4-BE49-F238E27FC236}">
              <a16:creationId xmlns:a16="http://schemas.microsoft.com/office/drawing/2014/main" id="{00000000-0008-0000-0D00-00008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56" name="Szövegdoboz 255">
          <a:extLst>
            <a:ext uri="{FF2B5EF4-FFF2-40B4-BE49-F238E27FC236}">
              <a16:creationId xmlns:a16="http://schemas.microsoft.com/office/drawing/2014/main" id="{00000000-0008-0000-0D00-00008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7" name="Szövegdoboz 256">
          <a:extLst>
            <a:ext uri="{FF2B5EF4-FFF2-40B4-BE49-F238E27FC236}">
              <a16:creationId xmlns:a16="http://schemas.microsoft.com/office/drawing/2014/main" id="{00000000-0008-0000-0D00-00008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58" name="Szövegdoboz 257">
          <a:extLst>
            <a:ext uri="{FF2B5EF4-FFF2-40B4-BE49-F238E27FC236}">
              <a16:creationId xmlns:a16="http://schemas.microsoft.com/office/drawing/2014/main" id="{00000000-0008-0000-0D00-00008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59" name="Szövegdoboz 258">
          <a:extLst>
            <a:ext uri="{FF2B5EF4-FFF2-40B4-BE49-F238E27FC236}">
              <a16:creationId xmlns:a16="http://schemas.microsoft.com/office/drawing/2014/main" id="{00000000-0008-0000-0D00-00008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0" name="Szövegdoboz 259">
          <a:extLst>
            <a:ext uri="{FF2B5EF4-FFF2-40B4-BE49-F238E27FC236}">
              <a16:creationId xmlns:a16="http://schemas.microsoft.com/office/drawing/2014/main" id="{00000000-0008-0000-0D00-00008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61" name="Szövegdoboz 260">
          <a:extLst>
            <a:ext uri="{FF2B5EF4-FFF2-40B4-BE49-F238E27FC236}">
              <a16:creationId xmlns:a16="http://schemas.microsoft.com/office/drawing/2014/main" id="{00000000-0008-0000-0D00-00008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62" name="Szövegdoboz 261">
          <a:extLst>
            <a:ext uri="{FF2B5EF4-FFF2-40B4-BE49-F238E27FC236}">
              <a16:creationId xmlns:a16="http://schemas.microsoft.com/office/drawing/2014/main" id="{00000000-0008-0000-0D00-00008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3" name="Szövegdoboz 262">
          <a:extLst>
            <a:ext uri="{FF2B5EF4-FFF2-40B4-BE49-F238E27FC236}">
              <a16:creationId xmlns:a16="http://schemas.microsoft.com/office/drawing/2014/main" id="{00000000-0008-0000-0D00-00008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4" name="Szövegdoboz 263">
          <a:extLst>
            <a:ext uri="{FF2B5EF4-FFF2-40B4-BE49-F238E27FC236}">
              <a16:creationId xmlns:a16="http://schemas.microsoft.com/office/drawing/2014/main" id="{00000000-0008-0000-0D00-00008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65" name="Szövegdoboz 264">
          <a:extLst>
            <a:ext uri="{FF2B5EF4-FFF2-40B4-BE49-F238E27FC236}">
              <a16:creationId xmlns:a16="http://schemas.microsoft.com/office/drawing/2014/main" id="{00000000-0008-0000-0D00-00009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66" name="Szövegdoboz 265">
          <a:extLst>
            <a:ext uri="{FF2B5EF4-FFF2-40B4-BE49-F238E27FC236}">
              <a16:creationId xmlns:a16="http://schemas.microsoft.com/office/drawing/2014/main" id="{00000000-0008-0000-0D00-00009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7" name="Szövegdoboz 266">
          <a:extLst>
            <a:ext uri="{FF2B5EF4-FFF2-40B4-BE49-F238E27FC236}">
              <a16:creationId xmlns:a16="http://schemas.microsoft.com/office/drawing/2014/main" id="{00000000-0008-0000-0D00-00009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68" name="Szövegdoboz 267">
          <a:extLst>
            <a:ext uri="{FF2B5EF4-FFF2-40B4-BE49-F238E27FC236}">
              <a16:creationId xmlns:a16="http://schemas.microsoft.com/office/drawing/2014/main" id="{00000000-0008-0000-0D00-00009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69" name="Szövegdoboz 268">
          <a:extLst>
            <a:ext uri="{FF2B5EF4-FFF2-40B4-BE49-F238E27FC236}">
              <a16:creationId xmlns:a16="http://schemas.microsoft.com/office/drawing/2014/main" id="{00000000-0008-0000-0D00-00009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70" name="Szövegdoboz 269">
          <a:extLst>
            <a:ext uri="{FF2B5EF4-FFF2-40B4-BE49-F238E27FC236}">
              <a16:creationId xmlns:a16="http://schemas.microsoft.com/office/drawing/2014/main" id="{00000000-0008-0000-0D00-00009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1" name="Szövegdoboz 270">
          <a:extLst>
            <a:ext uri="{FF2B5EF4-FFF2-40B4-BE49-F238E27FC236}">
              <a16:creationId xmlns:a16="http://schemas.microsoft.com/office/drawing/2014/main" id="{00000000-0008-0000-0D00-00009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2" name="Szövegdoboz 271">
          <a:extLst>
            <a:ext uri="{FF2B5EF4-FFF2-40B4-BE49-F238E27FC236}">
              <a16:creationId xmlns:a16="http://schemas.microsoft.com/office/drawing/2014/main" id="{00000000-0008-0000-0D00-00009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73" name="Szövegdoboz 272">
          <a:extLst>
            <a:ext uri="{FF2B5EF4-FFF2-40B4-BE49-F238E27FC236}">
              <a16:creationId xmlns:a16="http://schemas.microsoft.com/office/drawing/2014/main" id="{00000000-0008-0000-0D00-00009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74" name="Szövegdoboz 273">
          <a:extLst>
            <a:ext uri="{FF2B5EF4-FFF2-40B4-BE49-F238E27FC236}">
              <a16:creationId xmlns:a16="http://schemas.microsoft.com/office/drawing/2014/main" id="{00000000-0008-0000-0D00-00009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5" name="Szövegdoboz 274">
          <a:extLst>
            <a:ext uri="{FF2B5EF4-FFF2-40B4-BE49-F238E27FC236}">
              <a16:creationId xmlns:a16="http://schemas.microsoft.com/office/drawing/2014/main" id="{00000000-0008-0000-0D00-00009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6" name="Szövegdoboz 275">
          <a:extLst>
            <a:ext uri="{FF2B5EF4-FFF2-40B4-BE49-F238E27FC236}">
              <a16:creationId xmlns:a16="http://schemas.microsoft.com/office/drawing/2014/main" id="{00000000-0008-0000-0D00-00009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77" name="Szövegdoboz 276">
          <a:extLst>
            <a:ext uri="{FF2B5EF4-FFF2-40B4-BE49-F238E27FC236}">
              <a16:creationId xmlns:a16="http://schemas.microsoft.com/office/drawing/2014/main" id="{00000000-0008-0000-0D00-00009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78" name="Szövegdoboz 277">
          <a:extLst>
            <a:ext uri="{FF2B5EF4-FFF2-40B4-BE49-F238E27FC236}">
              <a16:creationId xmlns:a16="http://schemas.microsoft.com/office/drawing/2014/main" id="{00000000-0008-0000-0D00-00009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79" name="Szövegdoboz 278">
          <a:extLst>
            <a:ext uri="{FF2B5EF4-FFF2-40B4-BE49-F238E27FC236}">
              <a16:creationId xmlns:a16="http://schemas.microsoft.com/office/drawing/2014/main" id="{00000000-0008-0000-0D00-00009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80" name="Szövegdoboz 279">
          <a:extLst>
            <a:ext uri="{FF2B5EF4-FFF2-40B4-BE49-F238E27FC236}">
              <a16:creationId xmlns:a16="http://schemas.microsoft.com/office/drawing/2014/main" id="{00000000-0008-0000-0D00-00009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1" name="Szövegdoboz 280">
          <a:extLst>
            <a:ext uri="{FF2B5EF4-FFF2-40B4-BE49-F238E27FC236}">
              <a16:creationId xmlns:a16="http://schemas.microsoft.com/office/drawing/2014/main" id="{00000000-0008-0000-0D00-0000A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2" name="Szövegdoboz 281">
          <a:extLst>
            <a:ext uri="{FF2B5EF4-FFF2-40B4-BE49-F238E27FC236}">
              <a16:creationId xmlns:a16="http://schemas.microsoft.com/office/drawing/2014/main" id="{00000000-0008-0000-0D00-0000A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83" name="Szövegdoboz 282">
          <a:extLst>
            <a:ext uri="{FF2B5EF4-FFF2-40B4-BE49-F238E27FC236}">
              <a16:creationId xmlns:a16="http://schemas.microsoft.com/office/drawing/2014/main" id="{00000000-0008-0000-0D00-0000A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84" name="Szövegdoboz 283">
          <a:extLst>
            <a:ext uri="{FF2B5EF4-FFF2-40B4-BE49-F238E27FC236}">
              <a16:creationId xmlns:a16="http://schemas.microsoft.com/office/drawing/2014/main" id="{00000000-0008-0000-0D00-0000A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5" name="Szövegdoboz 284">
          <a:extLst>
            <a:ext uri="{FF2B5EF4-FFF2-40B4-BE49-F238E27FC236}">
              <a16:creationId xmlns:a16="http://schemas.microsoft.com/office/drawing/2014/main" id="{00000000-0008-0000-0D00-0000A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6" name="Szövegdoboz 285">
          <a:extLst>
            <a:ext uri="{FF2B5EF4-FFF2-40B4-BE49-F238E27FC236}">
              <a16:creationId xmlns:a16="http://schemas.microsoft.com/office/drawing/2014/main" id="{00000000-0008-0000-0D00-0000A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87" name="Szövegdoboz 286">
          <a:extLst>
            <a:ext uri="{FF2B5EF4-FFF2-40B4-BE49-F238E27FC236}">
              <a16:creationId xmlns:a16="http://schemas.microsoft.com/office/drawing/2014/main" id="{00000000-0008-0000-0D00-0000A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88" name="Szövegdoboz 287">
          <a:extLst>
            <a:ext uri="{FF2B5EF4-FFF2-40B4-BE49-F238E27FC236}">
              <a16:creationId xmlns:a16="http://schemas.microsoft.com/office/drawing/2014/main" id="{00000000-0008-0000-0D00-0000A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89" name="Szövegdoboz 288">
          <a:extLst>
            <a:ext uri="{FF2B5EF4-FFF2-40B4-BE49-F238E27FC236}">
              <a16:creationId xmlns:a16="http://schemas.microsoft.com/office/drawing/2014/main" id="{00000000-0008-0000-0D00-0000A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0" name="Szövegdoboz 289">
          <a:extLst>
            <a:ext uri="{FF2B5EF4-FFF2-40B4-BE49-F238E27FC236}">
              <a16:creationId xmlns:a16="http://schemas.microsoft.com/office/drawing/2014/main" id="{00000000-0008-0000-0D00-0000A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91" name="Szövegdoboz 290">
          <a:extLst>
            <a:ext uri="{FF2B5EF4-FFF2-40B4-BE49-F238E27FC236}">
              <a16:creationId xmlns:a16="http://schemas.microsoft.com/office/drawing/2014/main" id="{00000000-0008-0000-0D00-0000A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92" name="Szövegdoboz 291">
          <a:extLst>
            <a:ext uri="{FF2B5EF4-FFF2-40B4-BE49-F238E27FC236}">
              <a16:creationId xmlns:a16="http://schemas.microsoft.com/office/drawing/2014/main" id="{00000000-0008-0000-0D00-0000A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3" name="Szövegdoboz 292">
          <a:extLst>
            <a:ext uri="{FF2B5EF4-FFF2-40B4-BE49-F238E27FC236}">
              <a16:creationId xmlns:a16="http://schemas.microsoft.com/office/drawing/2014/main" id="{00000000-0008-0000-0D00-0000A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4" name="Szövegdoboz 293">
          <a:extLst>
            <a:ext uri="{FF2B5EF4-FFF2-40B4-BE49-F238E27FC236}">
              <a16:creationId xmlns:a16="http://schemas.microsoft.com/office/drawing/2014/main" id="{00000000-0008-0000-0D00-0000A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95" name="Szövegdoboz 294">
          <a:extLst>
            <a:ext uri="{FF2B5EF4-FFF2-40B4-BE49-F238E27FC236}">
              <a16:creationId xmlns:a16="http://schemas.microsoft.com/office/drawing/2014/main" id="{00000000-0008-0000-0D00-0000A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96" name="Szövegdoboz 295">
          <a:extLst>
            <a:ext uri="{FF2B5EF4-FFF2-40B4-BE49-F238E27FC236}">
              <a16:creationId xmlns:a16="http://schemas.microsoft.com/office/drawing/2014/main" id="{00000000-0008-0000-0D00-0000A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7" name="Szövegdoboz 296">
          <a:extLst>
            <a:ext uri="{FF2B5EF4-FFF2-40B4-BE49-F238E27FC236}">
              <a16:creationId xmlns:a16="http://schemas.microsoft.com/office/drawing/2014/main" id="{00000000-0008-0000-0D00-0000B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298" name="Szövegdoboz 297">
          <a:extLst>
            <a:ext uri="{FF2B5EF4-FFF2-40B4-BE49-F238E27FC236}">
              <a16:creationId xmlns:a16="http://schemas.microsoft.com/office/drawing/2014/main" id="{00000000-0008-0000-0D00-0000B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299" name="Szövegdoboz 298">
          <a:extLst>
            <a:ext uri="{FF2B5EF4-FFF2-40B4-BE49-F238E27FC236}">
              <a16:creationId xmlns:a16="http://schemas.microsoft.com/office/drawing/2014/main" id="{00000000-0008-0000-0D00-0000B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0" name="Szövegdoboz 299">
          <a:extLst>
            <a:ext uri="{FF2B5EF4-FFF2-40B4-BE49-F238E27FC236}">
              <a16:creationId xmlns:a16="http://schemas.microsoft.com/office/drawing/2014/main" id="{00000000-0008-0000-0D00-0000B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01" name="Szövegdoboz 300">
          <a:extLst>
            <a:ext uri="{FF2B5EF4-FFF2-40B4-BE49-F238E27FC236}">
              <a16:creationId xmlns:a16="http://schemas.microsoft.com/office/drawing/2014/main" id="{00000000-0008-0000-0D00-0000B4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02" name="Szövegdoboz 301">
          <a:extLst>
            <a:ext uri="{FF2B5EF4-FFF2-40B4-BE49-F238E27FC236}">
              <a16:creationId xmlns:a16="http://schemas.microsoft.com/office/drawing/2014/main" id="{00000000-0008-0000-0D00-0000B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3" name="Szövegdoboz 302">
          <a:extLst>
            <a:ext uri="{FF2B5EF4-FFF2-40B4-BE49-F238E27FC236}">
              <a16:creationId xmlns:a16="http://schemas.microsoft.com/office/drawing/2014/main" id="{00000000-0008-0000-0D00-0000B6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4" name="Szövegdoboz 303">
          <a:extLst>
            <a:ext uri="{FF2B5EF4-FFF2-40B4-BE49-F238E27FC236}">
              <a16:creationId xmlns:a16="http://schemas.microsoft.com/office/drawing/2014/main" id="{00000000-0008-0000-0D00-0000B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05" name="Szövegdoboz 304">
          <a:extLst>
            <a:ext uri="{FF2B5EF4-FFF2-40B4-BE49-F238E27FC236}">
              <a16:creationId xmlns:a16="http://schemas.microsoft.com/office/drawing/2014/main" id="{00000000-0008-0000-0D00-0000B8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06" name="Szövegdoboz 305">
          <a:extLst>
            <a:ext uri="{FF2B5EF4-FFF2-40B4-BE49-F238E27FC236}">
              <a16:creationId xmlns:a16="http://schemas.microsoft.com/office/drawing/2014/main" id="{00000000-0008-0000-0D00-0000B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7" name="Szövegdoboz 306">
          <a:extLst>
            <a:ext uri="{FF2B5EF4-FFF2-40B4-BE49-F238E27FC236}">
              <a16:creationId xmlns:a16="http://schemas.microsoft.com/office/drawing/2014/main" id="{00000000-0008-0000-0D00-0000BA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08" name="Szövegdoboz 307">
          <a:extLst>
            <a:ext uri="{FF2B5EF4-FFF2-40B4-BE49-F238E27FC236}">
              <a16:creationId xmlns:a16="http://schemas.microsoft.com/office/drawing/2014/main" id="{00000000-0008-0000-0D00-0000B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09" name="Szövegdoboz 308">
          <a:extLst>
            <a:ext uri="{FF2B5EF4-FFF2-40B4-BE49-F238E27FC236}">
              <a16:creationId xmlns:a16="http://schemas.microsoft.com/office/drawing/2014/main" id="{00000000-0008-0000-0D00-0000B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10" name="Szövegdoboz 309">
          <a:extLst>
            <a:ext uri="{FF2B5EF4-FFF2-40B4-BE49-F238E27FC236}">
              <a16:creationId xmlns:a16="http://schemas.microsoft.com/office/drawing/2014/main" id="{00000000-0008-0000-0D00-0000B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1" name="Szövegdoboz 310">
          <a:extLst>
            <a:ext uri="{FF2B5EF4-FFF2-40B4-BE49-F238E27FC236}">
              <a16:creationId xmlns:a16="http://schemas.microsoft.com/office/drawing/2014/main" id="{00000000-0008-0000-0D00-0000BE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2" name="Szövegdoboz 311">
          <a:extLst>
            <a:ext uri="{FF2B5EF4-FFF2-40B4-BE49-F238E27FC236}">
              <a16:creationId xmlns:a16="http://schemas.microsoft.com/office/drawing/2014/main" id="{00000000-0008-0000-0D00-0000B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13" name="Szövegdoboz 312">
          <a:extLst>
            <a:ext uri="{FF2B5EF4-FFF2-40B4-BE49-F238E27FC236}">
              <a16:creationId xmlns:a16="http://schemas.microsoft.com/office/drawing/2014/main" id="{00000000-0008-0000-0D00-0000C0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14" name="Szövegdoboz 313">
          <a:extLst>
            <a:ext uri="{FF2B5EF4-FFF2-40B4-BE49-F238E27FC236}">
              <a16:creationId xmlns:a16="http://schemas.microsoft.com/office/drawing/2014/main" id="{00000000-0008-0000-0D00-0000C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5" name="Szövegdoboz 314">
          <a:extLst>
            <a:ext uri="{FF2B5EF4-FFF2-40B4-BE49-F238E27FC236}">
              <a16:creationId xmlns:a16="http://schemas.microsoft.com/office/drawing/2014/main" id="{00000000-0008-0000-0D00-0000C2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6" name="Szövegdoboz 315">
          <a:extLst>
            <a:ext uri="{FF2B5EF4-FFF2-40B4-BE49-F238E27FC236}">
              <a16:creationId xmlns:a16="http://schemas.microsoft.com/office/drawing/2014/main" id="{00000000-0008-0000-0D00-0000C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17" name="Szövegdoboz 316">
          <a:extLst>
            <a:ext uri="{FF2B5EF4-FFF2-40B4-BE49-F238E27FC236}">
              <a16:creationId xmlns:a16="http://schemas.microsoft.com/office/drawing/2014/main" id="{00000000-0008-0000-0D00-0000C4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18" name="Szövegdoboz 317">
          <a:extLst>
            <a:ext uri="{FF2B5EF4-FFF2-40B4-BE49-F238E27FC236}">
              <a16:creationId xmlns:a16="http://schemas.microsoft.com/office/drawing/2014/main" id="{00000000-0008-0000-0D00-0000C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19" name="Szövegdoboz 318">
          <a:extLst>
            <a:ext uri="{FF2B5EF4-FFF2-40B4-BE49-F238E27FC236}">
              <a16:creationId xmlns:a16="http://schemas.microsoft.com/office/drawing/2014/main" id="{00000000-0008-0000-0D00-0000C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0" name="Szövegdoboz 319">
          <a:extLst>
            <a:ext uri="{FF2B5EF4-FFF2-40B4-BE49-F238E27FC236}">
              <a16:creationId xmlns:a16="http://schemas.microsoft.com/office/drawing/2014/main" id="{00000000-0008-0000-0D00-0000C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1" name="Szövegdoboz 320">
          <a:extLst>
            <a:ext uri="{FF2B5EF4-FFF2-40B4-BE49-F238E27FC236}">
              <a16:creationId xmlns:a16="http://schemas.microsoft.com/office/drawing/2014/main" id="{00000000-0008-0000-0D00-0000C8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22" name="Szövegdoboz 321">
          <a:extLst>
            <a:ext uri="{FF2B5EF4-FFF2-40B4-BE49-F238E27FC236}">
              <a16:creationId xmlns:a16="http://schemas.microsoft.com/office/drawing/2014/main" id="{00000000-0008-0000-0D00-0000C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23" name="Szövegdoboz 322">
          <a:extLst>
            <a:ext uri="{FF2B5EF4-FFF2-40B4-BE49-F238E27FC236}">
              <a16:creationId xmlns:a16="http://schemas.microsoft.com/office/drawing/2014/main" id="{00000000-0008-0000-0D00-0000C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4" name="Szövegdoboz 323">
          <a:extLst>
            <a:ext uri="{FF2B5EF4-FFF2-40B4-BE49-F238E27FC236}">
              <a16:creationId xmlns:a16="http://schemas.microsoft.com/office/drawing/2014/main" id="{00000000-0008-0000-0D00-0000C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5" name="Szövegdoboz 324">
          <a:extLst>
            <a:ext uri="{FF2B5EF4-FFF2-40B4-BE49-F238E27FC236}">
              <a16:creationId xmlns:a16="http://schemas.microsoft.com/office/drawing/2014/main" id="{00000000-0008-0000-0D00-0000CC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26" name="Szövegdoboz 325">
          <a:extLst>
            <a:ext uri="{FF2B5EF4-FFF2-40B4-BE49-F238E27FC236}">
              <a16:creationId xmlns:a16="http://schemas.microsoft.com/office/drawing/2014/main" id="{00000000-0008-0000-0D00-0000C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27" name="Szövegdoboz 326">
          <a:extLst>
            <a:ext uri="{FF2B5EF4-FFF2-40B4-BE49-F238E27FC236}">
              <a16:creationId xmlns:a16="http://schemas.microsoft.com/office/drawing/2014/main" id="{00000000-0008-0000-0D00-0000C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8" name="Szövegdoboz 327">
          <a:extLst>
            <a:ext uri="{FF2B5EF4-FFF2-40B4-BE49-F238E27FC236}">
              <a16:creationId xmlns:a16="http://schemas.microsoft.com/office/drawing/2014/main" id="{00000000-0008-0000-0D00-0000C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29" name="Szövegdoboz 328">
          <a:extLst>
            <a:ext uri="{FF2B5EF4-FFF2-40B4-BE49-F238E27FC236}">
              <a16:creationId xmlns:a16="http://schemas.microsoft.com/office/drawing/2014/main" id="{00000000-0008-0000-0D00-0000D0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0" name="Szövegdoboz 329">
          <a:extLst>
            <a:ext uri="{FF2B5EF4-FFF2-40B4-BE49-F238E27FC236}">
              <a16:creationId xmlns:a16="http://schemas.microsoft.com/office/drawing/2014/main" id="{00000000-0008-0000-0D00-0000D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1" name="Szövegdoboz 330">
          <a:extLst>
            <a:ext uri="{FF2B5EF4-FFF2-40B4-BE49-F238E27FC236}">
              <a16:creationId xmlns:a16="http://schemas.microsoft.com/office/drawing/2014/main" id="{00000000-0008-0000-0D00-0000D2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32" name="Szövegdoboz 331">
          <a:extLst>
            <a:ext uri="{FF2B5EF4-FFF2-40B4-BE49-F238E27FC236}">
              <a16:creationId xmlns:a16="http://schemas.microsoft.com/office/drawing/2014/main" id="{00000000-0008-0000-0D00-0000D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33" name="Szövegdoboz 332">
          <a:extLst>
            <a:ext uri="{FF2B5EF4-FFF2-40B4-BE49-F238E27FC236}">
              <a16:creationId xmlns:a16="http://schemas.microsoft.com/office/drawing/2014/main" id="{00000000-0008-0000-0D00-0000D4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4" name="Szövegdoboz 333">
          <a:extLst>
            <a:ext uri="{FF2B5EF4-FFF2-40B4-BE49-F238E27FC236}">
              <a16:creationId xmlns:a16="http://schemas.microsoft.com/office/drawing/2014/main" id="{00000000-0008-0000-0D00-0000D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5" name="Szövegdoboz 334">
          <a:extLst>
            <a:ext uri="{FF2B5EF4-FFF2-40B4-BE49-F238E27FC236}">
              <a16:creationId xmlns:a16="http://schemas.microsoft.com/office/drawing/2014/main" id="{00000000-0008-0000-0D00-0000D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36" name="Szövegdoboz 335">
          <a:extLst>
            <a:ext uri="{FF2B5EF4-FFF2-40B4-BE49-F238E27FC236}">
              <a16:creationId xmlns:a16="http://schemas.microsoft.com/office/drawing/2014/main" id="{00000000-0008-0000-0D00-0000D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37" name="Szövegdoboz 336">
          <a:extLst>
            <a:ext uri="{FF2B5EF4-FFF2-40B4-BE49-F238E27FC236}">
              <a16:creationId xmlns:a16="http://schemas.microsoft.com/office/drawing/2014/main" id="{00000000-0008-0000-0D00-0000D8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8" name="Szövegdoboz 337">
          <a:extLst>
            <a:ext uri="{FF2B5EF4-FFF2-40B4-BE49-F238E27FC236}">
              <a16:creationId xmlns:a16="http://schemas.microsoft.com/office/drawing/2014/main" id="{00000000-0008-0000-0D00-0000D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39" name="Szövegdoboz 338">
          <a:extLst>
            <a:ext uri="{FF2B5EF4-FFF2-40B4-BE49-F238E27FC236}">
              <a16:creationId xmlns:a16="http://schemas.microsoft.com/office/drawing/2014/main" id="{00000000-0008-0000-0D00-0000D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0" name="Szövegdoboz 339">
          <a:extLst>
            <a:ext uri="{FF2B5EF4-FFF2-40B4-BE49-F238E27FC236}">
              <a16:creationId xmlns:a16="http://schemas.microsoft.com/office/drawing/2014/main" id="{00000000-0008-0000-0D00-0000D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1" name="Szövegdoboz 340">
          <a:extLst>
            <a:ext uri="{FF2B5EF4-FFF2-40B4-BE49-F238E27FC236}">
              <a16:creationId xmlns:a16="http://schemas.microsoft.com/office/drawing/2014/main" id="{00000000-0008-0000-0D00-0000DC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42" name="Szövegdoboz 341">
          <a:extLst>
            <a:ext uri="{FF2B5EF4-FFF2-40B4-BE49-F238E27FC236}">
              <a16:creationId xmlns:a16="http://schemas.microsoft.com/office/drawing/2014/main" id="{00000000-0008-0000-0D00-0000D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43" name="Szövegdoboz 342">
          <a:extLst>
            <a:ext uri="{FF2B5EF4-FFF2-40B4-BE49-F238E27FC236}">
              <a16:creationId xmlns:a16="http://schemas.microsoft.com/office/drawing/2014/main" id="{00000000-0008-0000-0D00-0000D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4" name="Szövegdoboz 343">
          <a:extLst>
            <a:ext uri="{FF2B5EF4-FFF2-40B4-BE49-F238E27FC236}">
              <a16:creationId xmlns:a16="http://schemas.microsoft.com/office/drawing/2014/main" id="{00000000-0008-0000-0D00-0000D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5" name="Szövegdoboz 344">
          <a:extLst>
            <a:ext uri="{FF2B5EF4-FFF2-40B4-BE49-F238E27FC236}">
              <a16:creationId xmlns:a16="http://schemas.microsoft.com/office/drawing/2014/main" id="{00000000-0008-0000-0D00-0000E0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46" name="Szövegdoboz 345">
          <a:extLst>
            <a:ext uri="{FF2B5EF4-FFF2-40B4-BE49-F238E27FC236}">
              <a16:creationId xmlns:a16="http://schemas.microsoft.com/office/drawing/2014/main" id="{00000000-0008-0000-0D00-0000E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47" name="Szövegdoboz 346">
          <a:extLst>
            <a:ext uri="{FF2B5EF4-FFF2-40B4-BE49-F238E27FC236}">
              <a16:creationId xmlns:a16="http://schemas.microsoft.com/office/drawing/2014/main" id="{00000000-0008-0000-0D00-0000E2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8" name="Szövegdoboz 347">
          <a:extLst>
            <a:ext uri="{FF2B5EF4-FFF2-40B4-BE49-F238E27FC236}">
              <a16:creationId xmlns:a16="http://schemas.microsoft.com/office/drawing/2014/main" id="{00000000-0008-0000-0D00-0000E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49" name="Szövegdoboz 348">
          <a:extLst>
            <a:ext uri="{FF2B5EF4-FFF2-40B4-BE49-F238E27FC236}">
              <a16:creationId xmlns:a16="http://schemas.microsoft.com/office/drawing/2014/main" id="{00000000-0008-0000-0D00-0000E4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0" name="Szövegdoboz 349">
          <a:extLst>
            <a:ext uri="{FF2B5EF4-FFF2-40B4-BE49-F238E27FC236}">
              <a16:creationId xmlns:a16="http://schemas.microsoft.com/office/drawing/2014/main" id="{00000000-0008-0000-0D00-0000E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1" name="Szövegdoboz 350">
          <a:extLst>
            <a:ext uri="{FF2B5EF4-FFF2-40B4-BE49-F238E27FC236}">
              <a16:creationId xmlns:a16="http://schemas.microsoft.com/office/drawing/2014/main" id="{00000000-0008-0000-0D00-0000E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52" name="Szövegdoboz 351">
          <a:extLst>
            <a:ext uri="{FF2B5EF4-FFF2-40B4-BE49-F238E27FC236}">
              <a16:creationId xmlns:a16="http://schemas.microsoft.com/office/drawing/2014/main" id="{00000000-0008-0000-0D00-0000E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53" name="Szövegdoboz 352">
          <a:extLst>
            <a:ext uri="{FF2B5EF4-FFF2-40B4-BE49-F238E27FC236}">
              <a16:creationId xmlns:a16="http://schemas.microsoft.com/office/drawing/2014/main" id="{00000000-0008-0000-0D00-0000E8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4" name="Szövegdoboz 353">
          <a:extLst>
            <a:ext uri="{FF2B5EF4-FFF2-40B4-BE49-F238E27FC236}">
              <a16:creationId xmlns:a16="http://schemas.microsoft.com/office/drawing/2014/main" id="{00000000-0008-0000-0D00-0000E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5" name="Szövegdoboz 354">
          <a:extLst>
            <a:ext uri="{FF2B5EF4-FFF2-40B4-BE49-F238E27FC236}">
              <a16:creationId xmlns:a16="http://schemas.microsoft.com/office/drawing/2014/main" id="{00000000-0008-0000-0D00-0000E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56" name="Szövegdoboz 355">
          <a:extLst>
            <a:ext uri="{FF2B5EF4-FFF2-40B4-BE49-F238E27FC236}">
              <a16:creationId xmlns:a16="http://schemas.microsoft.com/office/drawing/2014/main" id="{00000000-0008-0000-0D00-0000EB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57" name="Szövegdoboz 356">
          <a:extLst>
            <a:ext uri="{FF2B5EF4-FFF2-40B4-BE49-F238E27FC236}">
              <a16:creationId xmlns:a16="http://schemas.microsoft.com/office/drawing/2014/main" id="{00000000-0008-0000-0D00-0000EC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8" name="Szövegdoboz 357">
          <a:extLst>
            <a:ext uri="{FF2B5EF4-FFF2-40B4-BE49-F238E27FC236}">
              <a16:creationId xmlns:a16="http://schemas.microsoft.com/office/drawing/2014/main" id="{00000000-0008-0000-0D00-0000E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59" name="Szövegdoboz 358">
          <a:extLst>
            <a:ext uri="{FF2B5EF4-FFF2-40B4-BE49-F238E27FC236}">
              <a16:creationId xmlns:a16="http://schemas.microsoft.com/office/drawing/2014/main" id="{00000000-0008-0000-0D00-0000E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0" name="Szövegdoboz 359">
          <a:extLst>
            <a:ext uri="{FF2B5EF4-FFF2-40B4-BE49-F238E27FC236}">
              <a16:creationId xmlns:a16="http://schemas.microsoft.com/office/drawing/2014/main" id="{00000000-0008-0000-0D00-0000EF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1" name="Szövegdoboz 360">
          <a:extLst>
            <a:ext uri="{FF2B5EF4-FFF2-40B4-BE49-F238E27FC236}">
              <a16:creationId xmlns:a16="http://schemas.microsoft.com/office/drawing/2014/main" id="{00000000-0008-0000-0D00-0000F0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62" name="Szövegdoboz 361">
          <a:extLst>
            <a:ext uri="{FF2B5EF4-FFF2-40B4-BE49-F238E27FC236}">
              <a16:creationId xmlns:a16="http://schemas.microsoft.com/office/drawing/2014/main" id="{00000000-0008-0000-0D00-0000F1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63" name="Szövegdoboz 362">
          <a:extLst>
            <a:ext uri="{FF2B5EF4-FFF2-40B4-BE49-F238E27FC236}">
              <a16:creationId xmlns:a16="http://schemas.microsoft.com/office/drawing/2014/main" id="{00000000-0008-0000-0D00-0000F2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4" name="Szövegdoboz 363">
          <a:extLst>
            <a:ext uri="{FF2B5EF4-FFF2-40B4-BE49-F238E27FC236}">
              <a16:creationId xmlns:a16="http://schemas.microsoft.com/office/drawing/2014/main" id="{00000000-0008-0000-0D00-0000F3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5" name="Szövegdoboz 364">
          <a:extLst>
            <a:ext uri="{FF2B5EF4-FFF2-40B4-BE49-F238E27FC236}">
              <a16:creationId xmlns:a16="http://schemas.microsoft.com/office/drawing/2014/main" id="{00000000-0008-0000-0D00-0000F4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66" name="Szövegdoboz 365">
          <a:extLst>
            <a:ext uri="{FF2B5EF4-FFF2-40B4-BE49-F238E27FC236}">
              <a16:creationId xmlns:a16="http://schemas.microsoft.com/office/drawing/2014/main" id="{00000000-0008-0000-0D00-0000F5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67" name="Szövegdoboz 366">
          <a:extLst>
            <a:ext uri="{FF2B5EF4-FFF2-40B4-BE49-F238E27FC236}">
              <a16:creationId xmlns:a16="http://schemas.microsoft.com/office/drawing/2014/main" id="{00000000-0008-0000-0D00-0000F6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8" name="Szövegdoboz 367">
          <a:extLst>
            <a:ext uri="{FF2B5EF4-FFF2-40B4-BE49-F238E27FC236}">
              <a16:creationId xmlns:a16="http://schemas.microsoft.com/office/drawing/2014/main" id="{00000000-0008-0000-0D00-0000F7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69" name="Szövegdoboz 368">
          <a:extLst>
            <a:ext uri="{FF2B5EF4-FFF2-40B4-BE49-F238E27FC236}">
              <a16:creationId xmlns:a16="http://schemas.microsoft.com/office/drawing/2014/main" id="{00000000-0008-0000-0D00-0000F804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0" name="Szövegdoboz 369">
          <a:extLst>
            <a:ext uri="{FF2B5EF4-FFF2-40B4-BE49-F238E27FC236}">
              <a16:creationId xmlns:a16="http://schemas.microsoft.com/office/drawing/2014/main" id="{00000000-0008-0000-0D00-0000F9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1" name="Szövegdoboz 370">
          <a:extLst>
            <a:ext uri="{FF2B5EF4-FFF2-40B4-BE49-F238E27FC236}">
              <a16:creationId xmlns:a16="http://schemas.microsoft.com/office/drawing/2014/main" id="{00000000-0008-0000-0D00-0000FA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2" name="Szövegdoboz 371">
          <a:extLst>
            <a:ext uri="{FF2B5EF4-FFF2-40B4-BE49-F238E27FC236}">
              <a16:creationId xmlns:a16="http://schemas.microsoft.com/office/drawing/2014/main" id="{00000000-0008-0000-0D00-0000FB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3" name="Szövegdoboz 372">
          <a:extLst>
            <a:ext uri="{FF2B5EF4-FFF2-40B4-BE49-F238E27FC236}">
              <a16:creationId xmlns:a16="http://schemas.microsoft.com/office/drawing/2014/main" id="{00000000-0008-0000-0D00-0000FC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4" name="Szövegdoboz 373">
          <a:extLst>
            <a:ext uri="{FF2B5EF4-FFF2-40B4-BE49-F238E27FC236}">
              <a16:creationId xmlns:a16="http://schemas.microsoft.com/office/drawing/2014/main" id="{00000000-0008-0000-0D00-0000FD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5" name="Szövegdoboz 374">
          <a:extLst>
            <a:ext uri="{FF2B5EF4-FFF2-40B4-BE49-F238E27FC236}">
              <a16:creationId xmlns:a16="http://schemas.microsoft.com/office/drawing/2014/main" id="{00000000-0008-0000-0D00-0000FE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6" name="Szövegdoboz 375">
          <a:extLst>
            <a:ext uri="{FF2B5EF4-FFF2-40B4-BE49-F238E27FC236}">
              <a16:creationId xmlns:a16="http://schemas.microsoft.com/office/drawing/2014/main" id="{00000000-0008-0000-0D00-0000FF04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7" name="Szövegdoboz 376">
          <a:extLst>
            <a:ext uri="{FF2B5EF4-FFF2-40B4-BE49-F238E27FC236}">
              <a16:creationId xmlns:a16="http://schemas.microsoft.com/office/drawing/2014/main" id="{00000000-0008-0000-0D00-000000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8" name="Szövegdoboz 377">
          <a:extLst>
            <a:ext uri="{FF2B5EF4-FFF2-40B4-BE49-F238E27FC236}">
              <a16:creationId xmlns:a16="http://schemas.microsoft.com/office/drawing/2014/main" id="{00000000-0008-0000-0D00-00000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79" name="Szövegdoboz 378">
          <a:extLst>
            <a:ext uri="{FF2B5EF4-FFF2-40B4-BE49-F238E27FC236}">
              <a16:creationId xmlns:a16="http://schemas.microsoft.com/office/drawing/2014/main" id="{00000000-0008-0000-0D00-00000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0" name="Szövegdoboz 379">
          <a:extLst>
            <a:ext uri="{FF2B5EF4-FFF2-40B4-BE49-F238E27FC236}">
              <a16:creationId xmlns:a16="http://schemas.microsoft.com/office/drawing/2014/main" id="{00000000-0008-0000-0D00-00000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1" name="Szövegdoboz 380">
          <a:extLst>
            <a:ext uri="{FF2B5EF4-FFF2-40B4-BE49-F238E27FC236}">
              <a16:creationId xmlns:a16="http://schemas.microsoft.com/office/drawing/2014/main" id="{00000000-0008-0000-0D00-000004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2" name="Szövegdoboz 381">
          <a:extLst>
            <a:ext uri="{FF2B5EF4-FFF2-40B4-BE49-F238E27FC236}">
              <a16:creationId xmlns:a16="http://schemas.microsoft.com/office/drawing/2014/main" id="{00000000-0008-0000-0D00-00000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3" name="Szövegdoboz 382">
          <a:extLst>
            <a:ext uri="{FF2B5EF4-FFF2-40B4-BE49-F238E27FC236}">
              <a16:creationId xmlns:a16="http://schemas.microsoft.com/office/drawing/2014/main" id="{00000000-0008-0000-0D00-00000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4" name="Szövegdoboz 383">
          <a:extLst>
            <a:ext uri="{FF2B5EF4-FFF2-40B4-BE49-F238E27FC236}">
              <a16:creationId xmlns:a16="http://schemas.microsoft.com/office/drawing/2014/main" id="{00000000-0008-0000-0D00-00000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5" name="Szövegdoboz 384">
          <a:extLst>
            <a:ext uri="{FF2B5EF4-FFF2-40B4-BE49-F238E27FC236}">
              <a16:creationId xmlns:a16="http://schemas.microsoft.com/office/drawing/2014/main" id="{00000000-0008-0000-0D00-000008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6" name="Szövegdoboz 385">
          <a:extLst>
            <a:ext uri="{FF2B5EF4-FFF2-40B4-BE49-F238E27FC236}">
              <a16:creationId xmlns:a16="http://schemas.microsoft.com/office/drawing/2014/main" id="{00000000-0008-0000-0D00-00000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7" name="Szövegdoboz 386">
          <a:extLst>
            <a:ext uri="{FF2B5EF4-FFF2-40B4-BE49-F238E27FC236}">
              <a16:creationId xmlns:a16="http://schemas.microsoft.com/office/drawing/2014/main" id="{00000000-0008-0000-0D00-00000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8" name="Szövegdoboz 387">
          <a:extLst>
            <a:ext uri="{FF2B5EF4-FFF2-40B4-BE49-F238E27FC236}">
              <a16:creationId xmlns:a16="http://schemas.microsoft.com/office/drawing/2014/main" id="{00000000-0008-0000-0D00-00000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89" name="Szövegdoboz 388">
          <a:extLst>
            <a:ext uri="{FF2B5EF4-FFF2-40B4-BE49-F238E27FC236}">
              <a16:creationId xmlns:a16="http://schemas.microsoft.com/office/drawing/2014/main" id="{00000000-0008-0000-0D00-00000C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0" name="Szövegdoboz 389">
          <a:extLst>
            <a:ext uri="{FF2B5EF4-FFF2-40B4-BE49-F238E27FC236}">
              <a16:creationId xmlns:a16="http://schemas.microsoft.com/office/drawing/2014/main" id="{00000000-0008-0000-0D00-00000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1" name="Szövegdoboz 390">
          <a:extLst>
            <a:ext uri="{FF2B5EF4-FFF2-40B4-BE49-F238E27FC236}">
              <a16:creationId xmlns:a16="http://schemas.microsoft.com/office/drawing/2014/main" id="{00000000-0008-0000-0D00-00000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2" name="Szövegdoboz 391">
          <a:extLst>
            <a:ext uri="{FF2B5EF4-FFF2-40B4-BE49-F238E27FC236}">
              <a16:creationId xmlns:a16="http://schemas.microsoft.com/office/drawing/2014/main" id="{00000000-0008-0000-0D00-00000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3" name="Szövegdoboz 392">
          <a:extLst>
            <a:ext uri="{FF2B5EF4-FFF2-40B4-BE49-F238E27FC236}">
              <a16:creationId xmlns:a16="http://schemas.microsoft.com/office/drawing/2014/main" id="{00000000-0008-0000-0D00-000010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4" name="Szövegdoboz 393">
          <a:extLst>
            <a:ext uri="{FF2B5EF4-FFF2-40B4-BE49-F238E27FC236}">
              <a16:creationId xmlns:a16="http://schemas.microsoft.com/office/drawing/2014/main" id="{00000000-0008-0000-0D00-00001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5" name="Szövegdoboz 394">
          <a:extLst>
            <a:ext uri="{FF2B5EF4-FFF2-40B4-BE49-F238E27FC236}">
              <a16:creationId xmlns:a16="http://schemas.microsoft.com/office/drawing/2014/main" id="{00000000-0008-0000-0D00-00001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6" name="Szövegdoboz 395">
          <a:extLst>
            <a:ext uri="{FF2B5EF4-FFF2-40B4-BE49-F238E27FC236}">
              <a16:creationId xmlns:a16="http://schemas.microsoft.com/office/drawing/2014/main" id="{00000000-0008-0000-0D00-00001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7" name="Szövegdoboz 396">
          <a:extLst>
            <a:ext uri="{FF2B5EF4-FFF2-40B4-BE49-F238E27FC236}">
              <a16:creationId xmlns:a16="http://schemas.microsoft.com/office/drawing/2014/main" id="{00000000-0008-0000-0D00-000014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8" name="Szövegdoboz 397">
          <a:extLst>
            <a:ext uri="{FF2B5EF4-FFF2-40B4-BE49-F238E27FC236}">
              <a16:creationId xmlns:a16="http://schemas.microsoft.com/office/drawing/2014/main" id="{00000000-0008-0000-0D00-00001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399" name="Szövegdoboz 398">
          <a:extLst>
            <a:ext uri="{FF2B5EF4-FFF2-40B4-BE49-F238E27FC236}">
              <a16:creationId xmlns:a16="http://schemas.microsoft.com/office/drawing/2014/main" id="{00000000-0008-0000-0D00-00001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0" name="Szövegdoboz 399">
          <a:extLst>
            <a:ext uri="{FF2B5EF4-FFF2-40B4-BE49-F238E27FC236}">
              <a16:creationId xmlns:a16="http://schemas.microsoft.com/office/drawing/2014/main" id="{00000000-0008-0000-0D00-00001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1" name="Szövegdoboz 400">
          <a:extLst>
            <a:ext uri="{FF2B5EF4-FFF2-40B4-BE49-F238E27FC236}">
              <a16:creationId xmlns:a16="http://schemas.microsoft.com/office/drawing/2014/main" id="{00000000-0008-0000-0D00-000018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2" name="Szövegdoboz 401">
          <a:extLst>
            <a:ext uri="{FF2B5EF4-FFF2-40B4-BE49-F238E27FC236}">
              <a16:creationId xmlns:a16="http://schemas.microsoft.com/office/drawing/2014/main" id="{00000000-0008-0000-0D00-00001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3" name="Szövegdoboz 402">
          <a:extLst>
            <a:ext uri="{FF2B5EF4-FFF2-40B4-BE49-F238E27FC236}">
              <a16:creationId xmlns:a16="http://schemas.microsoft.com/office/drawing/2014/main" id="{00000000-0008-0000-0D00-00001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4" name="Szövegdoboz 403">
          <a:extLst>
            <a:ext uri="{FF2B5EF4-FFF2-40B4-BE49-F238E27FC236}">
              <a16:creationId xmlns:a16="http://schemas.microsoft.com/office/drawing/2014/main" id="{00000000-0008-0000-0D00-00001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5" name="Szövegdoboz 404">
          <a:extLst>
            <a:ext uri="{FF2B5EF4-FFF2-40B4-BE49-F238E27FC236}">
              <a16:creationId xmlns:a16="http://schemas.microsoft.com/office/drawing/2014/main" id="{00000000-0008-0000-0D00-00001C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6" name="Szövegdoboz 405">
          <a:extLst>
            <a:ext uri="{FF2B5EF4-FFF2-40B4-BE49-F238E27FC236}">
              <a16:creationId xmlns:a16="http://schemas.microsoft.com/office/drawing/2014/main" id="{00000000-0008-0000-0D00-00001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07" name="Szövegdoboz 406">
          <a:extLst>
            <a:ext uri="{FF2B5EF4-FFF2-40B4-BE49-F238E27FC236}">
              <a16:creationId xmlns:a16="http://schemas.microsoft.com/office/drawing/2014/main" id="{00000000-0008-0000-0D00-00001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08" name="Szövegdoboz 407">
          <a:extLst>
            <a:ext uri="{FF2B5EF4-FFF2-40B4-BE49-F238E27FC236}">
              <a16:creationId xmlns:a16="http://schemas.microsoft.com/office/drawing/2014/main" id="{00000000-0008-0000-0D00-00001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09" name="Szövegdoboz 408">
          <a:extLst>
            <a:ext uri="{FF2B5EF4-FFF2-40B4-BE49-F238E27FC236}">
              <a16:creationId xmlns:a16="http://schemas.microsoft.com/office/drawing/2014/main" id="{00000000-0008-0000-0D00-00002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0" name="Szövegdoboz 409">
          <a:extLst>
            <a:ext uri="{FF2B5EF4-FFF2-40B4-BE49-F238E27FC236}">
              <a16:creationId xmlns:a16="http://schemas.microsoft.com/office/drawing/2014/main" id="{00000000-0008-0000-0D00-00002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1" name="Szövegdoboz 410">
          <a:extLst>
            <a:ext uri="{FF2B5EF4-FFF2-40B4-BE49-F238E27FC236}">
              <a16:creationId xmlns:a16="http://schemas.microsoft.com/office/drawing/2014/main" id="{00000000-0008-0000-0D00-00002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12" name="Szövegdoboz 411">
          <a:extLst>
            <a:ext uri="{FF2B5EF4-FFF2-40B4-BE49-F238E27FC236}">
              <a16:creationId xmlns:a16="http://schemas.microsoft.com/office/drawing/2014/main" id="{00000000-0008-0000-0D00-00002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13" name="Szövegdoboz 412">
          <a:extLst>
            <a:ext uri="{FF2B5EF4-FFF2-40B4-BE49-F238E27FC236}">
              <a16:creationId xmlns:a16="http://schemas.microsoft.com/office/drawing/2014/main" id="{00000000-0008-0000-0D00-00002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4" name="Szövegdoboz 413">
          <a:extLst>
            <a:ext uri="{FF2B5EF4-FFF2-40B4-BE49-F238E27FC236}">
              <a16:creationId xmlns:a16="http://schemas.microsoft.com/office/drawing/2014/main" id="{00000000-0008-0000-0D00-00002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5" name="Szövegdoboz 414">
          <a:extLst>
            <a:ext uri="{FF2B5EF4-FFF2-40B4-BE49-F238E27FC236}">
              <a16:creationId xmlns:a16="http://schemas.microsoft.com/office/drawing/2014/main" id="{00000000-0008-0000-0D00-00002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16" name="Szövegdoboz 415">
          <a:extLst>
            <a:ext uri="{FF2B5EF4-FFF2-40B4-BE49-F238E27FC236}">
              <a16:creationId xmlns:a16="http://schemas.microsoft.com/office/drawing/2014/main" id="{00000000-0008-0000-0D00-00002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17" name="Szövegdoboz 416">
          <a:extLst>
            <a:ext uri="{FF2B5EF4-FFF2-40B4-BE49-F238E27FC236}">
              <a16:creationId xmlns:a16="http://schemas.microsoft.com/office/drawing/2014/main" id="{00000000-0008-0000-0D00-00002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8" name="Szövegdoboz 417">
          <a:extLst>
            <a:ext uri="{FF2B5EF4-FFF2-40B4-BE49-F238E27FC236}">
              <a16:creationId xmlns:a16="http://schemas.microsoft.com/office/drawing/2014/main" id="{00000000-0008-0000-0D00-00002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19" name="Szövegdoboz 418">
          <a:extLst>
            <a:ext uri="{FF2B5EF4-FFF2-40B4-BE49-F238E27FC236}">
              <a16:creationId xmlns:a16="http://schemas.microsoft.com/office/drawing/2014/main" id="{00000000-0008-0000-0D00-00002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0" name="Szövegdoboz 419">
          <a:extLst>
            <a:ext uri="{FF2B5EF4-FFF2-40B4-BE49-F238E27FC236}">
              <a16:creationId xmlns:a16="http://schemas.microsoft.com/office/drawing/2014/main" id="{00000000-0008-0000-0D00-00002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1" name="Szövegdoboz 420">
          <a:extLst>
            <a:ext uri="{FF2B5EF4-FFF2-40B4-BE49-F238E27FC236}">
              <a16:creationId xmlns:a16="http://schemas.microsoft.com/office/drawing/2014/main" id="{00000000-0008-0000-0D00-00002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22" name="Szövegdoboz 421">
          <a:extLst>
            <a:ext uri="{FF2B5EF4-FFF2-40B4-BE49-F238E27FC236}">
              <a16:creationId xmlns:a16="http://schemas.microsoft.com/office/drawing/2014/main" id="{00000000-0008-0000-0D00-00002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23" name="Szövegdoboz 422">
          <a:extLst>
            <a:ext uri="{FF2B5EF4-FFF2-40B4-BE49-F238E27FC236}">
              <a16:creationId xmlns:a16="http://schemas.microsoft.com/office/drawing/2014/main" id="{00000000-0008-0000-0D00-00002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4" name="Szövegdoboz 423">
          <a:extLst>
            <a:ext uri="{FF2B5EF4-FFF2-40B4-BE49-F238E27FC236}">
              <a16:creationId xmlns:a16="http://schemas.microsoft.com/office/drawing/2014/main" id="{00000000-0008-0000-0D00-00002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5" name="Szövegdoboz 424">
          <a:extLst>
            <a:ext uri="{FF2B5EF4-FFF2-40B4-BE49-F238E27FC236}">
              <a16:creationId xmlns:a16="http://schemas.microsoft.com/office/drawing/2014/main" id="{00000000-0008-0000-0D00-00003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26" name="Szövegdoboz 425">
          <a:extLst>
            <a:ext uri="{FF2B5EF4-FFF2-40B4-BE49-F238E27FC236}">
              <a16:creationId xmlns:a16="http://schemas.microsoft.com/office/drawing/2014/main" id="{00000000-0008-0000-0D00-00003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27" name="Szövegdoboz 426">
          <a:extLst>
            <a:ext uri="{FF2B5EF4-FFF2-40B4-BE49-F238E27FC236}">
              <a16:creationId xmlns:a16="http://schemas.microsoft.com/office/drawing/2014/main" id="{00000000-0008-0000-0D00-00003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8" name="Szövegdoboz 427">
          <a:extLst>
            <a:ext uri="{FF2B5EF4-FFF2-40B4-BE49-F238E27FC236}">
              <a16:creationId xmlns:a16="http://schemas.microsoft.com/office/drawing/2014/main" id="{00000000-0008-0000-0D00-00003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29" name="Szövegdoboz 428">
          <a:extLst>
            <a:ext uri="{FF2B5EF4-FFF2-40B4-BE49-F238E27FC236}">
              <a16:creationId xmlns:a16="http://schemas.microsoft.com/office/drawing/2014/main" id="{00000000-0008-0000-0D00-00003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0" name="Szövegdoboz 429">
          <a:extLst>
            <a:ext uri="{FF2B5EF4-FFF2-40B4-BE49-F238E27FC236}">
              <a16:creationId xmlns:a16="http://schemas.microsoft.com/office/drawing/2014/main" id="{00000000-0008-0000-0D00-00003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1" name="Szövegdoboz 430">
          <a:extLst>
            <a:ext uri="{FF2B5EF4-FFF2-40B4-BE49-F238E27FC236}">
              <a16:creationId xmlns:a16="http://schemas.microsoft.com/office/drawing/2014/main" id="{00000000-0008-0000-0D00-00003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32" name="Szövegdoboz 431">
          <a:extLst>
            <a:ext uri="{FF2B5EF4-FFF2-40B4-BE49-F238E27FC236}">
              <a16:creationId xmlns:a16="http://schemas.microsoft.com/office/drawing/2014/main" id="{00000000-0008-0000-0D00-00003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33" name="Szövegdoboz 432">
          <a:extLst>
            <a:ext uri="{FF2B5EF4-FFF2-40B4-BE49-F238E27FC236}">
              <a16:creationId xmlns:a16="http://schemas.microsoft.com/office/drawing/2014/main" id="{00000000-0008-0000-0D00-00003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4" name="Szövegdoboz 433">
          <a:extLst>
            <a:ext uri="{FF2B5EF4-FFF2-40B4-BE49-F238E27FC236}">
              <a16:creationId xmlns:a16="http://schemas.microsoft.com/office/drawing/2014/main" id="{00000000-0008-0000-0D00-00003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5" name="Szövegdoboz 434">
          <a:extLst>
            <a:ext uri="{FF2B5EF4-FFF2-40B4-BE49-F238E27FC236}">
              <a16:creationId xmlns:a16="http://schemas.microsoft.com/office/drawing/2014/main" id="{00000000-0008-0000-0D00-00003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36" name="Szövegdoboz 435">
          <a:extLst>
            <a:ext uri="{FF2B5EF4-FFF2-40B4-BE49-F238E27FC236}">
              <a16:creationId xmlns:a16="http://schemas.microsoft.com/office/drawing/2014/main" id="{00000000-0008-0000-0D00-00003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37" name="Szövegdoboz 436">
          <a:extLst>
            <a:ext uri="{FF2B5EF4-FFF2-40B4-BE49-F238E27FC236}">
              <a16:creationId xmlns:a16="http://schemas.microsoft.com/office/drawing/2014/main" id="{00000000-0008-0000-0D00-00003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8" name="Szövegdoboz 437">
          <a:extLst>
            <a:ext uri="{FF2B5EF4-FFF2-40B4-BE49-F238E27FC236}">
              <a16:creationId xmlns:a16="http://schemas.microsoft.com/office/drawing/2014/main" id="{00000000-0008-0000-0D00-00003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39" name="Szövegdoboz 438">
          <a:extLst>
            <a:ext uri="{FF2B5EF4-FFF2-40B4-BE49-F238E27FC236}">
              <a16:creationId xmlns:a16="http://schemas.microsoft.com/office/drawing/2014/main" id="{00000000-0008-0000-0D00-00003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0" name="Szövegdoboz 439">
          <a:extLst>
            <a:ext uri="{FF2B5EF4-FFF2-40B4-BE49-F238E27FC236}">
              <a16:creationId xmlns:a16="http://schemas.microsoft.com/office/drawing/2014/main" id="{00000000-0008-0000-0D00-00003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1" name="Szövegdoboz 440">
          <a:extLst>
            <a:ext uri="{FF2B5EF4-FFF2-40B4-BE49-F238E27FC236}">
              <a16:creationId xmlns:a16="http://schemas.microsoft.com/office/drawing/2014/main" id="{00000000-0008-0000-0D00-00004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42" name="Szövegdoboz 441">
          <a:extLst>
            <a:ext uri="{FF2B5EF4-FFF2-40B4-BE49-F238E27FC236}">
              <a16:creationId xmlns:a16="http://schemas.microsoft.com/office/drawing/2014/main" id="{00000000-0008-0000-0D00-00004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43" name="Szövegdoboz 442">
          <a:extLst>
            <a:ext uri="{FF2B5EF4-FFF2-40B4-BE49-F238E27FC236}">
              <a16:creationId xmlns:a16="http://schemas.microsoft.com/office/drawing/2014/main" id="{00000000-0008-0000-0D00-00004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4" name="Szövegdoboz 443">
          <a:extLst>
            <a:ext uri="{FF2B5EF4-FFF2-40B4-BE49-F238E27FC236}">
              <a16:creationId xmlns:a16="http://schemas.microsoft.com/office/drawing/2014/main" id="{00000000-0008-0000-0D00-00004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5" name="Szövegdoboz 444">
          <a:extLst>
            <a:ext uri="{FF2B5EF4-FFF2-40B4-BE49-F238E27FC236}">
              <a16:creationId xmlns:a16="http://schemas.microsoft.com/office/drawing/2014/main" id="{00000000-0008-0000-0D00-00004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46" name="Szövegdoboz 445">
          <a:extLst>
            <a:ext uri="{FF2B5EF4-FFF2-40B4-BE49-F238E27FC236}">
              <a16:creationId xmlns:a16="http://schemas.microsoft.com/office/drawing/2014/main" id="{00000000-0008-0000-0D00-00004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47" name="Szövegdoboz 446">
          <a:extLst>
            <a:ext uri="{FF2B5EF4-FFF2-40B4-BE49-F238E27FC236}">
              <a16:creationId xmlns:a16="http://schemas.microsoft.com/office/drawing/2014/main" id="{00000000-0008-0000-0D00-00004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8" name="Szövegdoboz 447">
          <a:extLst>
            <a:ext uri="{FF2B5EF4-FFF2-40B4-BE49-F238E27FC236}">
              <a16:creationId xmlns:a16="http://schemas.microsoft.com/office/drawing/2014/main" id="{00000000-0008-0000-0D00-00004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49" name="Szövegdoboz 448">
          <a:extLst>
            <a:ext uri="{FF2B5EF4-FFF2-40B4-BE49-F238E27FC236}">
              <a16:creationId xmlns:a16="http://schemas.microsoft.com/office/drawing/2014/main" id="{00000000-0008-0000-0D00-00004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0" name="Szövegdoboz 449">
          <a:extLst>
            <a:ext uri="{FF2B5EF4-FFF2-40B4-BE49-F238E27FC236}">
              <a16:creationId xmlns:a16="http://schemas.microsoft.com/office/drawing/2014/main" id="{00000000-0008-0000-0D00-00004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1" name="Szövegdoboz 450">
          <a:extLst>
            <a:ext uri="{FF2B5EF4-FFF2-40B4-BE49-F238E27FC236}">
              <a16:creationId xmlns:a16="http://schemas.microsoft.com/office/drawing/2014/main" id="{00000000-0008-0000-0D00-00004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52" name="Szövegdoboz 451">
          <a:extLst>
            <a:ext uri="{FF2B5EF4-FFF2-40B4-BE49-F238E27FC236}">
              <a16:creationId xmlns:a16="http://schemas.microsoft.com/office/drawing/2014/main" id="{00000000-0008-0000-0D00-00004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53" name="Szövegdoboz 452">
          <a:extLst>
            <a:ext uri="{FF2B5EF4-FFF2-40B4-BE49-F238E27FC236}">
              <a16:creationId xmlns:a16="http://schemas.microsoft.com/office/drawing/2014/main" id="{00000000-0008-0000-0D00-00004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4" name="Szövegdoboz 453">
          <a:extLst>
            <a:ext uri="{FF2B5EF4-FFF2-40B4-BE49-F238E27FC236}">
              <a16:creationId xmlns:a16="http://schemas.microsoft.com/office/drawing/2014/main" id="{00000000-0008-0000-0D00-00004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5" name="Szövegdoboz 454">
          <a:extLst>
            <a:ext uri="{FF2B5EF4-FFF2-40B4-BE49-F238E27FC236}">
              <a16:creationId xmlns:a16="http://schemas.microsoft.com/office/drawing/2014/main" id="{00000000-0008-0000-0D00-00004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56" name="Szövegdoboz 455">
          <a:extLst>
            <a:ext uri="{FF2B5EF4-FFF2-40B4-BE49-F238E27FC236}">
              <a16:creationId xmlns:a16="http://schemas.microsoft.com/office/drawing/2014/main" id="{00000000-0008-0000-0D00-00004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57" name="Szövegdoboz 456">
          <a:extLst>
            <a:ext uri="{FF2B5EF4-FFF2-40B4-BE49-F238E27FC236}">
              <a16:creationId xmlns:a16="http://schemas.microsoft.com/office/drawing/2014/main" id="{00000000-0008-0000-0D00-00005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8" name="Szövegdoboz 457">
          <a:extLst>
            <a:ext uri="{FF2B5EF4-FFF2-40B4-BE49-F238E27FC236}">
              <a16:creationId xmlns:a16="http://schemas.microsoft.com/office/drawing/2014/main" id="{00000000-0008-0000-0D00-00005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59" name="Szövegdoboz 458">
          <a:extLst>
            <a:ext uri="{FF2B5EF4-FFF2-40B4-BE49-F238E27FC236}">
              <a16:creationId xmlns:a16="http://schemas.microsoft.com/office/drawing/2014/main" id="{00000000-0008-0000-0D00-00005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0" name="Szövegdoboz 459">
          <a:extLst>
            <a:ext uri="{FF2B5EF4-FFF2-40B4-BE49-F238E27FC236}">
              <a16:creationId xmlns:a16="http://schemas.microsoft.com/office/drawing/2014/main" id="{00000000-0008-0000-0D00-00005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1" name="Szövegdoboz 460">
          <a:extLst>
            <a:ext uri="{FF2B5EF4-FFF2-40B4-BE49-F238E27FC236}">
              <a16:creationId xmlns:a16="http://schemas.microsoft.com/office/drawing/2014/main" id="{00000000-0008-0000-0D00-00005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62" name="Szövegdoboz 461">
          <a:extLst>
            <a:ext uri="{FF2B5EF4-FFF2-40B4-BE49-F238E27FC236}">
              <a16:creationId xmlns:a16="http://schemas.microsoft.com/office/drawing/2014/main" id="{00000000-0008-0000-0D00-00005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63" name="Szövegdoboz 462">
          <a:extLst>
            <a:ext uri="{FF2B5EF4-FFF2-40B4-BE49-F238E27FC236}">
              <a16:creationId xmlns:a16="http://schemas.microsoft.com/office/drawing/2014/main" id="{00000000-0008-0000-0D00-00005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4" name="Szövegdoboz 463">
          <a:extLst>
            <a:ext uri="{FF2B5EF4-FFF2-40B4-BE49-F238E27FC236}">
              <a16:creationId xmlns:a16="http://schemas.microsoft.com/office/drawing/2014/main" id="{00000000-0008-0000-0D00-00005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5" name="Szövegdoboz 464">
          <a:extLst>
            <a:ext uri="{FF2B5EF4-FFF2-40B4-BE49-F238E27FC236}">
              <a16:creationId xmlns:a16="http://schemas.microsoft.com/office/drawing/2014/main" id="{00000000-0008-0000-0D00-00005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66" name="Szövegdoboz 465">
          <a:extLst>
            <a:ext uri="{FF2B5EF4-FFF2-40B4-BE49-F238E27FC236}">
              <a16:creationId xmlns:a16="http://schemas.microsoft.com/office/drawing/2014/main" id="{00000000-0008-0000-0D00-00005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67" name="Szövegdoboz 466">
          <a:extLst>
            <a:ext uri="{FF2B5EF4-FFF2-40B4-BE49-F238E27FC236}">
              <a16:creationId xmlns:a16="http://schemas.microsoft.com/office/drawing/2014/main" id="{00000000-0008-0000-0D00-00005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8" name="Szövegdoboz 467">
          <a:extLst>
            <a:ext uri="{FF2B5EF4-FFF2-40B4-BE49-F238E27FC236}">
              <a16:creationId xmlns:a16="http://schemas.microsoft.com/office/drawing/2014/main" id="{00000000-0008-0000-0D00-00005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69" name="Szövegdoboz 468">
          <a:extLst>
            <a:ext uri="{FF2B5EF4-FFF2-40B4-BE49-F238E27FC236}">
              <a16:creationId xmlns:a16="http://schemas.microsoft.com/office/drawing/2014/main" id="{00000000-0008-0000-0D00-00005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0" name="Szövegdoboz 469">
          <a:extLst>
            <a:ext uri="{FF2B5EF4-FFF2-40B4-BE49-F238E27FC236}">
              <a16:creationId xmlns:a16="http://schemas.microsoft.com/office/drawing/2014/main" id="{00000000-0008-0000-0D00-00005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1" name="Szövegdoboz 470">
          <a:extLst>
            <a:ext uri="{FF2B5EF4-FFF2-40B4-BE49-F238E27FC236}">
              <a16:creationId xmlns:a16="http://schemas.microsoft.com/office/drawing/2014/main" id="{00000000-0008-0000-0D00-00005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72" name="Szövegdoboz 471">
          <a:extLst>
            <a:ext uri="{FF2B5EF4-FFF2-40B4-BE49-F238E27FC236}">
              <a16:creationId xmlns:a16="http://schemas.microsoft.com/office/drawing/2014/main" id="{00000000-0008-0000-0D00-00005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73" name="Szövegdoboz 472">
          <a:extLst>
            <a:ext uri="{FF2B5EF4-FFF2-40B4-BE49-F238E27FC236}">
              <a16:creationId xmlns:a16="http://schemas.microsoft.com/office/drawing/2014/main" id="{00000000-0008-0000-0D00-00006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4" name="Szövegdoboz 473">
          <a:extLst>
            <a:ext uri="{FF2B5EF4-FFF2-40B4-BE49-F238E27FC236}">
              <a16:creationId xmlns:a16="http://schemas.microsoft.com/office/drawing/2014/main" id="{00000000-0008-0000-0D00-00006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5" name="Szövegdoboz 474">
          <a:extLst>
            <a:ext uri="{FF2B5EF4-FFF2-40B4-BE49-F238E27FC236}">
              <a16:creationId xmlns:a16="http://schemas.microsoft.com/office/drawing/2014/main" id="{00000000-0008-0000-0D00-00006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76" name="Szövegdoboz 475">
          <a:extLst>
            <a:ext uri="{FF2B5EF4-FFF2-40B4-BE49-F238E27FC236}">
              <a16:creationId xmlns:a16="http://schemas.microsoft.com/office/drawing/2014/main" id="{00000000-0008-0000-0D00-00006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77" name="Szövegdoboz 476">
          <a:extLst>
            <a:ext uri="{FF2B5EF4-FFF2-40B4-BE49-F238E27FC236}">
              <a16:creationId xmlns:a16="http://schemas.microsoft.com/office/drawing/2014/main" id="{00000000-0008-0000-0D00-00006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8" name="Szövegdoboz 477">
          <a:extLst>
            <a:ext uri="{FF2B5EF4-FFF2-40B4-BE49-F238E27FC236}">
              <a16:creationId xmlns:a16="http://schemas.microsoft.com/office/drawing/2014/main" id="{00000000-0008-0000-0D00-00006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79" name="Szövegdoboz 478">
          <a:extLst>
            <a:ext uri="{FF2B5EF4-FFF2-40B4-BE49-F238E27FC236}">
              <a16:creationId xmlns:a16="http://schemas.microsoft.com/office/drawing/2014/main" id="{00000000-0008-0000-0D00-00006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0" name="Szövegdoboz 479">
          <a:extLst>
            <a:ext uri="{FF2B5EF4-FFF2-40B4-BE49-F238E27FC236}">
              <a16:creationId xmlns:a16="http://schemas.microsoft.com/office/drawing/2014/main" id="{00000000-0008-0000-0D00-00006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1" name="Szövegdoboz 480">
          <a:extLst>
            <a:ext uri="{FF2B5EF4-FFF2-40B4-BE49-F238E27FC236}">
              <a16:creationId xmlns:a16="http://schemas.microsoft.com/office/drawing/2014/main" id="{00000000-0008-0000-0D00-00006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82" name="Szövegdoboz 481">
          <a:extLst>
            <a:ext uri="{FF2B5EF4-FFF2-40B4-BE49-F238E27FC236}">
              <a16:creationId xmlns:a16="http://schemas.microsoft.com/office/drawing/2014/main" id="{00000000-0008-0000-0D00-00006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83" name="Szövegdoboz 482">
          <a:extLst>
            <a:ext uri="{FF2B5EF4-FFF2-40B4-BE49-F238E27FC236}">
              <a16:creationId xmlns:a16="http://schemas.microsoft.com/office/drawing/2014/main" id="{00000000-0008-0000-0D00-00006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4" name="Szövegdoboz 483">
          <a:extLst>
            <a:ext uri="{FF2B5EF4-FFF2-40B4-BE49-F238E27FC236}">
              <a16:creationId xmlns:a16="http://schemas.microsoft.com/office/drawing/2014/main" id="{00000000-0008-0000-0D00-00006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5" name="Szövegdoboz 484">
          <a:extLst>
            <a:ext uri="{FF2B5EF4-FFF2-40B4-BE49-F238E27FC236}">
              <a16:creationId xmlns:a16="http://schemas.microsoft.com/office/drawing/2014/main" id="{00000000-0008-0000-0D00-00006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86" name="Szövegdoboz 485">
          <a:extLst>
            <a:ext uri="{FF2B5EF4-FFF2-40B4-BE49-F238E27FC236}">
              <a16:creationId xmlns:a16="http://schemas.microsoft.com/office/drawing/2014/main" id="{00000000-0008-0000-0D00-00006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87" name="Szövegdoboz 486">
          <a:extLst>
            <a:ext uri="{FF2B5EF4-FFF2-40B4-BE49-F238E27FC236}">
              <a16:creationId xmlns:a16="http://schemas.microsoft.com/office/drawing/2014/main" id="{00000000-0008-0000-0D00-00006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8" name="Szövegdoboz 487">
          <a:extLst>
            <a:ext uri="{FF2B5EF4-FFF2-40B4-BE49-F238E27FC236}">
              <a16:creationId xmlns:a16="http://schemas.microsoft.com/office/drawing/2014/main" id="{00000000-0008-0000-0D00-00006F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89" name="Szövegdoboz 488">
          <a:extLst>
            <a:ext uri="{FF2B5EF4-FFF2-40B4-BE49-F238E27FC236}">
              <a16:creationId xmlns:a16="http://schemas.microsoft.com/office/drawing/2014/main" id="{00000000-0008-0000-0D00-00007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0" name="Szövegdoboz 489">
          <a:extLst>
            <a:ext uri="{FF2B5EF4-FFF2-40B4-BE49-F238E27FC236}">
              <a16:creationId xmlns:a16="http://schemas.microsoft.com/office/drawing/2014/main" id="{00000000-0008-0000-0D00-00007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1" name="Szövegdoboz 490">
          <a:extLst>
            <a:ext uri="{FF2B5EF4-FFF2-40B4-BE49-F238E27FC236}">
              <a16:creationId xmlns:a16="http://schemas.microsoft.com/office/drawing/2014/main" id="{00000000-0008-0000-0D00-00007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92" name="Szövegdoboz 491">
          <a:extLst>
            <a:ext uri="{FF2B5EF4-FFF2-40B4-BE49-F238E27FC236}">
              <a16:creationId xmlns:a16="http://schemas.microsoft.com/office/drawing/2014/main" id="{00000000-0008-0000-0D00-000073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93" name="Szövegdoboz 492">
          <a:extLst>
            <a:ext uri="{FF2B5EF4-FFF2-40B4-BE49-F238E27FC236}">
              <a16:creationId xmlns:a16="http://schemas.microsoft.com/office/drawing/2014/main" id="{00000000-0008-0000-0D00-00007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4" name="Szövegdoboz 493">
          <a:extLst>
            <a:ext uri="{FF2B5EF4-FFF2-40B4-BE49-F238E27FC236}">
              <a16:creationId xmlns:a16="http://schemas.microsoft.com/office/drawing/2014/main" id="{00000000-0008-0000-0D00-00007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5" name="Szövegdoboz 494">
          <a:extLst>
            <a:ext uri="{FF2B5EF4-FFF2-40B4-BE49-F238E27FC236}">
              <a16:creationId xmlns:a16="http://schemas.microsoft.com/office/drawing/2014/main" id="{00000000-0008-0000-0D00-00007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96" name="Szövegdoboz 495">
          <a:extLst>
            <a:ext uri="{FF2B5EF4-FFF2-40B4-BE49-F238E27FC236}">
              <a16:creationId xmlns:a16="http://schemas.microsoft.com/office/drawing/2014/main" id="{00000000-0008-0000-0D00-000077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97" name="Szövegdoboz 496">
          <a:extLst>
            <a:ext uri="{FF2B5EF4-FFF2-40B4-BE49-F238E27FC236}">
              <a16:creationId xmlns:a16="http://schemas.microsoft.com/office/drawing/2014/main" id="{00000000-0008-0000-0D00-00007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8" name="Szövegdoboz 497">
          <a:extLst>
            <a:ext uri="{FF2B5EF4-FFF2-40B4-BE49-F238E27FC236}">
              <a16:creationId xmlns:a16="http://schemas.microsoft.com/office/drawing/2014/main" id="{00000000-0008-0000-0D00-00007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499" name="Szövegdoboz 498">
          <a:extLst>
            <a:ext uri="{FF2B5EF4-FFF2-40B4-BE49-F238E27FC236}">
              <a16:creationId xmlns:a16="http://schemas.microsoft.com/office/drawing/2014/main" id="{00000000-0008-0000-0D00-00007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0" name="Szövegdoboz 499">
          <a:extLst>
            <a:ext uri="{FF2B5EF4-FFF2-40B4-BE49-F238E27FC236}">
              <a16:creationId xmlns:a16="http://schemas.microsoft.com/office/drawing/2014/main" id="{00000000-0008-0000-0D00-00007B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1" name="Szövegdoboz 500">
          <a:extLst>
            <a:ext uri="{FF2B5EF4-FFF2-40B4-BE49-F238E27FC236}">
              <a16:creationId xmlns:a16="http://schemas.microsoft.com/office/drawing/2014/main" id="{00000000-0008-0000-0D00-00007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2" name="Szövegdoboz 501">
          <a:extLst>
            <a:ext uri="{FF2B5EF4-FFF2-40B4-BE49-F238E27FC236}">
              <a16:creationId xmlns:a16="http://schemas.microsoft.com/office/drawing/2014/main" id="{00000000-0008-0000-0D00-00007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03" name="Szövegdoboz 502">
          <a:extLst>
            <a:ext uri="{FF2B5EF4-FFF2-40B4-BE49-F238E27FC236}">
              <a16:creationId xmlns:a16="http://schemas.microsoft.com/office/drawing/2014/main" id="{00000000-0008-0000-0D00-00007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04" name="Szövegdoboz 503">
          <a:extLst>
            <a:ext uri="{FF2B5EF4-FFF2-40B4-BE49-F238E27FC236}">
              <a16:creationId xmlns:a16="http://schemas.microsoft.com/office/drawing/2014/main" id="{00000000-0008-0000-0D00-00007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5" name="Szövegdoboz 504">
          <a:extLst>
            <a:ext uri="{FF2B5EF4-FFF2-40B4-BE49-F238E27FC236}">
              <a16:creationId xmlns:a16="http://schemas.microsoft.com/office/drawing/2014/main" id="{00000000-0008-0000-0D00-00008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6" name="Szövegdoboz 505">
          <a:extLst>
            <a:ext uri="{FF2B5EF4-FFF2-40B4-BE49-F238E27FC236}">
              <a16:creationId xmlns:a16="http://schemas.microsoft.com/office/drawing/2014/main" id="{00000000-0008-0000-0D00-00008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07" name="Szövegdoboz 506">
          <a:extLst>
            <a:ext uri="{FF2B5EF4-FFF2-40B4-BE49-F238E27FC236}">
              <a16:creationId xmlns:a16="http://schemas.microsoft.com/office/drawing/2014/main" id="{00000000-0008-0000-0D00-00008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08" name="Szövegdoboz 507">
          <a:extLst>
            <a:ext uri="{FF2B5EF4-FFF2-40B4-BE49-F238E27FC236}">
              <a16:creationId xmlns:a16="http://schemas.microsoft.com/office/drawing/2014/main" id="{00000000-0008-0000-0D00-00008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09" name="Szövegdoboz 508">
          <a:extLst>
            <a:ext uri="{FF2B5EF4-FFF2-40B4-BE49-F238E27FC236}">
              <a16:creationId xmlns:a16="http://schemas.microsoft.com/office/drawing/2014/main" id="{00000000-0008-0000-0D00-00008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0" name="Szövegdoboz 509">
          <a:extLst>
            <a:ext uri="{FF2B5EF4-FFF2-40B4-BE49-F238E27FC236}">
              <a16:creationId xmlns:a16="http://schemas.microsoft.com/office/drawing/2014/main" id="{00000000-0008-0000-0D00-000085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11" name="Szövegdoboz 510">
          <a:extLst>
            <a:ext uri="{FF2B5EF4-FFF2-40B4-BE49-F238E27FC236}">
              <a16:creationId xmlns:a16="http://schemas.microsoft.com/office/drawing/2014/main" id="{00000000-0008-0000-0D00-00008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12" name="Szövegdoboz 511">
          <a:extLst>
            <a:ext uri="{FF2B5EF4-FFF2-40B4-BE49-F238E27FC236}">
              <a16:creationId xmlns:a16="http://schemas.microsoft.com/office/drawing/2014/main" id="{00000000-0008-0000-0D00-00008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3" name="Szövegdoboz 512">
          <a:extLst>
            <a:ext uri="{FF2B5EF4-FFF2-40B4-BE49-F238E27FC236}">
              <a16:creationId xmlns:a16="http://schemas.microsoft.com/office/drawing/2014/main" id="{00000000-0008-0000-0D00-00008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4" name="Szövegdoboz 513">
          <a:extLst>
            <a:ext uri="{FF2B5EF4-FFF2-40B4-BE49-F238E27FC236}">
              <a16:creationId xmlns:a16="http://schemas.microsoft.com/office/drawing/2014/main" id="{00000000-0008-0000-0D00-00008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15" name="Szövegdoboz 514">
          <a:extLst>
            <a:ext uri="{FF2B5EF4-FFF2-40B4-BE49-F238E27FC236}">
              <a16:creationId xmlns:a16="http://schemas.microsoft.com/office/drawing/2014/main" id="{00000000-0008-0000-0D00-00008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16" name="Szövegdoboz 515">
          <a:extLst>
            <a:ext uri="{FF2B5EF4-FFF2-40B4-BE49-F238E27FC236}">
              <a16:creationId xmlns:a16="http://schemas.microsoft.com/office/drawing/2014/main" id="{00000000-0008-0000-0D00-00008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7" name="Szövegdoboz 516">
          <a:extLst>
            <a:ext uri="{FF2B5EF4-FFF2-40B4-BE49-F238E27FC236}">
              <a16:creationId xmlns:a16="http://schemas.microsoft.com/office/drawing/2014/main" id="{00000000-0008-0000-0D00-00008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18" name="Szövegdoboz 517">
          <a:extLst>
            <a:ext uri="{FF2B5EF4-FFF2-40B4-BE49-F238E27FC236}">
              <a16:creationId xmlns:a16="http://schemas.microsoft.com/office/drawing/2014/main" id="{00000000-0008-0000-0D00-00008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19" name="Szövegdoboz 518">
          <a:extLst>
            <a:ext uri="{FF2B5EF4-FFF2-40B4-BE49-F238E27FC236}">
              <a16:creationId xmlns:a16="http://schemas.microsoft.com/office/drawing/2014/main" id="{00000000-0008-0000-0D00-00008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0" name="Szövegdoboz 519">
          <a:extLst>
            <a:ext uri="{FF2B5EF4-FFF2-40B4-BE49-F238E27FC236}">
              <a16:creationId xmlns:a16="http://schemas.microsoft.com/office/drawing/2014/main" id="{00000000-0008-0000-0D00-00008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21" name="Szövegdoboz 520">
          <a:extLst>
            <a:ext uri="{FF2B5EF4-FFF2-40B4-BE49-F238E27FC236}">
              <a16:creationId xmlns:a16="http://schemas.microsoft.com/office/drawing/2014/main" id="{00000000-0008-0000-0D00-00009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22" name="Szövegdoboz 521">
          <a:extLst>
            <a:ext uri="{FF2B5EF4-FFF2-40B4-BE49-F238E27FC236}">
              <a16:creationId xmlns:a16="http://schemas.microsoft.com/office/drawing/2014/main" id="{00000000-0008-0000-0D00-00009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3" name="Szövegdoboz 522">
          <a:extLst>
            <a:ext uri="{FF2B5EF4-FFF2-40B4-BE49-F238E27FC236}">
              <a16:creationId xmlns:a16="http://schemas.microsoft.com/office/drawing/2014/main" id="{00000000-0008-0000-0D00-00009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4" name="Szövegdoboz 523">
          <a:extLst>
            <a:ext uri="{FF2B5EF4-FFF2-40B4-BE49-F238E27FC236}">
              <a16:creationId xmlns:a16="http://schemas.microsoft.com/office/drawing/2014/main" id="{00000000-0008-0000-0D00-00009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25" name="Szövegdoboz 524">
          <a:extLst>
            <a:ext uri="{FF2B5EF4-FFF2-40B4-BE49-F238E27FC236}">
              <a16:creationId xmlns:a16="http://schemas.microsoft.com/office/drawing/2014/main" id="{00000000-0008-0000-0D00-00009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26" name="Szövegdoboz 525">
          <a:extLst>
            <a:ext uri="{FF2B5EF4-FFF2-40B4-BE49-F238E27FC236}">
              <a16:creationId xmlns:a16="http://schemas.microsoft.com/office/drawing/2014/main" id="{00000000-0008-0000-0D00-000095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7" name="Szövegdoboz 526">
          <a:extLst>
            <a:ext uri="{FF2B5EF4-FFF2-40B4-BE49-F238E27FC236}">
              <a16:creationId xmlns:a16="http://schemas.microsoft.com/office/drawing/2014/main" id="{00000000-0008-0000-0D00-00009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28" name="Szövegdoboz 527">
          <a:extLst>
            <a:ext uri="{FF2B5EF4-FFF2-40B4-BE49-F238E27FC236}">
              <a16:creationId xmlns:a16="http://schemas.microsoft.com/office/drawing/2014/main" id="{00000000-0008-0000-0D00-00009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29" name="Szövegdoboz 528">
          <a:extLst>
            <a:ext uri="{FF2B5EF4-FFF2-40B4-BE49-F238E27FC236}">
              <a16:creationId xmlns:a16="http://schemas.microsoft.com/office/drawing/2014/main" id="{00000000-0008-0000-0D00-00009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30" name="Szövegdoboz 529">
          <a:extLst>
            <a:ext uri="{FF2B5EF4-FFF2-40B4-BE49-F238E27FC236}">
              <a16:creationId xmlns:a16="http://schemas.microsoft.com/office/drawing/2014/main" id="{00000000-0008-0000-0D00-00009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1" name="Szövegdoboz 530">
          <a:extLst>
            <a:ext uri="{FF2B5EF4-FFF2-40B4-BE49-F238E27FC236}">
              <a16:creationId xmlns:a16="http://schemas.microsoft.com/office/drawing/2014/main" id="{00000000-0008-0000-0D00-00009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2" name="Szövegdoboz 531">
          <a:extLst>
            <a:ext uri="{FF2B5EF4-FFF2-40B4-BE49-F238E27FC236}">
              <a16:creationId xmlns:a16="http://schemas.microsoft.com/office/drawing/2014/main" id="{00000000-0008-0000-0D00-00009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33" name="Szövegdoboz 532">
          <a:extLst>
            <a:ext uri="{FF2B5EF4-FFF2-40B4-BE49-F238E27FC236}">
              <a16:creationId xmlns:a16="http://schemas.microsoft.com/office/drawing/2014/main" id="{00000000-0008-0000-0D00-00009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34" name="Szövegdoboz 533">
          <a:extLst>
            <a:ext uri="{FF2B5EF4-FFF2-40B4-BE49-F238E27FC236}">
              <a16:creationId xmlns:a16="http://schemas.microsoft.com/office/drawing/2014/main" id="{00000000-0008-0000-0D00-00009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5" name="Szövegdoboz 534">
          <a:extLst>
            <a:ext uri="{FF2B5EF4-FFF2-40B4-BE49-F238E27FC236}">
              <a16:creationId xmlns:a16="http://schemas.microsoft.com/office/drawing/2014/main" id="{00000000-0008-0000-0D00-00009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6" name="Szövegdoboz 535">
          <a:extLst>
            <a:ext uri="{FF2B5EF4-FFF2-40B4-BE49-F238E27FC236}">
              <a16:creationId xmlns:a16="http://schemas.microsoft.com/office/drawing/2014/main" id="{00000000-0008-0000-0D00-00009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37" name="Szövegdoboz 536">
          <a:extLst>
            <a:ext uri="{FF2B5EF4-FFF2-40B4-BE49-F238E27FC236}">
              <a16:creationId xmlns:a16="http://schemas.microsoft.com/office/drawing/2014/main" id="{00000000-0008-0000-0D00-0000A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38" name="Szövegdoboz 537">
          <a:extLst>
            <a:ext uri="{FF2B5EF4-FFF2-40B4-BE49-F238E27FC236}">
              <a16:creationId xmlns:a16="http://schemas.microsoft.com/office/drawing/2014/main" id="{00000000-0008-0000-0D00-0000A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39" name="Szövegdoboz 538">
          <a:extLst>
            <a:ext uri="{FF2B5EF4-FFF2-40B4-BE49-F238E27FC236}">
              <a16:creationId xmlns:a16="http://schemas.microsoft.com/office/drawing/2014/main" id="{00000000-0008-0000-0D00-0000A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40" name="Szövegdoboz 539">
          <a:extLst>
            <a:ext uri="{FF2B5EF4-FFF2-40B4-BE49-F238E27FC236}">
              <a16:creationId xmlns:a16="http://schemas.microsoft.com/office/drawing/2014/main" id="{00000000-0008-0000-0D00-0000A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1" name="Szövegdoboz 540">
          <a:extLst>
            <a:ext uri="{FF2B5EF4-FFF2-40B4-BE49-F238E27FC236}">
              <a16:creationId xmlns:a16="http://schemas.microsoft.com/office/drawing/2014/main" id="{00000000-0008-0000-0D00-0000A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2" name="Szövegdoboz 541">
          <a:extLst>
            <a:ext uri="{FF2B5EF4-FFF2-40B4-BE49-F238E27FC236}">
              <a16:creationId xmlns:a16="http://schemas.microsoft.com/office/drawing/2014/main" id="{00000000-0008-0000-0D00-0000A5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43" name="Szövegdoboz 542">
          <a:extLst>
            <a:ext uri="{FF2B5EF4-FFF2-40B4-BE49-F238E27FC236}">
              <a16:creationId xmlns:a16="http://schemas.microsoft.com/office/drawing/2014/main" id="{00000000-0008-0000-0D00-0000A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44" name="Szövegdoboz 543">
          <a:extLst>
            <a:ext uri="{FF2B5EF4-FFF2-40B4-BE49-F238E27FC236}">
              <a16:creationId xmlns:a16="http://schemas.microsoft.com/office/drawing/2014/main" id="{00000000-0008-0000-0D00-0000A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5" name="Szövegdoboz 544">
          <a:extLst>
            <a:ext uri="{FF2B5EF4-FFF2-40B4-BE49-F238E27FC236}">
              <a16:creationId xmlns:a16="http://schemas.microsoft.com/office/drawing/2014/main" id="{00000000-0008-0000-0D00-0000A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6" name="Szövegdoboz 545">
          <a:extLst>
            <a:ext uri="{FF2B5EF4-FFF2-40B4-BE49-F238E27FC236}">
              <a16:creationId xmlns:a16="http://schemas.microsoft.com/office/drawing/2014/main" id="{00000000-0008-0000-0D00-0000A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47" name="Szövegdoboz 546">
          <a:extLst>
            <a:ext uri="{FF2B5EF4-FFF2-40B4-BE49-F238E27FC236}">
              <a16:creationId xmlns:a16="http://schemas.microsoft.com/office/drawing/2014/main" id="{00000000-0008-0000-0D00-0000A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48" name="Szövegdoboz 547">
          <a:extLst>
            <a:ext uri="{FF2B5EF4-FFF2-40B4-BE49-F238E27FC236}">
              <a16:creationId xmlns:a16="http://schemas.microsoft.com/office/drawing/2014/main" id="{00000000-0008-0000-0D00-0000A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49" name="Szövegdoboz 548">
          <a:extLst>
            <a:ext uri="{FF2B5EF4-FFF2-40B4-BE49-F238E27FC236}">
              <a16:creationId xmlns:a16="http://schemas.microsoft.com/office/drawing/2014/main" id="{00000000-0008-0000-0D00-0000A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50" name="Szövegdoboz 549">
          <a:extLst>
            <a:ext uri="{FF2B5EF4-FFF2-40B4-BE49-F238E27FC236}">
              <a16:creationId xmlns:a16="http://schemas.microsoft.com/office/drawing/2014/main" id="{00000000-0008-0000-0D00-0000A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1" name="Szövegdoboz 550">
          <a:extLst>
            <a:ext uri="{FF2B5EF4-FFF2-40B4-BE49-F238E27FC236}">
              <a16:creationId xmlns:a16="http://schemas.microsoft.com/office/drawing/2014/main" id="{00000000-0008-0000-0D00-0000A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2" name="Szövegdoboz 551">
          <a:extLst>
            <a:ext uri="{FF2B5EF4-FFF2-40B4-BE49-F238E27FC236}">
              <a16:creationId xmlns:a16="http://schemas.microsoft.com/office/drawing/2014/main" id="{00000000-0008-0000-0D00-0000A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53" name="Szövegdoboz 552">
          <a:extLst>
            <a:ext uri="{FF2B5EF4-FFF2-40B4-BE49-F238E27FC236}">
              <a16:creationId xmlns:a16="http://schemas.microsoft.com/office/drawing/2014/main" id="{00000000-0008-0000-0D00-0000B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54" name="Szövegdoboz 553">
          <a:extLst>
            <a:ext uri="{FF2B5EF4-FFF2-40B4-BE49-F238E27FC236}">
              <a16:creationId xmlns:a16="http://schemas.microsoft.com/office/drawing/2014/main" id="{00000000-0008-0000-0D00-0000B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5" name="Szövegdoboz 554">
          <a:extLst>
            <a:ext uri="{FF2B5EF4-FFF2-40B4-BE49-F238E27FC236}">
              <a16:creationId xmlns:a16="http://schemas.microsoft.com/office/drawing/2014/main" id="{00000000-0008-0000-0D00-0000B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6" name="Szövegdoboz 555">
          <a:extLst>
            <a:ext uri="{FF2B5EF4-FFF2-40B4-BE49-F238E27FC236}">
              <a16:creationId xmlns:a16="http://schemas.microsoft.com/office/drawing/2014/main" id="{00000000-0008-0000-0D00-0000B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7" name="Szövegdoboz 556">
          <a:extLst>
            <a:ext uri="{FF2B5EF4-FFF2-40B4-BE49-F238E27FC236}">
              <a16:creationId xmlns:a16="http://schemas.microsoft.com/office/drawing/2014/main" id="{00000000-0008-0000-0D00-0000B4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8" name="Szövegdoboz 557">
          <a:extLst>
            <a:ext uri="{FF2B5EF4-FFF2-40B4-BE49-F238E27FC236}">
              <a16:creationId xmlns:a16="http://schemas.microsoft.com/office/drawing/2014/main" id="{00000000-0008-0000-0D00-0000B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59" name="Szövegdoboz 558">
          <a:extLst>
            <a:ext uri="{FF2B5EF4-FFF2-40B4-BE49-F238E27FC236}">
              <a16:creationId xmlns:a16="http://schemas.microsoft.com/office/drawing/2014/main" id="{00000000-0008-0000-0D00-0000B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0" name="Szövegdoboz 559">
          <a:extLst>
            <a:ext uri="{FF2B5EF4-FFF2-40B4-BE49-F238E27FC236}">
              <a16:creationId xmlns:a16="http://schemas.microsoft.com/office/drawing/2014/main" id="{00000000-0008-0000-0D00-0000B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1" name="Szövegdoboz 560">
          <a:extLst>
            <a:ext uri="{FF2B5EF4-FFF2-40B4-BE49-F238E27FC236}">
              <a16:creationId xmlns:a16="http://schemas.microsoft.com/office/drawing/2014/main" id="{00000000-0008-0000-0D00-0000B8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2" name="Szövegdoboz 561">
          <a:extLst>
            <a:ext uri="{FF2B5EF4-FFF2-40B4-BE49-F238E27FC236}">
              <a16:creationId xmlns:a16="http://schemas.microsoft.com/office/drawing/2014/main" id="{00000000-0008-0000-0D00-0000B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3" name="Szövegdoboz 562">
          <a:extLst>
            <a:ext uri="{FF2B5EF4-FFF2-40B4-BE49-F238E27FC236}">
              <a16:creationId xmlns:a16="http://schemas.microsoft.com/office/drawing/2014/main" id="{00000000-0008-0000-0D00-0000B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4" name="Szövegdoboz 563">
          <a:extLst>
            <a:ext uri="{FF2B5EF4-FFF2-40B4-BE49-F238E27FC236}">
              <a16:creationId xmlns:a16="http://schemas.microsoft.com/office/drawing/2014/main" id="{00000000-0008-0000-0D00-0000B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5" name="Szövegdoboz 564">
          <a:extLst>
            <a:ext uri="{FF2B5EF4-FFF2-40B4-BE49-F238E27FC236}">
              <a16:creationId xmlns:a16="http://schemas.microsoft.com/office/drawing/2014/main" id="{00000000-0008-0000-0D00-0000BC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6" name="Szövegdoboz 565">
          <a:extLst>
            <a:ext uri="{FF2B5EF4-FFF2-40B4-BE49-F238E27FC236}">
              <a16:creationId xmlns:a16="http://schemas.microsoft.com/office/drawing/2014/main" id="{00000000-0008-0000-0D00-0000B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7" name="Szövegdoboz 566">
          <a:extLst>
            <a:ext uri="{FF2B5EF4-FFF2-40B4-BE49-F238E27FC236}">
              <a16:creationId xmlns:a16="http://schemas.microsoft.com/office/drawing/2014/main" id="{00000000-0008-0000-0D00-0000B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8" name="Szövegdoboz 567">
          <a:extLst>
            <a:ext uri="{FF2B5EF4-FFF2-40B4-BE49-F238E27FC236}">
              <a16:creationId xmlns:a16="http://schemas.microsoft.com/office/drawing/2014/main" id="{00000000-0008-0000-0D00-0000B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69" name="Szövegdoboz 568">
          <a:extLst>
            <a:ext uri="{FF2B5EF4-FFF2-40B4-BE49-F238E27FC236}">
              <a16:creationId xmlns:a16="http://schemas.microsoft.com/office/drawing/2014/main" id="{00000000-0008-0000-0D00-0000C0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0" name="Szövegdoboz 569">
          <a:extLst>
            <a:ext uri="{FF2B5EF4-FFF2-40B4-BE49-F238E27FC236}">
              <a16:creationId xmlns:a16="http://schemas.microsoft.com/office/drawing/2014/main" id="{00000000-0008-0000-0D00-0000C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1" name="Szövegdoboz 570">
          <a:extLst>
            <a:ext uri="{FF2B5EF4-FFF2-40B4-BE49-F238E27FC236}">
              <a16:creationId xmlns:a16="http://schemas.microsoft.com/office/drawing/2014/main" id="{00000000-0008-0000-0D00-0000C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2" name="Szövegdoboz 571">
          <a:extLst>
            <a:ext uri="{FF2B5EF4-FFF2-40B4-BE49-F238E27FC236}">
              <a16:creationId xmlns:a16="http://schemas.microsoft.com/office/drawing/2014/main" id="{00000000-0008-0000-0D00-0000C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3" name="Szövegdoboz 572">
          <a:extLst>
            <a:ext uri="{FF2B5EF4-FFF2-40B4-BE49-F238E27FC236}">
              <a16:creationId xmlns:a16="http://schemas.microsoft.com/office/drawing/2014/main" id="{00000000-0008-0000-0D00-0000C4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4" name="Szövegdoboz 573">
          <a:extLst>
            <a:ext uri="{FF2B5EF4-FFF2-40B4-BE49-F238E27FC236}">
              <a16:creationId xmlns:a16="http://schemas.microsoft.com/office/drawing/2014/main" id="{00000000-0008-0000-0D00-0000C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5" name="Szövegdoboz 574">
          <a:extLst>
            <a:ext uri="{FF2B5EF4-FFF2-40B4-BE49-F238E27FC236}">
              <a16:creationId xmlns:a16="http://schemas.microsoft.com/office/drawing/2014/main" id="{00000000-0008-0000-0D00-0000C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6" name="Szövegdoboz 575">
          <a:extLst>
            <a:ext uri="{FF2B5EF4-FFF2-40B4-BE49-F238E27FC236}">
              <a16:creationId xmlns:a16="http://schemas.microsoft.com/office/drawing/2014/main" id="{00000000-0008-0000-0D00-0000C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7" name="Szövegdoboz 576">
          <a:extLst>
            <a:ext uri="{FF2B5EF4-FFF2-40B4-BE49-F238E27FC236}">
              <a16:creationId xmlns:a16="http://schemas.microsoft.com/office/drawing/2014/main" id="{00000000-0008-0000-0D00-0000C8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8" name="Szövegdoboz 577">
          <a:extLst>
            <a:ext uri="{FF2B5EF4-FFF2-40B4-BE49-F238E27FC236}">
              <a16:creationId xmlns:a16="http://schemas.microsoft.com/office/drawing/2014/main" id="{00000000-0008-0000-0D00-0000C9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79" name="Szövegdoboz 578">
          <a:extLst>
            <a:ext uri="{FF2B5EF4-FFF2-40B4-BE49-F238E27FC236}">
              <a16:creationId xmlns:a16="http://schemas.microsoft.com/office/drawing/2014/main" id="{00000000-0008-0000-0D00-0000C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0" name="Szövegdoboz 579">
          <a:extLst>
            <a:ext uri="{FF2B5EF4-FFF2-40B4-BE49-F238E27FC236}">
              <a16:creationId xmlns:a16="http://schemas.microsoft.com/office/drawing/2014/main" id="{00000000-0008-0000-0D00-0000C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1" name="Szövegdoboz 580">
          <a:extLst>
            <a:ext uri="{FF2B5EF4-FFF2-40B4-BE49-F238E27FC236}">
              <a16:creationId xmlns:a16="http://schemas.microsoft.com/office/drawing/2014/main" id="{00000000-0008-0000-0D00-0000CC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2" name="Szövegdoboz 581">
          <a:extLst>
            <a:ext uri="{FF2B5EF4-FFF2-40B4-BE49-F238E27FC236}">
              <a16:creationId xmlns:a16="http://schemas.microsoft.com/office/drawing/2014/main" id="{00000000-0008-0000-0D00-0000CD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3" name="Szövegdoboz 582">
          <a:extLst>
            <a:ext uri="{FF2B5EF4-FFF2-40B4-BE49-F238E27FC236}">
              <a16:creationId xmlns:a16="http://schemas.microsoft.com/office/drawing/2014/main" id="{00000000-0008-0000-0D00-0000C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4" name="Szövegdoboz 583">
          <a:extLst>
            <a:ext uri="{FF2B5EF4-FFF2-40B4-BE49-F238E27FC236}">
              <a16:creationId xmlns:a16="http://schemas.microsoft.com/office/drawing/2014/main" id="{00000000-0008-0000-0D00-0000C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5" name="Szövegdoboz 584">
          <a:extLst>
            <a:ext uri="{FF2B5EF4-FFF2-40B4-BE49-F238E27FC236}">
              <a16:creationId xmlns:a16="http://schemas.microsoft.com/office/drawing/2014/main" id="{00000000-0008-0000-0D00-0000D0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6" name="Szövegdoboz 585">
          <a:extLst>
            <a:ext uri="{FF2B5EF4-FFF2-40B4-BE49-F238E27FC236}">
              <a16:creationId xmlns:a16="http://schemas.microsoft.com/office/drawing/2014/main" id="{00000000-0008-0000-0D00-0000D1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7" name="Szövegdoboz 586">
          <a:extLst>
            <a:ext uri="{FF2B5EF4-FFF2-40B4-BE49-F238E27FC236}">
              <a16:creationId xmlns:a16="http://schemas.microsoft.com/office/drawing/2014/main" id="{00000000-0008-0000-0D00-0000D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8" name="Szövegdoboz 587">
          <a:extLst>
            <a:ext uri="{FF2B5EF4-FFF2-40B4-BE49-F238E27FC236}">
              <a16:creationId xmlns:a16="http://schemas.microsoft.com/office/drawing/2014/main" id="{00000000-0008-0000-0D00-0000D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89" name="Szövegdoboz 588">
          <a:extLst>
            <a:ext uri="{FF2B5EF4-FFF2-40B4-BE49-F238E27FC236}">
              <a16:creationId xmlns:a16="http://schemas.microsoft.com/office/drawing/2014/main" id="{00000000-0008-0000-0D00-0000D4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0" name="Szövegdoboz 589">
          <a:extLst>
            <a:ext uri="{FF2B5EF4-FFF2-40B4-BE49-F238E27FC236}">
              <a16:creationId xmlns:a16="http://schemas.microsoft.com/office/drawing/2014/main" id="{00000000-0008-0000-0D00-0000D5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1" name="Szövegdoboz 590">
          <a:extLst>
            <a:ext uri="{FF2B5EF4-FFF2-40B4-BE49-F238E27FC236}">
              <a16:creationId xmlns:a16="http://schemas.microsoft.com/office/drawing/2014/main" id="{00000000-0008-0000-0D00-0000D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2" name="Szövegdoboz 591">
          <a:extLst>
            <a:ext uri="{FF2B5EF4-FFF2-40B4-BE49-F238E27FC236}">
              <a16:creationId xmlns:a16="http://schemas.microsoft.com/office/drawing/2014/main" id="{00000000-0008-0000-0D00-0000D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93" name="Szövegdoboz 592">
          <a:extLst>
            <a:ext uri="{FF2B5EF4-FFF2-40B4-BE49-F238E27FC236}">
              <a16:creationId xmlns:a16="http://schemas.microsoft.com/office/drawing/2014/main" id="{00000000-0008-0000-0D00-0000D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94" name="Szövegdoboz 593">
          <a:extLst>
            <a:ext uri="{FF2B5EF4-FFF2-40B4-BE49-F238E27FC236}">
              <a16:creationId xmlns:a16="http://schemas.microsoft.com/office/drawing/2014/main" id="{00000000-0008-0000-0D00-0000D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5" name="Szövegdoboz 594">
          <a:extLst>
            <a:ext uri="{FF2B5EF4-FFF2-40B4-BE49-F238E27FC236}">
              <a16:creationId xmlns:a16="http://schemas.microsoft.com/office/drawing/2014/main" id="{00000000-0008-0000-0D00-0000D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6" name="Szövegdoboz 595">
          <a:extLst>
            <a:ext uri="{FF2B5EF4-FFF2-40B4-BE49-F238E27FC236}">
              <a16:creationId xmlns:a16="http://schemas.microsoft.com/office/drawing/2014/main" id="{00000000-0008-0000-0D00-0000D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97" name="Szövegdoboz 596">
          <a:extLst>
            <a:ext uri="{FF2B5EF4-FFF2-40B4-BE49-F238E27FC236}">
              <a16:creationId xmlns:a16="http://schemas.microsoft.com/office/drawing/2014/main" id="{00000000-0008-0000-0D00-0000D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98" name="Szövegdoboz 597">
          <a:extLst>
            <a:ext uri="{FF2B5EF4-FFF2-40B4-BE49-F238E27FC236}">
              <a16:creationId xmlns:a16="http://schemas.microsoft.com/office/drawing/2014/main" id="{00000000-0008-0000-0D00-0000D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599" name="Szövegdoboz 598">
          <a:extLst>
            <a:ext uri="{FF2B5EF4-FFF2-40B4-BE49-F238E27FC236}">
              <a16:creationId xmlns:a16="http://schemas.microsoft.com/office/drawing/2014/main" id="{00000000-0008-0000-0D00-0000D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0" name="Szövegdoboz 599">
          <a:extLst>
            <a:ext uri="{FF2B5EF4-FFF2-40B4-BE49-F238E27FC236}">
              <a16:creationId xmlns:a16="http://schemas.microsoft.com/office/drawing/2014/main" id="{00000000-0008-0000-0D00-0000D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1" name="Szövegdoboz 600">
          <a:extLst>
            <a:ext uri="{FF2B5EF4-FFF2-40B4-BE49-F238E27FC236}">
              <a16:creationId xmlns:a16="http://schemas.microsoft.com/office/drawing/2014/main" id="{00000000-0008-0000-0D00-0000E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2" name="Szövegdoboz 601">
          <a:extLst>
            <a:ext uri="{FF2B5EF4-FFF2-40B4-BE49-F238E27FC236}">
              <a16:creationId xmlns:a16="http://schemas.microsoft.com/office/drawing/2014/main" id="{00000000-0008-0000-0D00-0000E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3" name="Szövegdoboz 602">
          <a:extLst>
            <a:ext uri="{FF2B5EF4-FFF2-40B4-BE49-F238E27FC236}">
              <a16:creationId xmlns:a16="http://schemas.microsoft.com/office/drawing/2014/main" id="{00000000-0008-0000-0D00-0000E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4" name="Szövegdoboz 603">
          <a:extLst>
            <a:ext uri="{FF2B5EF4-FFF2-40B4-BE49-F238E27FC236}">
              <a16:creationId xmlns:a16="http://schemas.microsoft.com/office/drawing/2014/main" id="{00000000-0008-0000-0D00-0000E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5" name="Szövegdoboz 604">
          <a:extLst>
            <a:ext uri="{FF2B5EF4-FFF2-40B4-BE49-F238E27FC236}">
              <a16:creationId xmlns:a16="http://schemas.microsoft.com/office/drawing/2014/main" id="{00000000-0008-0000-0D00-0000E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6" name="Szövegdoboz 605">
          <a:extLst>
            <a:ext uri="{FF2B5EF4-FFF2-40B4-BE49-F238E27FC236}">
              <a16:creationId xmlns:a16="http://schemas.microsoft.com/office/drawing/2014/main" id="{00000000-0008-0000-0D00-0000E5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7" name="Szövegdoboz 606">
          <a:extLst>
            <a:ext uri="{FF2B5EF4-FFF2-40B4-BE49-F238E27FC236}">
              <a16:creationId xmlns:a16="http://schemas.microsoft.com/office/drawing/2014/main" id="{00000000-0008-0000-0D00-0000E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08" name="Szövegdoboz 607">
          <a:extLst>
            <a:ext uri="{FF2B5EF4-FFF2-40B4-BE49-F238E27FC236}">
              <a16:creationId xmlns:a16="http://schemas.microsoft.com/office/drawing/2014/main" id="{00000000-0008-0000-0D00-0000E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9" name="Szövegdoboz 608">
          <a:extLst>
            <a:ext uri="{FF2B5EF4-FFF2-40B4-BE49-F238E27FC236}">
              <a16:creationId xmlns:a16="http://schemas.microsoft.com/office/drawing/2014/main" id="{00000000-0008-0000-0D00-0000E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10" name="Szövegdoboz 609">
          <a:extLst>
            <a:ext uri="{FF2B5EF4-FFF2-40B4-BE49-F238E27FC236}">
              <a16:creationId xmlns:a16="http://schemas.microsoft.com/office/drawing/2014/main" id="{00000000-0008-0000-0D00-0000E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1" name="Szövegdoboz 610">
          <a:extLst>
            <a:ext uri="{FF2B5EF4-FFF2-40B4-BE49-F238E27FC236}">
              <a16:creationId xmlns:a16="http://schemas.microsoft.com/office/drawing/2014/main" id="{00000000-0008-0000-0D00-0000E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2" name="Szövegdoboz 611">
          <a:extLst>
            <a:ext uri="{FF2B5EF4-FFF2-40B4-BE49-F238E27FC236}">
              <a16:creationId xmlns:a16="http://schemas.microsoft.com/office/drawing/2014/main" id="{00000000-0008-0000-0D00-0000E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13" name="Szövegdoboz 612">
          <a:extLst>
            <a:ext uri="{FF2B5EF4-FFF2-40B4-BE49-F238E27FC236}">
              <a16:creationId xmlns:a16="http://schemas.microsoft.com/office/drawing/2014/main" id="{00000000-0008-0000-0D00-0000E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14" name="Szövegdoboz 613">
          <a:extLst>
            <a:ext uri="{FF2B5EF4-FFF2-40B4-BE49-F238E27FC236}">
              <a16:creationId xmlns:a16="http://schemas.microsoft.com/office/drawing/2014/main" id="{00000000-0008-0000-0D00-0000E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5" name="Szövegdoboz 614">
          <a:extLst>
            <a:ext uri="{FF2B5EF4-FFF2-40B4-BE49-F238E27FC236}">
              <a16:creationId xmlns:a16="http://schemas.microsoft.com/office/drawing/2014/main" id="{00000000-0008-0000-0D00-0000E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6" name="Szövegdoboz 615">
          <a:extLst>
            <a:ext uri="{FF2B5EF4-FFF2-40B4-BE49-F238E27FC236}">
              <a16:creationId xmlns:a16="http://schemas.microsoft.com/office/drawing/2014/main" id="{00000000-0008-0000-0D00-0000E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17" name="Szövegdoboz 616">
          <a:extLst>
            <a:ext uri="{FF2B5EF4-FFF2-40B4-BE49-F238E27FC236}">
              <a16:creationId xmlns:a16="http://schemas.microsoft.com/office/drawing/2014/main" id="{00000000-0008-0000-0D00-0000F0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18" name="Szövegdoboz 617">
          <a:extLst>
            <a:ext uri="{FF2B5EF4-FFF2-40B4-BE49-F238E27FC236}">
              <a16:creationId xmlns:a16="http://schemas.microsoft.com/office/drawing/2014/main" id="{00000000-0008-0000-0D00-0000F1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19" name="Szövegdoboz 618">
          <a:extLst>
            <a:ext uri="{FF2B5EF4-FFF2-40B4-BE49-F238E27FC236}">
              <a16:creationId xmlns:a16="http://schemas.microsoft.com/office/drawing/2014/main" id="{00000000-0008-0000-0D00-0000F2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20" name="Szövegdoboz 619">
          <a:extLst>
            <a:ext uri="{FF2B5EF4-FFF2-40B4-BE49-F238E27FC236}">
              <a16:creationId xmlns:a16="http://schemas.microsoft.com/office/drawing/2014/main" id="{00000000-0008-0000-0D00-0000F3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1" name="Szövegdoboz 620">
          <a:extLst>
            <a:ext uri="{FF2B5EF4-FFF2-40B4-BE49-F238E27FC236}">
              <a16:creationId xmlns:a16="http://schemas.microsoft.com/office/drawing/2014/main" id="{00000000-0008-0000-0D00-0000F4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2" name="Szövegdoboz 621">
          <a:extLst>
            <a:ext uri="{FF2B5EF4-FFF2-40B4-BE49-F238E27FC236}">
              <a16:creationId xmlns:a16="http://schemas.microsoft.com/office/drawing/2014/main" id="{00000000-0008-0000-0D00-0000F5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23" name="Szövegdoboz 622">
          <a:extLst>
            <a:ext uri="{FF2B5EF4-FFF2-40B4-BE49-F238E27FC236}">
              <a16:creationId xmlns:a16="http://schemas.microsoft.com/office/drawing/2014/main" id="{00000000-0008-0000-0D00-0000F6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24" name="Szövegdoboz 623">
          <a:extLst>
            <a:ext uri="{FF2B5EF4-FFF2-40B4-BE49-F238E27FC236}">
              <a16:creationId xmlns:a16="http://schemas.microsoft.com/office/drawing/2014/main" id="{00000000-0008-0000-0D00-0000F7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5" name="Szövegdoboz 624">
          <a:extLst>
            <a:ext uri="{FF2B5EF4-FFF2-40B4-BE49-F238E27FC236}">
              <a16:creationId xmlns:a16="http://schemas.microsoft.com/office/drawing/2014/main" id="{00000000-0008-0000-0D00-0000F8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6" name="Szövegdoboz 625">
          <a:extLst>
            <a:ext uri="{FF2B5EF4-FFF2-40B4-BE49-F238E27FC236}">
              <a16:creationId xmlns:a16="http://schemas.microsoft.com/office/drawing/2014/main" id="{00000000-0008-0000-0D00-0000F9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27" name="Szövegdoboz 626">
          <a:extLst>
            <a:ext uri="{FF2B5EF4-FFF2-40B4-BE49-F238E27FC236}">
              <a16:creationId xmlns:a16="http://schemas.microsoft.com/office/drawing/2014/main" id="{00000000-0008-0000-0D00-0000FA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28" name="Szövegdoboz 627">
          <a:extLst>
            <a:ext uri="{FF2B5EF4-FFF2-40B4-BE49-F238E27FC236}">
              <a16:creationId xmlns:a16="http://schemas.microsoft.com/office/drawing/2014/main" id="{00000000-0008-0000-0D00-0000FB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29" name="Szövegdoboz 628">
          <a:extLst>
            <a:ext uri="{FF2B5EF4-FFF2-40B4-BE49-F238E27FC236}">
              <a16:creationId xmlns:a16="http://schemas.microsoft.com/office/drawing/2014/main" id="{00000000-0008-0000-0D00-0000FC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0" name="Szövegdoboz 629">
          <a:extLst>
            <a:ext uri="{FF2B5EF4-FFF2-40B4-BE49-F238E27FC236}">
              <a16:creationId xmlns:a16="http://schemas.microsoft.com/office/drawing/2014/main" id="{00000000-0008-0000-0D00-0000FD05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31" name="Szövegdoboz 630">
          <a:extLst>
            <a:ext uri="{FF2B5EF4-FFF2-40B4-BE49-F238E27FC236}">
              <a16:creationId xmlns:a16="http://schemas.microsoft.com/office/drawing/2014/main" id="{00000000-0008-0000-0D00-0000FE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32" name="Szövegdoboz 631">
          <a:extLst>
            <a:ext uri="{FF2B5EF4-FFF2-40B4-BE49-F238E27FC236}">
              <a16:creationId xmlns:a16="http://schemas.microsoft.com/office/drawing/2014/main" id="{00000000-0008-0000-0D00-0000FF05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3" name="Szövegdoboz 632">
          <a:extLst>
            <a:ext uri="{FF2B5EF4-FFF2-40B4-BE49-F238E27FC236}">
              <a16:creationId xmlns:a16="http://schemas.microsoft.com/office/drawing/2014/main" id="{00000000-0008-0000-0D00-000000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4" name="Szövegdoboz 633">
          <a:extLst>
            <a:ext uri="{FF2B5EF4-FFF2-40B4-BE49-F238E27FC236}">
              <a16:creationId xmlns:a16="http://schemas.microsoft.com/office/drawing/2014/main" id="{00000000-0008-0000-0D00-00000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35" name="Szövegdoboz 634">
          <a:extLst>
            <a:ext uri="{FF2B5EF4-FFF2-40B4-BE49-F238E27FC236}">
              <a16:creationId xmlns:a16="http://schemas.microsoft.com/office/drawing/2014/main" id="{00000000-0008-0000-0D00-00000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36" name="Szövegdoboz 635">
          <a:extLst>
            <a:ext uri="{FF2B5EF4-FFF2-40B4-BE49-F238E27FC236}">
              <a16:creationId xmlns:a16="http://schemas.microsoft.com/office/drawing/2014/main" id="{00000000-0008-0000-0D00-00000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7" name="Szövegdoboz 636">
          <a:extLst>
            <a:ext uri="{FF2B5EF4-FFF2-40B4-BE49-F238E27FC236}">
              <a16:creationId xmlns:a16="http://schemas.microsoft.com/office/drawing/2014/main" id="{00000000-0008-0000-0D00-000004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38" name="Szövegdoboz 637">
          <a:extLst>
            <a:ext uri="{FF2B5EF4-FFF2-40B4-BE49-F238E27FC236}">
              <a16:creationId xmlns:a16="http://schemas.microsoft.com/office/drawing/2014/main" id="{00000000-0008-0000-0D00-00000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39" name="Szövegdoboz 638">
          <a:extLst>
            <a:ext uri="{FF2B5EF4-FFF2-40B4-BE49-F238E27FC236}">
              <a16:creationId xmlns:a16="http://schemas.microsoft.com/office/drawing/2014/main" id="{00000000-0008-0000-0D00-00000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0" name="Szövegdoboz 639">
          <a:extLst>
            <a:ext uri="{FF2B5EF4-FFF2-40B4-BE49-F238E27FC236}">
              <a16:creationId xmlns:a16="http://schemas.microsoft.com/office/drawing/2014/main" id="{00000000-0008-0000-0D00-00000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41" name="Szövegdoboz 640">
          <a:extLst>
            <a:ext uri="{FF2B5EF4-FFF2-40B4-BE49-F238E27FC236}">
              <a16:creationId xmlns:a16="http://schemas.microsoft.com/office/drawing/2014/main" id="{00000000-0008-0000-0D00-000008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42" name="Szövegdoboz 641">
          <a:extLst>
            <a:ext uri="{FF2B5EF4-FFF2-40B4-BE49-F238E27FC236}">
              <a16:creationId xmlns:a16="http://schemas.microsoft.com/office/drawing/2014/main" id="{00000000-0008-0000-0D00-00000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3" name="Szövegdoboz 642">
          <a:extLst>
            <a:ext uri="{FF2B5EF4-FFF2-40B4-BE49-F238E27FC236}">
              <a16:creationId xmlns:a16="http://schemas.microsoft.com/office/drawing/2014/main" id="{00000000-0008-0000-0D00-00000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4" name="Szövegdoboz 643">
          <a:extLst>
            <a:ext uri="{FF2B5EF4-FFF2-40B4-BE49-F238E27FC236}">
              <a16:creationId xmlns:a16="http://schemas.microsoft.com/office/drawing/2014/main" id="{00000000-0008-0000-0D00-00000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45" name="Szövegdoboz 644">
          <a:extLst>
            <a:ext uri="{FF2B5EF4-FFF2-40B4-BE49-F238E27FC236}">
              <a16:creationId xmlns:a16="http://schemas.microsoft.com/office/drawing/2014/main" id="{00000000-0008-0000-0D00-00000C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46" name="Szövegdoboz 645">
          <a:extLst>
            <a:ext uri="{FF2B5EF4-FFF2-40B4-BE49-F238E27FC236}">
              <a16:creationId xmlns:a16="http://schemas.microsoft.com/office/drawing/2014/main" id="{00000000-0008-0000-0D00-00000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7" name="Szövegdoboz 646">
          <a:extLst>
            <a:ext uri="{FF2B5EF4-FFF2-40B4-BE49-F238E27FC236}">
              <a16:creationId xmlns:a16="http://schemas.microsoft.com/office/drawing/2014/main" id="{00000000-0008-0000-0D00-00000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48" name="Szövegdoboz 647">
          <a:extLst>
            <a:ext uri="{FF2B5EF4-FFF2-40B4-BE49-F238E27FC236}">
              <a16:creationId xmlns:a16="http://schemas.microsoft.com/office/drawing/2014/main" id="{00000000-0008-0000-0D00-00000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49" name="Szövegdoboz 648">
          <a:extLst>
            <a:ext uri="{FF2B5EF4-FFF2-40B4-BE49-F238E27FC236}">
              <a16:creationId xmlns:a16="http://schemas.microsoft.com/office/drawing/2014/main" id="{00000000-0008-0000-0D00-000010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0" name="Szövegdoboz 649">
          <a:extLst>
            <a:ext uri="{FF2B5EF4-FFF2-40B4-BE49-F238E27FC236}">
              <a16:creationId xmlns:a16="http://schemas.microsoft.com/office/drawing/2014/main" id="{00000000-0008-0000-0D00-00001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1" name="Szövegdoboz 650">
          <a:extLst>
            <a:ext uri="{FF2B5EF4-FFF2-40B4-BE49-F238E27FC236}">
              <a16:creationId xmlns:a16="http://schemas.microsoft.com/office/drawing/2014/main" id="{00000000-0008-0000-0D00-00001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52" name="Szövegdoboz 651">
          <a:extLst>
            <a:ext uri="{FF2B5EF4-FFF2-40B4-BE49-F238E27FC236}">
              <a16:creationId xmlns:a16="http://schemas.microsoft.com/office/drawing/2014/main" id="{00000000-0008-0000-0D00-00001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53" name="Szövegdoboz 652">
          <a:extLst>
            <a:ext uri="{FF2B5EF4-FFF2-40B4-BE49-F238E27FC236}">
              <a16:creationId xmlns:a16="http://schemas.microsoft.com/office/drawing/2014/main" id="{00000000-0008-0000-0D00-00001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4" name="Szövegdoboz 653">
          <a:extLst>
            <a:ext uri="{FF2B5EF4-FFF2-40B4-BE49-F238E27FC236}">
              <a16:creationId xmlns:a16="http://schemas.microsoft.com/office/drawing/2014/main" id="{00000000-0008-0000-0D00-00001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5" name="Szövegdoboz 654">
          <a:extLst>
            <a:ext uri="{FF2B5EF4-FFF2-40B4-BE49-F238E27FC236}">
              <a16:creationId xmlns:a16="http://schemas.microsoft.com/office/drawing/2014/main" id="{00000000-0008-0000-0D00-00001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56" name="Szövegdoboz 655">
          <a:extLst>
            <a:ext uri="{FF2B5EF4-FFF2-40B4-BE49-F238E27FC236}">
              <a16:creationId xmlns:a16="http://schemas.microsoft.com/office/drawing/2014/main" id="{00000000-0008-0000-0D00-00001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57" name="Szövegdoboz 656">
          <a:extLst>
            <a:ext uri="{FF2B5EF4-FFF2-40B4-BE49-F238E27FC236}">
              <a16:creationId xmlns:a16="http://schemas.microsoft.com/office/drawing/2014/main" id="{00000000-0008-0000-0D00-00001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8" name="Szövegdoboz 657">
          <a:extLst>
            <a:ext uri="{FF2B5EF4-FFF2-40B4-BE49-F238E27FC236}">
              <a16:creationId xmlns:a16="http://schemas.microsoft.com/office/drawing/2014/main" id="{00000000-0008-0000-0D00-00001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59" name="Szövegdoboz 658">
          <a:extLst>
            <a:ext uri="{FF2B5EF4-FFF2-40B4-BE49-F238E27FC236}">
              <a16:creationId xmlns:a16="http://schemas.microsoft.com/office/drawing/2014/main" id="{00000000-0008-0000-0D00-00001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0" name="Szövegdoboz 659">
          <a:extLst>
            <a:ext uri="{FF2B5EF4-FFF2-40B4-BE49-F238E27FC236}">
              <a16:creationId xmlns:a16="http://schemas.microsoft.com/office/drawing/2014/main" id="{00000000-0008-0000-0D00-00001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1" name="Szövegdoboz 660">
          <a:extLst>
            <a:ext uri="{FF2B5EF4-FFF2-40B4-BE49-F238E27FC236}">
              <a16:creationId xmlns:a16="http://schemas.microsoft.com/office/drawing/2014/main" id="{00000000-0008-0000-0D00-00001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62" name="Szövegdoboz 661">
          <a:extLst>
            <a:ext uri="{FF2B5EF4-FFF2-40B4-BE49-F238E27FC236}">
              <a16:creationId xmlns:a16="http://schemas.microsoft.com/office/drawing/2014/main" id="{00000000-0008-0000-0D00-00001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63" name="Szövegdoboz 662">
          <a:extLst>
            <a:ext uri="{FF2B5EF4-FFF2-40B4-BE49-F238E27FC236}">
              <a16:creationId xmlns:a16="http://schemas.microsoft.com/office/drawing/2014/main" id="{00000000-0008-0000-0D00-00001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4" name="Szövegdoboz 663">
          <a:extLst>
            <a:ext uri="{FF2B5EF4-FFF2-40B4-BE49-F238E27FC236}">
              <a16:creationId xmlns:a16="http://schemas.microsoft.com/office/drawing/2014/main" id="{00000000-0008-0000-0D00-00001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5" name="Szövegdoboz 664">
          <a:extLst>
            <a:ext uri="{FF2B5EF4-FFF2-40B4-BE49-F238E27FC236}">
              <a16:creationId xmlns:a16="http://schemas.microsoft.com/office/drawing/2014/main" id="{00000000-0008-0000-0D00-00002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66" name="Szövegdoboz 665">
          <a:extLst>
            <a:ext uri="{FF2B5EF4-FFF2-40B4-BE49-F238E27FC236}">
              <a16:creationId xmlns:a16="http://schemas.microsoft.com/office/drawing/2014/main" id="{00000000-0008-0000-0D00-00002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67" name="Szövegdoboz 666">
          <a:extLst>
            <a:ext uri="{FF2B5EF4-FFF2-40B4-BE49-F238E27FC236}">
              <a16:creationId xmlns:a16="http://schemas.microsoft.com/office/drawing/2014/main" id="{00000000-0008-0000-0D00-00002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8" name="Szövegdoboz 667">
          <a:extLst>
            <a:ext uri="{FF2B5EF4-FFF2-40B4-BE49-F238E27FC236}">
              <a16:creationId xmlns:a16="http://schemas.microsoft.com/office/drawing/2014/main" id="{00000000-0008-0000-0D00-00002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69" name="Szövegdoboz 668">
          <a:extLst>
            <a:ext uri="{FF2B5EF4-FFF2-40B4-BE49-F238E27FC236}">
              <a16:creationId xmlns:a16="http://schemas.microsoft.com/office/drawing/2014/main" id="{00000000-0008-0000-0D00-00002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0" name="Szövegdoboz 669">
          <a:extLst>
            <a:ext uri="{FF2B5EF4-FFF2-40B4-BE49-F238E27FC236}">
              <a16:creationId xmlns:a16="http://schemas.microsoft.com/office/drawing/2014/main" id="{00000000-0008-0000-0D00-00002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1" name="Szövegdoboz 670">
          <a:extLst>
            <a:ext uri="{FF2B5EF4-FFF2-40B4-BE49-F238E27FC236}">
              <a16:creationId xmlns:a16="http://schemas.microsoft.com/office/drawing/2014/main" id="{00000000-0008-0000-0D00-00002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72" name="Szövegdoboz 671">
          <a:extLst>
            <a:ext uri="{FF2B5EF4-FFF2-40B4-BE49-F238E27FC236}">
              <a16:creationId xmlns:a16="http://schemas.microsoft.com/office/drawing/2014/main" id="{00000000-0008-0000-0D00-00002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73" name="Szövegdoboz 672">
          <a:extLst>
            <a:ext uri="{FF2B5EF4-FFF2-40B4-BE49-F238E27FC236}">
              <a16:creationId xmlns:a16="http://schemas.microsoft.com/office/drawing/2014/main" id="{00000000-0008-0000-0D00-00002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4" name="Szövegdoboz 673">
          <a:extLst>
            <a:ext uri="{FF2B5EF4-FFF2-40B4-BE49-F238E27FC236}">
              <a16:creationId xmlns:a16="http://schemas.microsoft.com/office/drawing/2014/main" id="{00000000-0008-0000-0D00-00002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5" name="Szövegdoboz 674">
          <a:extLst>
            <a:ext uri="{FF2B5EF4-FFF2-40B4-BE49-F238E27FC236}">
              <a16:creationId xmlns:a16="http://schemas.microsoft.com/office/drawing/2014/main" id="{00000000-0008-0000-0D00-00002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76" name="Szövegdoboz 675">
          <a:extLst>
            <a:ext uri="{FF2B5EF4-FFF2-40B4-BE49-F238E27FC236}">
              <a16:creationId xmlns:a16="http://schemas.microsoft.com/office/drawing/2014/main" id="{00000000-0008-0000-0D00-00002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77" name="Szövegdoboz 676">
          <a:extLst>
            <a:ext uri="{FF2B5EF4-FFF2-40B4-BE49-F238E27FC236}">
              <a16:creationId xmlns:a16="http://schemas.microsoft.com/office/drawing/2014/main" id="{00000000-0008-0000-0D00-00002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8" name="Szövegdoboz 677">
          <a:extLst>
            <a:ext uri="{FF2B5EF4-FFF2-40B4-BE49-F238E27FC236}">
              <a16:creationId xmlns:a16="http://schemas.microsoft.com/office/drawing/2014/main" id="{00000000-0008-0000-0D00-00002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79" name="Szövegdoboz 678">
          <a:extLst>
            <a:ext uri="{FF2B5EF4-FFF2-40B4-BE49-F238E27FC236}">
              <a16:creationId xmlns:a16="http://schemas.microsoft.com/office/drawing/2014/main" id="{00000000-0008-0000-0D00-00002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0" name="Szövegdoboz 679">
          <a:extLst>
            <a:ext uri="{FF2B5EF4-FFF2-40B4-BE49-F238E27FC236}">
              <a16:creationId xmlns:a16="http://schemas.microsoft.com/office/drawing/2014/main" id="{00000000-0008-0000-0D00-00002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1" name="Szövegdoboz 680">
          <a:extLst>
            <a:ext uri="{FF2B5EF4-FFF2-40B4-BE49-F238E27FC236}">
              <a16:creationId xmlns:a16="http://schemas.microsoft.com/office/drawing/2014/main" id="{00000000-0008-0000-0D00-00003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82" name="Szövegdoboz 681">
          <a:extLst>
            <a:ext uri="{FF2B5EF4-FFF2-40B4-BE49-F238E27FC236}">
              <a16:creationId xmlns:a16="http://schemas.microsoft.com/office/drawing/2014/main" id="{00000000-0008-0000-0D00-00003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83" name="Szövegdoboz 682">
          <a:extLst>
            <a:ext uri="{FF2B5EF4-FFF2-40B4-BE49-F238E27FC236}">
              <a16:creationId xmlns:a16="http://schemas.microsoft.com/office/drawing/2014/main" id="{00000000-0008-0000-0D00-00003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4" name="Szövegdoboz 683">
          <a:extLst>
            <a:ext uri="{FF2B5EF4-FFF2-40B4-BE49-F238E27FC236}">
              <a16:creationId xmlns:a16="http://schemas.microsoft.com/office/drawing/2014/main" id="{00000000-0008-0000-0D00-00003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5" name="Szövegdoboz 684">
          <a:extLst>
            <a:ext uri="{FF2B5EF4-FFF2-40B4-BE49-F238E27FC236}">
              <a16:creationId xmlns:a16="http://schemas.microsoft.com/office/drawing/2014/main" id="{00000000-0008-0000-0D00-00003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86" name="Szövegdoboz 685">
          <a:extLst>
            <a:ext uri="{FF2B5EF4-FFF2-40B4-BE49-F238E27FC236}">
              <a16:creationId xmlns:a16="http://schemas.microsoft.com/office/drawing/2014/main" id="{00000000-0008-0000-0D00-00003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87" name="Szövegdoboz 686">
          <a:extLst>
            <a:ext uri="{FF2B5EF4-FFF2-40B4-BE49-F238E27FC236}">
              <a16:creationId xmlns:a16="http://schemas.microsoft.com/office/drawing/2014/main" id="{00000000-0008-0000-0D00-00003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8" name="Szövegdoboz 687">
          <a:extLst>
            <a:ext uri="{FF2B5EF4-FFF2-40B4-BE49-F238E27FC236}">
              <a16:creationId xmlns:a16="http://schemas.microsoft.com/office/drawing/2014/main" id="{00000000-0008-0000-0D00-00003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89" name="Szövegdoboz 688">
          <a:extLst>
            <a:ext uri="{FF2B5EF4-FFF2-40B4-BE49-F238E27FC236}">
              <a16:creationId xmlns:a16="http://schemas.microsoft.com/office/drawing/2014/main" id="{00000000-0008-0000-0D00-00003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0" name="Szövegdoboz 689">
          <a:extLst>
            <a:ext uri="{FF2B5EF4-FFF2-40B4-BE49-F238E27FC236}">
              <a16:creationId xmlns:a16="http://schemas.microsoft.com/office/drawing/2014/main" id="{00000000-0008-0000-0D00-00003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1" name="Szövegdoboz 690">
          <a:extLst>
            <a:ext uri="{FF2B5EF4-FFF2-40B4-BE49-F238E27FC236}">
              <a16:creationId xmlns:a16="http://schemas.microsoft.com/office/drawing/2014/main" id="{00000000-0008-0000-0D00-00003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92" name="Szövegdoboz 691">
          <a:extLst>
            <a:ext uri="{FF2B5EF4-FFF2-40B4-BE49-F238E27FC236}">
              <a16:creationId xmlns:a16="http://schemas.microsoft.com/office/drawing/2014/main" id="{00000000-0008-0000-0D00-00003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93" name="Szövegdoboz 692">
          <a:extLst>
            <a:ext uri="{FF2B5EF4-FFF2-40B4-BE49-F238E27FC236}">
              <a16:creationId xmlns:a16="http://schemas.microsoft.com/office/drawing/2014/main" id="{00000000-0008-0000-0D00-00003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4" name="Szövegdoboz 693">
          <a:extLst>
            <a:ext uri="{FF2B5EF4-FFF2-40B4-BE49-F238E27FC236}">
              <a16:creationId xmlns:a16="http://schemas.microsoft.com/office/drawing/2014/main" id="{00000000-0008-0000-0D00-00003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5" name="Szövegdoboz 694">
          <a:extLst>
            <a:ext uri="{FF2B5EF4-FFF2-40B4-BE49-F238E27FC236}">
              <a16:creationId xmlns:a16="http://schemas.microsoft.com/office/drawing/2014/main" id="{00000000-0008-0000-0D00-00003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96" name="Szövegdoboz 695">
          <a:extLst>
            <a:ext uri="{FF2B5EF4-FFF2-40B4-BE49-F238E27FC236}">
              <a16:creationId xmlns:a16="http://schemas.microsoft.com/office/drawing/2014/main" id="{00000000-0008-0000-0D00-00003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697" name="Szövegdoboz 696">
          <a:extLst>
            <a:ext uri="{FF2B5EF4-FFF2-40B4-BE49-F238E27FC236}">
              <a16:creationId xmlns:a16="http://schemas.microsoft.com/office/drawing/2014/main" id="{00000000-0008-0000-0D00-00004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8" name="Szövegdoboz 697">
          <a:extLst>
            <a:ext uri="{FF2B5EF4-FFF2-40B4-BE49-F238E27FC236}">
              <a16:creationId xmlns:a16="http://schemas.microsoft.com/office/drawing/2014/main" id="{00000000-0008-0000-0D00-00004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99" name="Szövegdoboz 698">
          <a:extLst>
            <a:ext uri="{FF2B5EF4-FFF2-40B4-BE49-F238E27FC236}">
              <a16:creationId xmlns:a16="http://schemas.microsoft.com/office/drawing/2014/main" id="{00000000-0008-0000-0D00-00004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0" name="Szövegdoboz 699">
          <a:extLst>
            <a:ext uri="{FF2B5EF4-FFF2-40B4-BE49-F238E27FC236}">
              <a16:creationId xmlns:a16="http://schemas.microsoft.com/office/drawing/2014/main" id="{00000000-0008-0000-0D00-00004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1" name="Szövegdoboz 700">
          <a:extLst>
            <a:ext uri="{FF2B5EF4-FFF2-40B4-BE49-F238E27FC236}">
              <a16:creationId xmlns:a16="http://schemas.microsoft.com/office/drawing/2014/main" id="{00000000-0008-0000-0D00-00004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02" name="Szövegdoboz 701">
          <a:extLst>
            <a:ext uri="{FF2B5EF4-FFF2-40B4-BE49-F238E27FC236}">
              <a16:creationId xmlns:a16="http://schemas.microsoft.com/office/drawing/2014/main" id="{00000000-0008-0000-0D00-00004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03" name="Szövegdoboz 702">
          <a:extLst>
            <a:ext uri="{FF2B5EF4-FFF2-40B4-BE49-F238E27FC236}">
              <a16:creationId xmlns:a16="http://schemas.microsoft.com/office/drawing/2014/main" id="{00000000-0008-0000-0D00-00004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4" name="Szövegdoboz 703">
          <a:extLst>
            <a:ext uri="{FF2B5EF4-FFF2-40B4-BE49-F238E27FC236}">
              <a16:creationId xmlns:a16="http://schemas.microsoft.com/office/drawing/2014/main" id="{00000000-0008-0000-0D00-00004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5" name="Szövegdoboz 704">
          <a:extLst>
            <a:ext uri="{FF2B5EF4-FFF2-40B4-BE49-F238E27FC236}">
              <a16:creationId xmlns:a16="http://schemas.microsoft.com/office/drawing/2014/main" id="{00000000-0008-0000-0D00-00004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6" name="Szövegdoboz 705">
          <a:extLst>
            <a:ext uri="{FF2B5EF4-FFF2-40B4-BE49-F238E27FC236}">
              <a16:creationId xmlns:a16="http://schemas.microsoft.com/office/drawing/2014/main" id="{00000000-0008-0000-0D00-00004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7" name="Szövegdoboz 706">
          <a:extLst>
            <a:ext uri="{FF2B5EF4-FFF2-40B4-BE49-F238E27FC236}">
              <a16:creationId xmlns:a16="http://schemas.microsoft.com/office/drawing/2014/main" id="{00000000-0008-0000-0D00-00004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8" name="Szövegdoboz 707">
          <a:extLst>
            <a:ext uri="{FF2B5EF4-FFF2-40B4-BE49-F238E27FC236}">
              <a16:creationId xmlns:a16="http://schemas.microsoft.com/office/drawing/2014/main" id="{00000000-0008-0000-0D00-00004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09" name="Szövegdoboz 708">
          <a:extLst>
            <a:ext uri="{FF2B5EF4-FFF2-40B4-BE49-F238E27FC236}">
              <a16:creationId xmlns:a16="http://schemas.microsoft.com/office/drawing/2014/main" id="{00000000-0008-0000-0D00-00004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0" name="Szövegdoboz 709">
          <a:extLst>
            <a:ext uri="{FF2B5EF4-FFF2-40B4-BE49-F238E27FC236}">
              <a16:creationId xmlns:a16="http://schemas.microsoft.com/office/drawing/2014/main" id="{00000000-0008-0000-0D00-00004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1" name="Szövegdoboz 710">
          <a:extLst>
            <a:ext uri="{FF2B5EF4-FFF2-40B4-BE49-F238E27FC236}">
              <a16:creationId xmlns:a16="http://schemas.microsoft.com/office/drawing/2014/main" id="{00000000-0008-0000-0D00-00004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2" name="Szövegdoboz 711">
          <a:extLst>
            <a:ext uri="{FF2B5EF4-FFF2-40B4-BE49-F238E27FC236}">
              <a16:creationId xmlns:a16="http://schemas.microsoft.com/office/drawing/2014/main" id="{00000000-0008-0000-0D00-00004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3" name="Szövegdoboz 712">
          <a:extLst>
            <a:ext uri="{FF2B5EF4-FFF2-40B4-BE49-F238E27FC236}">
              <a16:creationId xmlns:a16="http://schemas.microsoft.com/office/drawing/2014/main" id="{00000000-0008-0000-0D00-00005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4" name="Szövegdoboz 713">
          <a:extLst>
            <a:ext uri="{FF2B5EF4-FFF2-40B4-BE49-F238E27FC236}">
              <a16:creationId xmlns:a16="http://schemas.microsoft.com/office/drawing/2014/main" id="{00000000-0008-0000-0D00-00005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5" name="Szövegdoboz 714">
          <a:extLst>
            <a:ext uri="{FF2B5EF4-FFF2-40B4-BE49-F238E27FC236}">
              <a16:creationId xmlns:a16="http://schemas.microsoft.com/office/drawing/2014/main" id="{00000000-0008-0000-0D00-00005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6" name="Szövegdoboz 715">
          <a:extLst>
            <a:ext uri="{FF2B5EF4-FFF2-40B4-BE49-F238E27FC236}">
              <a16:creationId xmlns:a16="http://schemas.microsoft.com/office/drawing/2014/main" id="{00000000-0008-0000-0D00-00005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7" name="Szövegdoboz 716">
          <a:extLst>
            <a:ext uri="{FF2B5EF4-FFF2-40B4-BE49-F238E27FC236}">
              <a16:creationId xmlns:a16="http://schemas.microsoft.com/office/drawing/2014/main" id="{00000000-0008-0000-0D00-00005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8" name="Szövegdoboz 717">
          <a:extLst>
            <a:ext uri="{FF2B5EF4-FFF2-40B4-BE49-F238E27FC236}">
              <a16:creationId xmlns:a16="http://schemas.microsoft.com/office/drawing/2014/main" id="{00000000-0008-0000-0D00-00005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19" name="Szövegdoboz 718">
          <a:extLst>
            <a:ext uri="{FF2B5EF4-FFF2-40B4-BE49-F238E27FC236}">
              <a16:creationId xmlns:a16="http://schemas.microsoft.com/office/drawing/2014/main" id="{00000000-0008-0000-0D00-00005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0" name="Szövegdoboz 719">
          <a:extLst>
            <a:ext uri="{FF2B5EF4-FFF2-40B4-BE49-F238E27FC236}">
              <a16:creationId xmlns:a16="http://schemas.microsoft.com/office/drawing/2014/main" id="{00000000-0008-0000-0D00-00005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1" name="Szövegdoboz 720">
          <a:extLst>
            <a:ext uri="{FF2B5EF4-FFF2-40B4-BE49-F238E27FC236}">
              <a16:creationId xmlns:a16="http://schemas.microsoft.com/office/drawing/2014/main" id="{00000000-0008-0000-0D00-00005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2" name="Szövegdoboz 721">
          <a:extLst>
            <a:ext uri="{FF2B5EF4-FFF2-40B4-BE49-F238E27FC236}">
              <a16:creationId xmlns:a16="http://schemas.microsoft.com/office/drawing/2014/main" id="{00000000-0008-0000-0D00-00005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3" name="Szövegdoboz 722">
          <a:extLst>
            <a:ext uri="{FF2B5EF4-FFF2-40B4-BE49-F238E27FC236}">
              <a16:creationId xmlns:a16="http://schemas.microsoft.com/office/drawing/2014/main" id="{00000000-0008-0000-0D00-00005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4" name="Szövegdoboz 723">
          <a:extLst>
            <a:ext uri="{FF2B5EF4-FFF2-40B4-BE49-F238E27FC236}">
              <a16:creationId xmlns:a16="http://schemas.microsoft.com/office/drawing/2014/main" id="{00000000-0008-0000-0D00-00005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5" name="Szövegdoboz 724">
          <a:extLst>
            <a:ext uri="{FF2B5EF4-FFF2-40B4-BE49-F238E27FC236}">
              <a16:creationId xmlns:a16="http://schemas.microsoft.com/office/drawing/2014/main" id="{00000000-0008-0000-0D00-00005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6" name="Szövegdoboz 725">
          <a:extLst>
            <a:ext uri="{FF2B5EF4-FFF2-40B4-BE49-F238E27FC236}">
              <a16:creationId xmlns:a16="http://schemas.microsoft.com/office/drawing/2014/main" id="{00000000-0008-0000-0D00-00005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7" name="Szövegdoboz 726">
          <a:extLst>
            <a:ext uri="{FF2B5EF4-FFF2-40B4-BE49-F238E27FC236}">
              <a16:creationId xmlns:a16="http://schemas.microsoft.com/office/drawing/2014/main" id="{00000000-0008-0000-0D00-00005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8" name="Szövegdoboz 727">
          <a:extLst>
            <a:ext uri="{FF2B5EF4-FFF2-40B4-BE49-F238E27FC236}">
              <a16:creationId xmlns:a16="http://schemas.microsoft.com/office/drawing/2014/main" id="{00000000-0008-0000-0D00-00005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29" name="Szövegdoboz 728">
          <a:extLst>
            <a:ext uri="{FF2B5EF4-FFF2-40B4-BE49-F238E27FC236}">
              <a16:creationId xmlns:a16="http://schemas.microsoft.com/office/drawing/2014/main" id="{00000000-0008-0000-0D00-00006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0" name="Szövegdoboz 729">
          <a:extLst>
            <a:ext uri="{FF2B5EF4-FFF2-40B4-BE49-F238E27FC236}">
              <a16:creationId xmlns:a16="http://schemas.microsoft.com/office/drawing/2014/main" id="{00000000-0008-0000-0D00-00006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1" name="Szövegdoboz 730">
          <a:extLst>
            <a:ext uri="{FF2B5EF4-FFF2-40B4-BE49-F238E27FC236}">
              <a16:creationId xmlns:a16="http://schemas.microsoft.com/office/drawing/2014/main" id="{00000000-0008-0000-0D00-00006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2" name="Szövegdoboz 731">
          <a:extLst>
            <a:ext uri="{FF2B5EF4-FFF2-40B4-BE49-F238E27FC236}">
              <a16:creationId xmlns:a16="http://schemas.microsoft.com/office/drawing/2014/main" id="{00000000-0008-0000-0D00-00006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3" name="Szövegdoboz 732">
          <a:extLst>
            <a:ext uri="{FF2B5EF4-FFF2-40B4-BE49-F238E27FC236}">
              <a16:creationId xmlns:a16="http://schemas.microsoft.com/office/drawing/2014/main" id="{00000000-0008-0000-0D00-00006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4" name="Szövegdoboz 733">
          <a:extLst>
            <a:ext uri="{FF2B5EF4-FFF2-40B4-BE49-F238E27FC236}">
              <a16:creationId xmlns:a16="http://schemas.microsoft.com/office/drawing/2014/main" id="{00000000-0008-0000-0D00-00006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5" name="Szövegdoboz 734">
          <a:extLst>
            <a:ext uri="{FF2B5EF4-FFF2-40B4-BE49-F238E27FC236}">
              <a16:creationId xmlns:a16="http://schemas.microsoft.com/office/drawing/2014/main" id="{00000000-0008-0000-0D00-00006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6" name="Szövegdoboz 735">
          <a:extLst>
            <a:ext uri="{FF2B5EF4-FFF2-40B4-BE49-F238E27FC236}">
              <a16:creationId xmlns:a16="http://schemas.microsoft.com/office/drawing/2014/main" id="{00000000-0008-0000-0D00-00006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7" name="Szövegdoboz 736">
          <a:extLst>
            <a:ext uri="{FF2B5EF4-FFF2-40B4-BE49-F238E27FC236}">
              <a16:creationId xmlns:a16="http://schemas.microsoft.com/office/drawing/2014/main" id="{00000000-0008-0000-0D00-00006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8" name="Szövegdoboz 737">
          <a:extLst>
            <a:ext uri="{FF2B5EF4-FFF2-40B4-BE49-F238E27FC236}">
              <a16:creationId xmlns:a16="http://schemas.microsoft.com/office/drawing/2014/main" id="{00000000-0008-0000-0D00-00006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39" name="Szövegdoboz 738">
          <a:extLst>
            <a:ext uri="{FF2B5EF4-FFF2-40B4-BE49-F238E27FC236}">
              <a16:creationId xmlns:a16="http://schemas.microsoft.com/office/drawing/2014/main" id="{00000000-0008-0000-0D00-00006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0" name="Szövegdoboz 739">
          <a:extLst>
            <a:ext uri="{FF2B5EF4-FFF2-40B4-BE49-F238E27FC236}">
              <a16:creationId xmlns:a16="http://schemas.microsoft.com/office/drawing/2014/main" id="{00000000-0008-0000-0D00-00006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1" name="Szövegdoboz 740">
          <a:extLst>
            <a:ext uri="{FF2B5EF4-FFF2-40B4-BE49-F238E27FC236}">
              <a16:creationId xmlns:a16="http://schemas.microsoft.com/office/drawing/2014/main" id="{00000000-0008-0000-0D00-00006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42" name="Szövegdoboz 741">
          <a:extLst>
            <a:ext uri="{FF2B5EF4-FFF2-40B4-BE49-F238E27FC236}">
              <a16:creationId xmlns:a16="http://schemas.microsoft.com/office/drawing/2014/main" id="{00000000-0008-0000-0D00-00006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43" name="Szövegdoboz 742">
          <a:extLst>
            <a:ext uri="{FF2B5EF4-FFF2-40B4-BE49-F238E27FC236}">
              <a16:creationId xmlns:a16="http://schemas.microsoft.com/office/drawing/2014/main" id="{00000000-0008-0000-0D00-00006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4" name="Szövegdoboz 743">
          <a:extLst>
            <a:ext uri="{FF2B5EF4-FFF2-40B4-BE49-F238E27FC236}">
              <a16:creationId xmlns:a16="http://schemas.microsoft.com/office/drawing/2014/main" id="{00000000-0008-0000-0D00-00006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5" name="Szövegdoboz 744">
          <a:extLst>
            <a:ext uri="{FF2B5EF4-FFF2-40B4-BE49-F238E27FC236}">
              <a16:creationId xmlns:a16="http://schemas.microsoft.com/office/drawing/2014/main" id="{00000000-0008-0000-0D00-00007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46" name="Szövegdoboz 745">
          <a:extLst>
            <a:ext uri="{FF2B5EF4-FFF2-40B4-BE49-F238E27FC236}">
              <a16:creationId xmlns:a16="http://schemas.microsoft.com/office/drawing/2014/main" id="{00000000-0008-0000-0D00-00007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47" name="Szövegdoboz 746">
          <a:extLst>
            <a:ext uri="{FF2B5EF4-FFF2-40B4-BE49-F238E27FC236}">
              <a16:creationId xmlns:a16="http://schemas.microsoft.com/office/drawing/2014/main" id="{00000000-0008-0000-0D00-00007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8" name="Szövegdoboz 747">
          <a:extLst>
            <a:ext uri="{FF2B5EF4-FFF2-40B4-BE49-F238E27FC236}">
              <a16:creationId xmlns:a16="http://schemas.microsoft.com/office/drawing/2014/main" id="{00000000-0008-0000-0D00-00007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49" name="Szövegdoboz 748">
          <a:extLst>
            <a:ext uri="{FF2B5EF4-FFF2-40B4-BE49-F238E27FC236}">
              <a16:creationId xmlns:a16="http://schemas.microsoft.com/office/drawing/2014/main" id="{00000000-0008-0000-0D00-00007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0" name="Szövegdoboz 749">
          <a:extLst>
            <a:ext uri="{FF2B5EF4-FFF2-40B4-BE49-F238E27FC236}">
              <a16:creationId xmlns:a16="http://schemas.microsoft.com/office/drawing/2014/main" id="{00000000-0008-0000-0D00-00007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1" name="Szövegdoboz 750">
          <a:extLst>
            <a:ext uri="{FF2B5EF4-FFF2-40B4-BE49-F238E27FC236}">
              <a16:creationId xmlns:a16="http://schemas.microsoft.com/office/drawing/2014/main" id="{00000000-0008-0000-0D00-00007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52" name="Szövegdoboz 751">
          <a:extLst>
            <a:ext uri="{FF2B5EF4-FFF2-40B4-BE49-F238E27FC236}">
              <a16:creationId xmlns:a16="http://schemas.microsoft.com/office/drawing/2014/main" id="{00000000-0008-0000-0D00-00007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53" name="Szövegdoboz 752">
          <a:extLst>
            <a:ext uri="{FF2B5EF4-FFF2-40B4-BE49-F238E27FC236}">
              <a16:creationId xmlns:a16="http://schemas.microsoft.com/office/drawing/2014/main" id="{00000000-0008-0000-0D00-00007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4" name="Szövegdoboz 753">
          <a:extLst>
            <a:ext uri="{FF2B5EF4-FFF2-40B4-BE49-F238E27FC236}">
              <a16:creationId xmlns:a16="http://schemas.microsoft.com/office/drawing/2014/main" id="{00000000-0008-0000-0D00-00007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5" name="Szövegdoboz 754">
          <a:extLst>
            <a:ext uri="{FF2B5EF4-FFF2-40B4-BE49-F238E27FC236}">
              <a16:creationId xmlns:a16="http://schemas.microsoft.com/office/drawing/2014/main" id="{00000000-0008-0000-0D00-00007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56" name="Szövegdoboz 755">
          <a:extLst>
            <a:ext uri="{FF2B5EF4-FFF2-40B4-BE49-F238E27FC236}">
              <a16:creationId xmlns:a16="http://schemas.microsoft.com/office/drawing/2014/main" id="{00000000-0008-0000-0D00-00007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57" name="Szövegdoboz 756">
          <a:extLst>
            <a:ext uri="{FF2B5EF4-FFF2-40B4-BE49-F238E27FC236}">
              <a16:creationId xmlns:a16="http://schemas.microsoft.com/office/drawing/2014/main" id="{00000000-0008-0000-0D00-00007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8" name="Szövegdoboz 757">
          <a:extLst>
            <a:ext uri="{FF2B5EF4-FFF2-40B4-BE49-F238E27FC236}">
              <a16:creationId xmlns:a16="http://schemas.microsoft.com/office/drawing/2014/main" id="{00000000-0008-0000-0D00-00007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59" name="Szövegdoboz 758">
          <a:extLst>
            <a:ext uri="{FF2B5EF4-FFF2-40B4-BE49-F238E27FC236}">
              <a16:creationId xmlns:a16="http://schemas.microsoft.com/office/drawing/2014/main" id="{00000000-0008-0000-0D00-00007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0" name="Szövegdoboz 759">
          <a:extLst>
            <a:ext uri="{FF2B5EF4-FFF2-40B4-BE49-F238E27FC236}">
              <a16:creationId xmlns:a16="http://schemas.microsoft.com/office/drawing/2014/main" id="{00000000-0008-0000-0D00-00007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1" name="Szövegdoboz 760">
          <a:extLst>
            <a:ext uri="{FF2B5EF4-FFF2-40B4-BE49-F238E27FC236}">
              <a16:creationId xmlns:a16="http://schemas.microsoft.com/office/drawing/2014/main" id="{00000000-0008-0000-0D00-00008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62" name="Szövegdoboz 761">
          <a:extLst>
            <a:ext uri="{FF2B5EF4-FFF2-40B4-BE49-F238E27FC236}">
              <a16:creationId xmlns:a16="http://schemas.microsoft.com/office/drawing/2014/main" id="{00000000-0008-0000-0D00-00008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63" name="Szövegdoboz 762">
          <a:extLst>
            <a:ext uri="{FF2B5EF4-FFF2-40B4-BE49-F238E27FC236}">
              <a16:creationId xmlns:a16="http://schemas.microsoft.com/office/drawing/2014/main" id="{00000000-0008-0000-0D00-00008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4" name="Szövegdoboz 763">
          <a:extLst>
            <a:ext uri="{FF2B5EF4-FFF2-40B4-BE49-F238E27FC236}">
              <a16:creationId xmlns:a16="http://schemas.microsoft.com/office/drawing/2014/main" id="{00000000-0008-0000-0D00-00008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5" name="Szövegdoboz 764">
          <a:extLst>
            <a:ext uri="{FF2B5EF4-FFF2-40B4-BE49-F238E27FC236}">
              <a16:creationId xmlns:a16="http://schemas.microsoft.com/office/drawing/2014/main" id="{00000000-0008-0000-0D00-00008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66" name="Szövegdoboz 765">
          <a:extLst>
            <a:ext uri="{FF2B5EF4-FFF2-40B4-BE49-F238E27FC236}">
              <a16:creationId xmlns:a16="http://schemas.microsoft.com/office/drawing/2014/main" id="{00000000-0008-0000-0D00-00008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67" name="Szövegdoboz 766">
          <a:extLst>
            <a:ext uri="{FF2B5EF4-FFF2-40B4-BE49-F238E27FC236}">
              <a16:creationId xmlns:a16="http://schemas.microsoft.com/office/drawing/2014/main" id="{00000000-0008-0000-0D00-00008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8" name="Szövegdoboz 767">
          <a:extLst>
            <a:ext uri="{FF2B5EF4-FFF2-40B4-BE49-F238E27FC236}">
              <a16:creationId xmlns:a16="http://schemas.microsoft.com/office/drawing/2014/main" id="{00000000-0008-0000-0D00-00008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69" name="Szövegdoboz 768">
          <a:extLst>
            <a:ext uri="{FF2B5EF4-FFF2-40B4-BE49-F238E27FC236}">
              <a16:creationId xmlns:a16="http://schemas.microsoft.com/office/drawing/2014/main" id="{00000000-0008-0000-0D00-00008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0" name="Szövegdoboz 769">
          <a:extLst>
            <a:ext uri="{FF2B5EF4-FFF2-40B4-BE49-F238E27FC236}">
              <a16:creationId xmlns:a16="http://schemas.microsoft.com/office/drawing/2014/main" id="{00000000-0008-0000-0D00-00008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1" name="Szövegdoboz 770">
          <a:extLst>
            <a:ext uri="{FF2B5EF4-FFF2-40B4-BE49-F238E27FC236}">
              <a16:creationId xmlns:a16="http://schemas.microsoft.com/office/drawing/2014/main" id="{00000000-0008-0000-0D00-00008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72" name="Szövegdoboz 771">
          <a:extLst>
            <a:ext uri="{FF2B5EF4-FFF2-40B4-BE49-F238E27FC236}">
              <a16:creationId xmlns:a16="http://schemas.microsoft.com/office/drawing/2014/main" id="{00000000-0008-0000-0D00-00008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73" name="Szövegdoboz 772">
          <a:extLst>
            <a:ext uri="{FF2B5EF4-FFF2-40B4-BE49-F238E27FC236}">
              <a16:creationId xmlns:a16="http://schemas.microsoft.com/office/drawing/2014/main" id="{00000000-0008-0000-0D00-00008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4" name="Szövegdoboz 773">
          <a:extLst>
            <a:ext uri="{FF2B5EF4-FFF2-40B4-BE49-F238E27FC236}">
              <a16:creationId xmlns:a16="http://schemas.microsoft.com/office/drawing/2014/main" id="{00000000-0008-0000-0D00-00008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5" name="Szövegdoboz 774">
          <a:extLst>
            <a:ext uri="{FF2B5EF4-FFF2-40B4-BE49-F238E27FC236}">
              <a16:creationId xmlns:a16="http://schemas.microsoft.com/office/drawing/2014/main" id="{00000000-0008-0000-0D00-00008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76" name="Szövegdoboz 775">
          <a:extLst>
            <a:ext uri="{FF2B5EF4-FFF2-40B4-BE49-F238E27FC236}">
              <a16:creationId xmlns:a16="http://schemas.microsoft.com/office/drawing/2014/main" id="{00000000-0008-0000-0D00-00008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77" name="Szövegdoboz 776">
          <a:extLst>
            <a:ext uri="{FF2B5EF4-FFF2-40B4-BE49-F238E27FC236}">
              <a16:creationId xmlns:a16="http://schemas.microsoft.com/office/drawing/2014/main" id="{00000000-0008-0000-0D00-00009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8" name="Szövegdoboz 777">
          <a:extLst>
            <a:ext uri="{FF2B5EF4-FFF2-40B4-BE49-F238E27FC236}">
              <a16:creationId xmlns:a16="http://schemas.microsoft.com/office/drawing/2014/main" id="{00000000-0008-0000-0D00-00009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79" name="Szövegdoboz 778">
          <a:extLst>
            <a:ext uri="{FF2B5EF4-FFF2-40B4-BE49-F238E27FC236}">
              <a16:creationId xmlns:a16="http://schemas.microsoft.com/office/drawing/2014/main" id="{00000000-0008-0000-0D00-00009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0" name="Szövegdoboz 779">
          <a:extLst>
            <a:ext uri="{FF2B5EF4-FFF2-40B4-BE49-F238E27FC236}">
              <a16:creationId xmlns:a16="http://schemas.microsoft.com/office/drawing/2014/main" id="{00000000-0008-0000-0D00-00009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1" name="Szövegdoboz 780">
          <a:extLst>
            <a:ext uri="{FF2B5EF4-FFF2-40B4-BE49-F238E27FC236}">
              <a16:creationId xmlns:a16="http://schemas.microsoft.com/office/drawing/2014/main" id="{00000000-0008-0000-0D00-00009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82" name="Szövegdoboz 781">
          <a:extLst>
            <a:ext uri="{FF2B5EF4-FFF2-40B4-BE49-F238E27FC236}">
              <a16:creationId xmlns:a16="http://schemas.microsoft.com/office/drawing/2014/main" id="{00000000-0008-0000-0D00-00009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83" name="Szövegdoboz 782">
          <a:extLst>
            <a:ext uri="{FF2B5EF4-FFF2-40B4-BE49-F238E27FC236}">
              <a16:creationId xmlns:a16="http://schemas.microsoft.com/office/drawing/2014/main" id="{00000000-0008-0000-0D00-00009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4" name="Szövegdoboz 783">
          <a:extLst>
            <a:ext uri="{FF2B5EF4-FFF2-40B4-BE49-F238E27FC236}">
              <a16:creationId xmlns:a16="http://schemas.microsoft.com/office/drawing/2014/main" id="{00000000-0008-0000-0D00-00009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5" name="Szövegdoboz 784">
          <a:extLst>
            <a:ext uri="{FF2B5EF4-FFF2-40B4-BE49-F238E27FC236}">
              <a16:creationId xmlns:a16="http://schemas.microsoft.com/office/drawing/2014/main" id="{00000000-0008-0000-0D00-00009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86" name="Szövegdoboz 785">
          <a:extLst>
            <a:ext uri="{FF2B5EF4-FFF2-40B4-BE49-F238E27FC236}">
              <a16:creationId xmlns:a16="http://schemas.microsoft.com/office/drawing/2014/main" id="{00000000-0008-0000-0D00-00009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87" name="Szövegdoboz 786">
          <a:extLst>
            <a:ext uri="{FF2B5EF4-FFF2-40B4-BE49-F238E27FC236}">
              <a16:creationId xmlns:a16="http://schemas.microsoft.com/office/drawing/2014/main" id="{00000000-0008-0000-0D00-00009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8" name="Szövegdoboz 787">
          <a:extLst>
            <a:ext uri="{FF2B5EF4-FFF2-40B4-BE49-F238E27FC236}">
              <a16:creationId xmlns:a16="http://schemas.microsoft.com/office/drawing/2014/main" id="{00000000-0008-0000-0D00-00009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89" name="Szövegdoboz 788">
          <a:extLst>
            <a:ext uri="{FF2B5EF4-FFF2-40B4-BE49-F238E27FC236}">
              <a16:creationId xmlns:a16="http://schemas.microsoft.com/office/drawing/2014/main" id="{00000000-0008-0000-0D00-00009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0" name="Szövegdoboz 789">
          <a:extLst>
            <a:ext uri="{FF2B5EF4-FFF2-40B4-BE49-F238E27FC236}">
              <a16:creationId xmlns:a16="http://schemas.microsoft.com/office/drawing/2014/main" id="{00000000-0008-0000-0D00-00009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1" name="Szövegdoboz 790">
          <a:extLst>
            <a:ext uri="{FF2B5EF4-FFF2-40B4-BE49-F238E27FC236}">
              <a16:creationId xmlns:a16="http://schemas.microsoft.com/office/drawing/2014/main" id="{00000000-0008-0000-0D00-00009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92" name="Szövegdoboz 791">
          <a:extLst>
            <a:ext uri="{FF2B5EF4-FFF2-40B4-BE49-F238E27FC236}">
              <a16:creationId xmlns:a16="http://schemas.microsoft.com/office/drawing/2014/main" id="{00000000-0008-0000-0D00-00009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93" name="Szövegdoboz 792">
          <a:extLst>
            <a:ext uri="{FF2B5EF4-FFF2-40B4-BE49-F238E27FC236}">
              <a16:creationId xmlns:a16="http://schemas.microsoft.com/office/drawing/2014/main" id="{00000000-0008-0000-0D00-0000A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4" name="Szövegdoboz 793">
          <a:extLst>
            <a:ext uri="{FF2B5EF4-FFF2-40B4-BE49-F238E27FC236}">
              <a16:creationId xmlns:a16="http://schemas.microsoft.com/office/drawing/2014/main" id="{00000000-0008-0000-0D00-0000A1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5" name="Szövegdoboz 794">
          <a:extLst>
            <a:ext uri="{FF2B5EF4-FFF2-40B4-BE49-F238E27FC236}">
              <a16:creationId xmlns:a16="http://schemas.microsoft.com/office/drawing/2014/main" id="{00000000-0008-0000-0D00-0000A2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96" name="Szövegdoboz 795">
          <a:extLst>
            <a:ext uri="{FF2B5EF4-FFF2-40B4-BE49-F238E27FC236}">
              <a16:creationId xmlns:a16="http://schemas.microsoft.com/office/drawing/2014/main" id="{00000000-0008-0000-0D00-0000A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797" name="Szövegdoboz 796">
          <a:extLst>
            <a:ext uri="{FF2B5EF4-FFF2-40B4-BE49-F238E27FC236}">
              <a16:creationId xmlns:a16="http://schemas.microsoft.com/office/drawing/2014/main" id="{00000000-0008-0000-0D00-0000A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8" name="Szövegdoboz 797">
          <a:extLst>
            <a:ext uri="{FF2B5EF4-FFF2-40B4-BE49-F238E27FC236}">
              <a16:creationId xmlns:a16="http://schemas.microsoft.com/office/drawing/2014/main" id="{00000000-0008-0000-0D00-0000A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99" name="Szövegdoboz 798">
          <a:extLst>
            <a:ext uri="{FF2B5EF4-FFF2-40B4-BE49-F238E27FC236}">
              <a16:creationId xmlns:a16="http://schemas.microsoft.com/office/drawing/2014/main" id="{00000000-0008-0000-0D00-0000A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0" name="Szövegdoboz 799">
          <a:extLst>
            <a:ext uri="{FF2B5EF4-FFF2-40B4-BE49-F238E27FC236}">
              <a16:creationId xmlns:a16="http://schemas.microsoft.com/office/drawing/2014/main" id="{00000000-0008-0000-0D00-0000A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1" name="Szövegdoboz 800">
          <a:extLst>
            <a:ext uri="{FF2B5EF4-FFF2-40B4-BE49-F238E27FC236}">
              <a16:creationId xmlns:a16="http://schemas.microsoft.com/office/drawing/2014/main" id="{00000000-0008-0000-0D00-0000A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02" name="Szövegdoboz 801">
          <a:extLst>
            <a:ext uri="{FF2B5EF4-FFF2-40B4-BE49-F238E27FC236}">
              <a16:creationId xmlns:a16="http://schemas.microsoft.com/office/drawing/2014/main" id="{00000000-0008-0000-0D00-0000A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03" name="Szövegdoboz 802">
          <a:extLst>
            <a:ext uri="{FF2B5EF4-FFF2-40B4-BE49-F238E27FC236}">
              <a16:creationId xmlns:a16="http://schemas.microsoft.com/office/drawing/2014/main" id="{00000000-0008-0000-0D00-0000A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4" name="Szövegdoboz 803">
          <a:extLst>
            <a:ext uri="{FF2B5EF4-FFF2-40B4-BE49-F238E27FC236}">
              <a16:creationId xmlns:a16="http://schemas.microsoft.com/office/drawing/2014/main" id="{00000000-0008-0000-0D00-0000A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5" name="Szövegdoboz 804">
          <a:extLst>
            <a:ext uri="{FF2B5EF4-FFF2-40B4-BE49-F238E27FC236}">
              <a16:creationId xmlns:a16="http://schemas.microsoft.com/office/drawing/2014/main" id="{00000000-0008-0000-0D00-0000A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06" name="Szövegdoboz 805">
          <a:extLst>
            <a:ext uri="{FF2B5EF4-FFF2-40B4-BE49-F238E27FC236}">
              <a16:creationId xmlns:a16="http://schemas.microsoft.com/office/drawing/2014/main" id="{00000000-0008-0000-0D00-0000A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07" name="Szövegdoboz 806">
          <a:extLst>
            <a:ext uri="{FF2B5EF4-FFF2-40B4-BE49-F238E27FC236}">
              <a16:creationId xmlns:a16="http://schemas.microsoft.com/office/drawing/2014/main" id="{00000000-0008-0000-0D00-0000A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8" name="Szövegdoboz 807">
          <a:extLst>
            <a:ext uri="{FF2B5EF4-FFF2-40B4-BE49-F238E27FC236}">
              <a16:creationId xmlns:a16="http://schemas.microsoft.com/office/drawing/2014/main" id="{00000000-0008-0000-0D00-0000A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09" name="Szövegdoboz 808">
          <a:extLst>
            <a:ext uri="{FF2B5EF4-FFF2-40B4-BE49-F238E27FC236}">
              <a16:creationId xmlns:a16="http://schemas.microsoft.com/office/drawing/2014/main" id="{00000000-0008-0000-0D00-0000B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0" name="Szövegdoboz 809">
          <a:extLst>
            <a:ext uri="{FF2B5EF4-FFF2-40B4-BE49-F238E27FC236}">
              <a16:creationId xmlns:a16="http://schemas.microsoft.com/office/drawing/2014/main" id="{00000000-0008-0000-0D00-0000B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1" name="Szövegdoboz 810">
          <a:extLst>
            <a:ext uri="{FF2B5EF4-FFF2-40B4-BE49-F238E27FC236}">
              <a16:creationId xmlns:a16="http://schemas.microsoft.com/office/drawing/2014/main" id="{00000000-0008-0000-0D00-0000B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2" name="Szövegdoboz 811">
          <a:extLst>
            <a:ext uri="{FF2B5EF4-FFF2-40B4-BE49-F238E27FC236}">
              <a16:creationId xmlns:a16="http://schemas.microsoft.com/office/drawing/2014/main" id="{00000000-0008-0000-0D00-0000B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3" name="Szövegdoboz 812">
          <a:extLst>
            <a:ext uri="{FF2B5EF4-FFF2-40B4-BE49-F238E27FC236}">
              <a16:creationId xmlns:a16="http://schemas.microsoft.com/office/drawing/2014/main" id="{00000000-0008-0000-0D00-0000B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4" name="Szövegdoboz 813">
          <a:extLst>
            <a:ext uri="{FF2B5EF4-FFF2-40B4-BE49-F238E27FC236}">
              <a16:creationId xmlns:a16="http://schemas.microsoft.com/office/drawing/2014/main" id="{00000000-0008-0000-0D00-0000B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5" name="Szövegdoboz 814">
          <a:extLst>
            <a:ext uri="{FF2B5EF4-FFF2-40B4-BE49-F238E27FC236}">
              <a16:creationId xmlns:a16="http://schemas.microsoft.com/office/drawing/2014/main" id="{00000000-0008-0000-0D00-0000B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6" name="Szövegdoboz 815">
          <a:extLst>
            <a:ext uri="{FF2B5EF4-FFF2-40B4-BE49-F238E27FC236}">
              <a16:creationId xmlns:a16="http://schemas.microsoft.com/office/drawing/2014/main" id="{00000000-0008-0000-0D00-0000B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7" name="Szövegdoboz 816">
          <a:extLst>
            <a:ext uri="{FF2B5EF4-FFF2-40B4-BE49-F238E27FC236}">
              <a16:creationId xmlns:a16="http://schemas.microsoft.com/office/drawing/2014/main" id="{00000000-0008-0000-0D00-0000B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8" name="Szövegdoboz 817">
          <a:extLst>
            <a:ext uri="{FF2B5EF4-FFF2-40B4-BE49-F238E27FC236}">
              <a16:creationId xmlns:a16="http://schemas.microsoft.com/office/drawing/2014/main" id="{00000000-0008-0000-0D00-0000B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19" name="Szövegdoboz 818">
          <a:extLst>
            <a:ext uri="{FF2B5EF4-FFF2-40B4-BE49-F238E27FC236}">
              <a16:creationId xmlns:a16="http://schemas.microsoft.com/office/drawing/2014/main" id="{00000000-0008-0000-0D00-0000B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0" name="Szövegdoboz 819">
          <a:extLst>
            <a:ext uri="{FF2B5EF4-FFF2-40B4-BE49-F238E27FC236}">
              <a16:creationId xmlns:a16="http://schemas.microsoft.com/office/drawing/2014/main" id="{00000000-0008-0000-0D00-0000B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1" name="Szövegdoboz 820">
          <a:extLst>
            <a:ext uri="{FF2B5EF4-FFF2-40B4-BE49-F238E27FC236}">
              <a16:creationId xmlns:a16="http://schemas.microsoft.com/office/drawing/2014/main" id="{00000000-0008-0000-0D00-0000B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2" name="Szövegdoboz 821">
          <a:extLst>
            <a:ext uri="{FF2B5EF4-FFF2-40B4-BE49-F238E27FC236}">
              <a16:creationId xmlns:a16="http://schemas.microsoft.com/office/drawing/2014/main" id="{00000000-0008-0000-0D00-0000B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3" name="Szövegdoboz 822">
          <a:extLst>
            <a:ext uri="{FF2B5EF4-FFF2-40B4-BE49-F238E27FC236}">
              <a16:creationId xmlns:a16="http://schemas.microsoft.com/office/drawing/2014/main" id="{00000000-0008-0000-0D00-0000B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4" name="Szövegdoboz 823">
          <a:extLst>
            <a:ext uri="{FF2B5EF4-FFF2-40B4-BE49-F238E27FC236}">
              <a16:creationId xmlns:a16="http://schemas.microsoft.com/office/drawing/2014/main" id="{00000000-0008-0000-0D00-0000B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5" name="Szövegdoboz 824">
          <a:extLst>
            <a:ext uri="{FF2B5EF4-FFF2-40B4-BE49-F238E27FC236}">
              <a16:creationId xmlns:a16="http://schemas.microsoft.com/office/drawing/2014/main" id="{00000000-0008-0000-0D00-0000C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6" name="Szövegdoboz 825">
          <a:extLst>
            <a:ext uri="{FF2B5EF4-FFF2-40B4-BE49-F238E27FC236}">
              <a16:creationId xmlns:a16="http://schemas.microsoft.com/office/drawing/2014/main" id="{00000000-0008-0000-0D00-0000C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7" name="Szövegdoboz 826">
          <a:extLst>
            <a:ext uri="{FF2B5EF4-FFF2-40B4-BE49-F238E27FC236}">
              <a16:creationId xmlns:a16="http://schemas.microsoft.com/office/drawing/2014/main" id="{00000000-0008-0000-0D00-0000C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8" name="Szövegdoboz 827">
          <a:extLst>
            <a:ext uri="{FF2B5EF4-FFF2-40B4-BE49-F238E27FC236}">
              <a16:creationId xmlns:a16="http://schemas.microsoft.com/office/drawing/2014/main" id="{00000000-0008-0000-0D00-0000C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29" name="Szövegdoboz 828">
          <a:extLst>
            <a:ext uri="{FF2B5EF4-FFF2-40B4-BE49-F238E27FC236}">
              <a16:creationId xmlns:a16="http://schemas.microsoft.com/office/drawing/2014/main" id="{00000000-0008-0000-0D00-0000C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0" name="Szövegdoboz 829">
          <a:extLst>
            <a:ext uri="{FF2B5EF4-FFF2-40B4-BE49-F238E27FC236}">
              <a16:creationId xmlns:a16="http://schemas.microsoft.com/office/drawing/2014/main" id="{00000000-0008-0000-0D00-0000C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1" name="Szövegdoboz 830">
          <a:extLst>
            <a:ext uri="{FF2B5EF4-FFF2-40B4-BE49-F238E27FC236}">
              <a16:creationId xmlns:a16="http://schemas.microsoft.com/office/drawing/2014/main" id="{00000000-0008-0000-0D00-0000C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2" name="Szövegdoboz 831">
          <a:extLst>
            <a:ext uri="{FF2B5EF4-FFF2-40B4-BE49-F238E27FC236}">
              <a16:creationId xmlns:a16="http://schemas.microsoft.com/office/drawing/2014/main" id="{00000000-0008-0000-0D00-0000C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3" name="Szövegdoboz 832">
          <a:extLst>
            <a:ext uri="{FF2B5EF4-FFF2-40B4-BE49-F238E27FC236}">
              <a16:creationId xmlns:a16="http://schemas.microsoft.com/office/drawing/2014/main" id="{00000000-0008-0000-0D00-0000C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4" name="Szövegdoboz 833">
          <a:extLst>
            <a:ext uri="{FF2B5EF4-FFF2-40B4-BE49-F238E27FC236}">
              <a16:creationId xmlns:a16="http://schemas.microsoft.com/office/drawing/2014/main" id="{00000000-0008-0000-0D00-0000C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5" name="Szövegdoboz 834">
          <a:extLst>
            <a:ext uri="{FF2B5EF4-FFF2-40B4-BE49-F238E27FC236}">
              <a16:creationId xmlns:a16="http://schemas.microsoft.com/office/drawing/2014/main" id="{00000000-0008-0000-0D00-0000C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6" name="Szövegdoboz 835">
          <a:extLst>
            <a:ext uri="{FF2B5EF4-FFF2-40B4-BE49-F238E27FC236}">
              <a16:creationId xmlns:a16="http://schemas.microsoft.com/office/drawing/2014/main" id="{00000000-0008-0000-0D00-0000C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7" name="Szövegdoboz 836">
          <a:extLst>
            <a:ext uri="{FF2B5EF4-FFF2-40B4-BE49-F238E27FC236}">
              <a16:creationId xmlns:a16="http://schemas.microsoft.com/office/drawing/2014/main" id="{00000000-0008-0000-0D00-0000C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8" name="Szövegdoboz 837">
          <a:extLst>
            <a:ext uri="{FF2B5EF4-FFF2-40B4-BE49-F238E27FC236}">
              <a16:creationId xmlns:a16="http://schemas.microsoft.com/office/drawing/2014/main" id="{00000000-0008-0000-0D00-0000C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39" name="Szövegdoboz 838">
          <a:extLst>
            <a:ext uri="{FF2B5EF4-FFF2-40B4-BE49-F238E27FC236}">
              <a16:creationId xmlns:a16="http://schemas.microsoft.com/office/drawing/2014/main" id="{00000000-0008-0000-0D00-0000C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0" name="Szövegdoboz 839">
          <a:extLst>
            <a:ext uri="{FF2B5EF4-FFF2-40B4-BE49-F238E27FC236}">
              <a16:creationId xmlns:a16="http://schemas.microsoft.com/office/drawing/2014/main" id="{00000000-0008-0000-0D00-0000C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1" name="Szövegdoboz 840">
          <a:extLst>
            <a:ext uri="{FF2B5EF4-FFF2-40B4-BE49-F238E27FC236}">
              <a16:creationId xmlns:a16="http://schemas.microsoft.com/office/drawing/2014/main" id="{00000000-0008-0000-0D00-0000D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2" name="Szövegdoboz 841">
          <a:extLst>
            <a:ext uri="{FF2B5EF4-FFF2-40B4-BE49-F238E27FC236}">
              <a16:creationId xmlns:a16="http://schemas.microsoft.com/office/drawing/2014/main" id="{00000000-0008-0000-0D00-0000D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3" name="Szövegdoboz 842">
          <a:extLst>
            <a:ext uri="{FF2B5EF4-FFF2-40B4-BE49-F238E27FC236}">
              <a16:creationId xmlns:a16="http://schemas.microsoft.com/office/drawing/2014/main" id="{00000000-0008-0000-0D00-0000D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4" name="Szövegdoboz 843">
          <a:extLst>
            <a:ext uri="{FF2B5EF4-FFF2-40B4-BE49-F238E27FC236}">
              <a16:creationId xmlns:a16="http://schemas.microsoft.com/office/drawing/2014/main" id="{00000000-0008-0000-0D00-0000D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5" name="Szövegdoboz 844">
          <a:extLst>
            <a:ext uri="{FF2B5EF4-FFF2-40B4-BE49-F238E27FC236}">
              <a16:creationId xmlns:a16="http://schemas.microsoft.com/office/drawing/2014/main" id="{00000000-0008-0000-0D00-0000D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46" name="Szövegdoboz 845">
          <a:extLst>
            <a:ext uri="{FF2B5EF4-FFF2-40B4-BE49-F238E27FC236}">
              <a16:creationId xmlns:a16="http://schemas.microsoft.com/office/drawing/2014/main" id="{00000000-0008-0000-0D00-0000D5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47" name="Szövegdoboz 846">
          <a:extLst>
            <a:ext uri="{FF2B5EF4-FFF2-40B4-BE49-F238E27FC236}">
              <a16:creationId xmlns:a16="http://schemas.microsoft.com/office/drawing/2014/main" id="{00000000-0008-0000-0D00-0000D6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8" name="Szövegdoboz 847">
          <a:extLst>
            <a:ext uri="{FF2B5EF4-FFF2-40B4-BE49-F238E27FC236}">
              <a16:creationId xmlns:a16="http://schemas.microsoft.com/office/drawing/2014/main" id="{00000000-0008-0000-0D00-0000D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49" name="Szövegdoboz 848">
          <a:extLst>
            <a:ext uri="{FF2B5EF4-FFF2-40B4-BE49-F238E27FC236}">
              <a16:creationId xmlns:a16="http://schemas.microsoft.com/office/drawing/2014/main" id="{00000000-0008-0000-0D00-0000D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50" name="Szövegdoboz 849">
          <a:extLst>
            <a:ext uri="{FF2B5EF4-FFF2-40B4-BE49-F238E27FC236}">
              <a16:creationId xmlns:a16="http://schemas.microsoft.com/office/drawing/2014/main" id="{00000000-0008-0000-0D00-0000D9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51" name="Szövegdoboz 850">
          <a:extLst>
            <a:ext uri="{FF2B5EF4-FFF2-40B4-BE49-F238E27FC236}">
              <a16:creationId xmlns:a16="http://schemas.microsoft.com/office/drawing/2014/main" id="{00000000-0008-0000-0D00-0000DA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2" name="Szövegdoboz 851">
          <a:extLst>
            <a:ext uri="{FF2B5EF4-FFF2-40B4-BE49-F238E27FC236}">
              <a16:creationId xmlns:a16="http://schemas.microsoft.com/office/drawing/2014/main" id="{00000000-0008-0000-0D00-0000D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3" name="Szövegdoboz 852">
          <a:extLst>
            <a:ext uri="{FF2B5EF4-FFF2-40B4-BE49-F238E27FC236}">
              <a16:creationId xmlns:a16="http://schemas.microsoft.com/office/drawing/2014/main" id="{00000000-0008-0000-0D00-0000D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54" name="Szövegdoboz 853">
          <a:extLst>
            <a:ext uri="{FF2B5EF4-FFF2-40B4-BE49-F238E27FC236}">
              <a16:creationId xmlns:a16="http://schemas.microsoft.com/office/drawing/2014/main" id="{00000000-0008-0000-0D00-0000DD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55" name="Szövegdoboz 854">
          <a:extLst>
            <a:ext uri="{FF2B5EF4-FFF2-40B4-BE49-F238E27FC236}">
              <a16:creationId xmlns:a16="http://schemas.microsoft.com/office/drawing/2014/main" id="{00000000-0008-0000-0D00-0000DE06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6" name="Szövegdoboz 855">
          <a:extLst>
            <a:ext uri="{FF2B5EF4-FFF2-40B4-BE49-F238E27FC236}">
              <a16:creationId xmlns:a16="http://schemas.microsoft.com/office/drawing/2014/main" id="{00000000-0008-0000-0D00-0000D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7" name="Szövegdoboz 856">
          <a:extLst>
            <a:ext uri="{FF2B5EF4-FFF2-40B4-BE49-F238E27FC236}">
              <a16:creationId xmlns:a16="http://schemas.microsoft.com/office/drawing/2014/main" id="{00000000-0008-0000-0D00-0000E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8" name="Szövegdoboz 857">
          <a:extLst>
            <a:ext uri="{FF2B5EF4-FFF2-40B4-BE49-F238E27FC236}">
              <a16:creationId xmlns:a16="http://schemas.microsoft.com/office/drawing/2014/main" id="{00000000-0008-0000-0D00-0000E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59" name="Szövegdoboz 858">
          <a:extLst>
            <a:ext uri="{FF2B5EF4-FFF2-40B4-BE49-F238E27FC236}">
              <a16:creationId xmlns:a16="http://schemas.microsoft.com/office/drawing/2014/main" id="{00000000-0008-0000-0D00-0000E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0" name="Szövegdoboz 859">
          <a:extLst>
            <a:ext uri="{FF2B5EF4-FFF2-40B4-BE49-F238E27FC236}">
              <a16:creationId xmlns:a16="http://schemas.microsoft.com/office/drawing/2014/main" id="{00000000-0008-0000-0D00-0000E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1" name="Szövegdoboz 860">
          <a:extLst>
            <a:ext uri="{FF2B5EF4-FFF2-40B4-BE49-F238E27FC236}">
              <a16:creationId xmlns:a16="http://schemas.microsoft.com/office/drawing/2014/main" id="{00000000-0008-0000-0D00-0000E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2" name="Szövegdoboz 861">
          <a:extLst>
            <a:ext uri="{FF2B5EF4-FFF2-40B4-BE49-F238E27FC236}">
              <a16:creationId xmlns:a16="http://schemas.microsoft.com/office/drawing/2014/main" id="{00000000-0008-0000-0D00-0000E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3" name="Szövegdoboz 862">
          <a:extLst>
            <a:ext uri="{FF2B5EF4-FFF2-40B4-BE49-F238E27FC236}">
              <a16:creationId xmlns:a16="http://schemas.microsoft.com/office/drawing/2014/main" id="{00000000-0008-0000-0D00-0000E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4" name="Szövegdoboz 863">
          <a:extLst>
            <a:ext uri="{FF2B5EF4-FFF2-40B4-BE49-F238E27FC236}">
              <a16:creationId xmlns:a16="http://schemas.microsoft.com/office/drawing/2014/main" id="{00000000-0008-0000-0D00-0000E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5" name="Szövegdoboz 864">
          <a:extLst>
            <a:ext uri="{FF2B5EF4-FFF2-40B4-BE49-F238E27FC236}">
              <a16:creationId xmlns:a16="http://schemas.microsoft.com/office/drawing/2014/main" id="{00000000-0008-0000-0D00-0000E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6" name="Szövegdoboz 865">
          <a:extLst>
            <a:ext uri="{FF2B5EF4-FFF2-40B4-BE49-F238E27FC236}">
              <a16:creationId xmlns:a16="http://schemas.microsoft.com/office/drawing/2014/main" id="{00000000-0008-0000-0D00-0000E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7" name="Szövegdoboz 866">
          <a:extLst>
            <a:ext uri="{FF2B5EF4-FFF2-40B4-BE49-F238E27FC236}">
              <a16:creationId xmlns:a16="http://schemas.microsoft.com/office/drawing/2014/main" id="{00000000-0008-0000-0D00-0000E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8" name="Szövegdoboz 867">
          <a:extLst>
            <a:ext uri="{FF2B5EF4-FFF2-40B4-BE49-F238E27FC236}">
              <a16:creationId xmlns:a16="http://schemas.microsoft.com/office/drawing/2014/main" id="{00000000-0008-0000-0D00-0000E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69" name="Szövegdoboz 868">
          <a:extLst>
            <a:ext uri="{FF2B5EF4-FFF2-40B4-BE49-F238E27FC236}">
              <a16:creationId xmlns:a16="http://schemas.microsoft.com/office/drawing/2014/main" id="{00000000-0008-0000-0D00-0000E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0" name="Szövegdoboz 869">
          <a:extLst>
            <a:ext uri="{FF2B5EF4-FFF2-40B4-BE49-F238E27FC236}">
              <a16:creationId xmlns:a16="http://schemas.microsoft.com/office/drawing/2014/main" id="{00000000-0008-0000-0D00-0000E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1" name="Szövegdoboz 870">
          <a:extLst>
            <a:ext uri="{FF2B5EF4-FFF2-40B4-BE49-F238E27FC236}">
              <a16:creationId xmlns:a16="http://schemas.microsoft.com/office/drawing/2014/main" id="{00000000-0008-0000-0D00-0000E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2" name="Szövegdoboz 871">
          <a:extLst>
            <a:ext uri="{FF2B5EF4-FFF2-40B4-BE49-F238E27FC236}">
              <a16:creationId xmlns:a16="http://schemas.microsoft.com/office/drawing/2014/main" id="{00000000-0008-0000-0D00-0000E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3" name="Szövegdoboz 872">
          <a:extLst>
            <a:ext uri="{FF2B5EF4-FFF2-40B4-BE49-F238E27FC236}">
              <a16:creationId xmlns:a16="http://schemas.microsoft.com/office/drawing/2014/main" id="{00000000-0008-0000-0D00-0000F0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4" name="Szövegdoboz 873">
          <a:extLst>
            <a:ext uri="{FF2B5EF4-FFF2-40B4-BE49-F238E27FC236}">
              <a16:creationId xmlns:a16="http://schemas.microsoft.com/office/drawing/2014/main" id="{00000000-0008-0000-0D00-0000F1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5" name="Szövegdoboz 874">
          <a:extLst>
            <a:ext uri="{FF2B5EF4-FFF2-40B4-BE49-F238E27FC236}">
              <a16:creationId xmlns:a16="http://schemas.microsoft.com/office/drawing/2014/main" id="{00000000-0008-0000-0D00-0000F2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6" name="Szövegdoboz 875">
          <a:extLst>
            <a:ext uri="{FF2B5EF4-FFF2-40B4-BE49-F238E27FC236}">
              <a16:creationId xmlns:a16="http://schemas.microsoft.com/office/drawing/2014/main" id="{00000000-0008-0000-0D00-0000F3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7" name="Szövegdoboz 876">
          <a:extLst>
            <a:ext uri="{FF2B5EF4-FFF2-40B4-BE49-F238E27FC236}">
              <a16:creationId xmlns:a16="http://schemas.microsoft.com/office/drawing/2014/main" id="{00000000-0008-0000-0D00-0000F4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8" name="Szövegdoboz 877">
          <a:extLst>
            <a:ext uri="{FF2B5EF4-FFF2-40B4-BE49-F238E27FC236}">
              <a16:creationId xmlns:a16="http://schemas.microsoft.com/office/drawing/2014/main" id="{00000000-0008-0000-0D00-0000F5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79" name="Szövegdoboz 878">
          <a:extLst>
            <a:ext uri="{FF2B5EF4-FFF2-40B4-BE49-F238E27FC236}">
              <a16:creationId xmlns:a16="http://schemas.microsoft.com/office/drawing/2014/main" id="{00000000-0008-0000-0D00-0000F6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0" name="Szövegdoboz 879">
          <a:extLst>
            <a:ext uri="{FF2B5EF4-FFF2-40B4-BE49-F238E27FC236}">
              <a16:creationId xmlns:a16="http://schemas.microsoft.com/office/drawing/2014/main" id="{00000000-0008-0000-0D00-0000F7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1" name="Szövegdoboz 880">
          <a:extLst>
            <a:ext uri="{FF2B5EF4-FFF2-40B4-BE49-F238E27FC236}">
              <a16:creationId xmlns:a16="http://schemas.microsoft.com/office/drawing/2014/main" id="{00000000-0008-0000-0D00-0000F8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2" name="Szövegdoboz 881">
          <a:extLst>
            <a:ext uri="{FF2B5EF4-FFF2-40B4-BE49-F238E27FC236}">
              <a16:creationId xmlns:a16="http://schemas.microsoft.com/office/drawing/2014/main" id="{00000000-0008-0000-0D00-0000F9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3" name="Szövegdoboz 882">
          <a:extLst>
            <a:ext uri="{FF2B5EF4-FFF2-40B4-BE49-F238E27FC236}">
              <a16:creationId xmlns:a16="http://schemas.microsoft.com/office/drawing/2014/main" id="{00000000-0008-0000-0D00-0000FA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4" name="Szövegdoboz 883">
          <a:extLst>
            <a:ext uri="{FF2B5EF4-FFF2-40B4-BE49-F238E27FC236}">
              <a16:creationId xmlns:a16="http://schemas.microsoft.com/office/drawing/2014/main" id="{00000000-0008-0000-0D00-0000FB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5" name="Szövegdoboz 884">
          <a:extLst>
            <a:ext uri="{FF2B5EF4-FFF2-40B4-BE49-F238E27FC236}">
              <a16:creationId xmlns:a16="http://schemas.microsoft.com/office/drawing/2014/main" id="{00000000-0008-0000-0D00-0000FC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6" name="Szövegdoboz 885">
          <a:extLst>
            <a:ext uri="{FF2B5EF4-FFF2-40B4-BE49-F238E27FC236}">
              <a16:creationId xmlns:a16="http://schemas.microsoft.com/office/drawing/2014/main" id="{00000000-0008-0000-0D00-0000FD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7" name="Szövegdoboz 886">
          <a:extLst>
            <a:ext uri="{FF2B5EF4-FFF2-40B4-BE49-F238E27FC236}">
              <a16:creationId xmlns:a16="http://schemas.microsoft.com/office/drawing/2014/main" id="{00000000-0008-0000-0D00-0000FE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8" name="Szövegdoboz 887">
          <a:extLst>
            <a:ext uri="{FF2B5EF4-FFF2-40B4-BE49-F238E27FC236}">
              <a16:creationId xmlns:a16="http://schemas.microsoft.com/office/drawing/2014/main" id="{00000000-0008-0000-0D00-0000FF06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89" name="Szövegdoboz 888">
          <a:extLst>
            <a:ext uri="{FF2B5EF4-FFF2-40B4-BE49-F238E27FC236}">
              <a16:creationId xmlns:a16="http://schemas.microsoft.com/office/drawing/2014/main" id="{00000000-0008-0000-0D00-000000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0" name="Szövegdoboz 889">
          <a:extLst>
            <a:ext uri="{FF2B5EF4-FFF2-40B4-BE49-F238E27FC236}">
              <a16:creationId xmlns:a16="http://schemas.microsoft.com/office/drawing/2014/main" id="{00000000-0008-0000-0D00-000001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1" name="Szövegdoboz 890">
          <a:extLst>
            <a:ext uri="{FF2B5EF4-FFF2-40B4-BE49-F238E27FC236}">
              <a16:creationId xmlns:a16="http://schemas.microsoft.com/office/drawing/2014/main" id="{00000000-0008-0000-0D00-000002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2" name="Szövegdoboz 891">
          <a:extLst>
            <a:ext uri="{FF2B5EF4-FFF2-40B4-BE49-F238E27FC236}">
              <a16:creationId xmlns:a16="http://schemas.microsoft.com/office/drawing/2014/main" id="{00000000-0008-0000-0D00-000003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3" name="Szövegdoboz 892">
          <a:extLst>
            <a:ext uri="{FF2B5EF4-FFF2-40B4-BE49-F238E27FC236}">
              <a16:creationId xmlns:a16="http://schemas.microsoft.com/office/drawing/2014/main" id="{00000000-0008-0000-0D00-000004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94" name="Szövegdoboz 893">
          <a:extLst>
            <a:ext uri="{FF2B5EF4-FFF2-40B4-BE49-F238E27FC236}">
              <a16:creationId xmlns:a16="http://schemas.microsoft.com/office/drawing/2014/main" id="{00000000-0008-0000-0D00-000005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95" name="Szövegdoboz 894">
          <a:extLst>
            <a:ext uri="{FF2B5EF4-FFF2-40B4-BE49-F238E27FC236}">
              <a16:creationId xmlns:a16="http://schemas.microsoft.com/office/drawing/2014/main" id="{00000000-0008-0000-0D00-000006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6" name="Szövegdoboz 895">
          <a:extLst>
            <a:ext uri="{FF2B5EF4-FFF2-40B4-BE49-F238E27FC236}">
              <a16:creationId xmlns:a16="http://schemas.microsoft.com/office/drawing/2014/main" id="{00000000-0008-0000-0D00-000007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897" name="Szövegdoboz 896">
          <a:extLst>
            <a:ext uri="{FF2B5EF4-FFF2-40B4-BE49-F238E27FC236}">
              <a16:creationId xmlns:a16="http://schemas.microsoft.com/office/drawing/2014/main" id="{00000000-0008-0000-0D00-000008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98" name="Szövegdoboz 897">
          <a:extLst>
            <a:ext uri="{FF2B5EF4-FFF2-40B4-BE49-F238E27FC236}">
              <a16:creationId xmlns:a16="http://schemas.microsoft.com/office/drawing/2014/main" id="{00000000-0008-0000-0D00-000009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899" name="Szövegdoboz 898">
          <a:extLst>
            <a:ext uri="{FF2B5EF4-FFF2-40B4-BE49-F238E27FC236}">
              <a16:creationId xmlns:a16="http://schemas.microsoft.com/office/drawing/2014/main" id="{00000000-0008-0000-0D00-00000A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00" name="Szövegdoboz 899">
          <a:extLst>
            <a:ext uri="{FF2B5EF4-FFF2-40B4-BE49-F238E27FC236}">
              <a16:creationId xmlns:a16="http://schemas.microsoft.com/office/drawing/2014/main" id="{00000000-0008-0000-0D00-00000B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01" name="Szövegdoboz 900">
          <a:extLst>
            <a:ext uri="{FF2B5EF4-FFF2-40B4-BE49-F238E27FC236}">
              <a16:creationId xmlns:a16="http://schemas.microsoft.com/office/drawing/2014/main" id="{00000000-0008-0000-0D00-00000C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02" name="Szövegdoboz 901">
          <a:extLst>
            <a:ext uri="{FF2B5EF4-FFF2-40B4-BE49-F238E27FC236}">
              <a16:creationId xmlns:a16="http://schemas.microsoft.com/office/drawing/2014/main" id="{00000000-0008-0000-0D00-00000D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903" name="Szövegdoboz 902">
          <a:extLst>
            <a:ext uri="{FF2B5EF4-FFF2-40B4-BE49-F238E27FC236}">
              <a16:creationId xmlns:a16="http://schemas.microsoft.com/office/drawing/2014/main" id="{00000000-0008-0000-0D00-00000E070000}"/>
            </a:ext>
          </a:extLst>
        </xdr:cNvPr>
        <xdr:cNvSpPr txBox="1"/>
      </xdr:nvSpPr>
      <xdr:spPr>
        <a:xfrm>
          <a:off x="49053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184731" cy="264560"/>
    <xdr:sp macro="" textlink="">
      <xdr:nvSpPr>
        <xdr:cNvPr id="904" name="Szövegdoboz 903">
          <a:extLst>
            <a:ext uri="{FF2B5EF4-FFF2-40B4-BE49-F238E27FC236}">
              <a16:creationId xmlns:a16="http://schemas.microsoft.com/office/drawing/2014/main" id="{00000000-0008-0000-0D00-00000F070000}"/>
            </a:ext>
          </a:extLst>
        </xdr:cNvPr>
        <xdr:cNvSpPr txBox="1"/>
      </xdr:nvSpPr>
      <xdr:spPr>
        <a:xfrm>
          <a:off x="4905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tkarsag1.PMH-KOZPONT.000\AppData\Local\Microsoft\Windows\INetCache\Content.Outlook\DQEBL0QI\Z&#225;rsz&#225;mad&#225;s%202019\2019.&#233;vi%20z&#225;rsz&#225;mad&#225;s%20Szentlorinckata_test&#252;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-m.önk.mindössz.bev."/>
      <sheetName val="2.sz.m.önk.mindössz.kiad."/>
      <sheetName val="3.1.sz.melléklet önk.ktg.bev"/>
      <sheetName val="3.2 sz melléklet önk.fin.bev"/>
      <sheetName val="4.1.sz.melléklet önk.ktg.kia"/>
      <sheetName val="4.2sz mell on.fin.kiad"/>
      <sheetName val="5.sz.m.eng.létszk."/>
      <sheetName val="6.sz.m.felhalm.rész"/>
      <sheetName val="7.sz.m felh.mérlg"/>
      <sheetName val="8.sz.m.műk.mérleg."/>
      <sheetName val="9.sz.m irany.szerv.tám"/>
      <sheetName val="10.sz.mell. geszt. óv.bev.össz."/>
      <sheetName val="11.sz.m.Gesztenye.óv. kiad.össz"/>
      <sheetName val="12.sz.m.helyi adók"/>
      <sheetName val="13.sz.m.egyszerűsített mérleg"/>
      <sheetName val="14.sz.m.maradvány elszámolás"/>
      <sheetName val="15.sz.m.maradványkimutatás"/>
      <sheetName val="16.sz.m.eredmény"/>
      <sheetName val="17.sz.m.EU-s projektek"/>
      <sheetName val="18.sz.m.vagyonkimutatás"/>
      <sheetName val="19.sz.m.közvetett támogatások"/>
      <sheetName val="20.sz.m.több éves kihatás"/>
    </sheetNames>
    <sheetDataSet>
      <sheetData sheetId="0">
        <row r="9">
          <cell r="D9">
            <v>63174200</v>
          </cell>
        </row>
        <row r="22">
          <cell r="D22">
            <v>140650000</v>
          </cell>
        </row>
        <row r="34">
          <cell r="D34">
            <v>0</v>
          </cell>
        </row>
        <row r="37">
          <cell r="D37">
            <v>0</v>
          </cell>
        </row>
      </sheetData>
      <sheetData sheetId="1">
        <row r="18">
          <cell r="D18">
            <v>103149476</v>
          </cell>
        </row>
        <row r="51">
          <cell r="F5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D35">
            <v>101351164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5"/>
  <sheetViews>
    <sheetView view="pageBreakPreview" topLeftCell="A31" zoomScaleNormal="100" zoomScaleSheetLayoutView="100" workbookViewId="0">
      <selection activeCell="K43" sqref="K43"/>
    </sheetView>
  </sheetViews>
  <sheetFormatPr defaultRowHeight="15" x14ac:dyDescent="0.25"/>
  <cols>
    <col min="2" max="2" width="57.28515625" bestFit="1" customWidth="1"/>
    <col min="4" max="4" width="14.140625" customWidth="1"/>
    <col min="5" max="6" width="14.140625" style="63" customWidth="1"/>
    <col min="7" max="7" width="12.28515625" style="96" customWidth="1"/>
    <col min="10" max="10" width="10.85546875" bestFit="1" customWidth="1"/>
  </cols>
  <sheetData>
    <row r="1" spans="1:7" s="95" customFormat="1" ht="0.75" customHeight="1" x14ac:dyDescent="0.25">
      <c r="G1" s="96"/>
    </row>
    <row r="2" spans="1:7" s="95" customFormat="1" ht="16.5" hidden="1" customHeight="1" x14ac:dyDescent="0.25">
      <c r="G2" s="96"/>
    </row>
    <row r="3" spans="1:7" s="95" customFormat="1" ht="16.5" hidden="1" customHeight="1" x14ac:dyDescent="0.25">
      <c r="G3" s="96"/>
    </row>
    <row r="4" spans="1:7" ht="15.75" thickBot="1" x14ac:dyDescent="0.3">
      <c r="A4" s="529" t="s">
        <v>255</v>
      </c>
      <c r="B4" s="529"/>
      <c r="C4" s="529"/>
      <c r="D4" s="529"/>
      <c r="E4"/>
      <c r="F4" s="185" t="s">
        <v>318</v>
      </c>
    </row>
    <row r="5" spans="1:7" ht="32.25" thickBot="1" x14ac:dyDescent="0.3">
      <c r="A5" s="28" t="s">
        <v>0</v>
      </c>
      <c r="B5" s="29" t="s">
        <v>1</v>
      </c>
      <c r="C5" s="28" t="s">
        <v>2</v>
      </c>
      <c r="D5" s="59" t="s">
        <v>137</v>
      </c>
      <c r="E5" s="59" t="s">
        <v>212</v>
      </c>
      <c r="F5" s="59" t="s">
        <v>481</v>
      </c>
      <c r="G5" s="97" t="s">
        <v>213</v>
      </c>
    </row>
    <row r="6" spans="1:7" ht="16.5" thickBot="1" x14ac:dyDescent="0.3">
      <c r="A6" s="3">
        <v>1</v>
      </c>
      <c r="B6" s="4" t="s">
        <v>57</v>
      </c>
      <c r="C6" s="4" t="s">
        <v>58</v>
      </c>
      <c r="D6" s="60">
        <f>'3.sz.melléklet önk.ktg.bev'!D3</f>
        <v>0</v>
      </c>
      <c r="E6" s="60">
        <f>'3.sz.melléklet önk.ktg.bev'!E3</f>
        <v>402016</v>
      </c>
      <c r="F6" s="60">
        <f>'3.sz.melléklet önk.ktg.bev'!F3</f>
        <v>402016</v>
      </c>
      <c r="G6" s="98">
        <f>F6/E6</f>
        <v>1</v>
      </c>
    </row>
    <row r="7" spans="1:7" ht="16.5" thickBot="1" x14ac:dyDescent="0.3">
      <c r="A7" s="3">
        <v>2</v>
      </c>
      <c r="B7" s="4" t="s">
        <v>59</v>
      </c>
      <c r="C7" s="5" t="s">
        <v>60</v>
      </c>
      <c r="D7" s="60">
        <f>'3.sz.melléklet önk.ktg.bev'!D4</f>
        <v>50727130</v>
      </c>
      <c r="E7" s="60">
        <f>'3.sz.melléklet önk.ktg.bev'!E4</f>
        <v>56884045</v>
      </c>
      <c r="F7" s="60">
        <f>'3.sz.melléklet önk.ktg.bev'!F4</f>
        <v>56884045</v>
      </c>
      <c r="G7" s="98">
        <f t="shared" ref="G7:G9" si="0">F7/E7</f>
        <v>1</v>
      </c>
    </row>
    <row r="8" spans="1:7" ht="16.5" thickBot="1" x14ac:dyDescent="0.3">
      <c r="A8" s="3">
        <v>3</v>
      </c>
      <c r="B8" s="4" t="s">
        <v>61</v>
      </c>
      <c r="C8" s="5" t="s">
        <v>62</v>
      </c>
      <c r="D8" s="60">
        <f>'3.sz.melléklet önk.ktg.bev'!D5</f>
        <v>22291197</v>
      </c>
      <c r="E8" s="60">
        <f>'3.sz.melléklet önk.ktg.bev'!E5</f>
        <v>23181706</v>
      </c>
      <c r="F8" s="60">
        <f>'3.sz.melléklet önk.ktg.bev'!F5</f>
        <v>23181706</v>
      </c>
      <c r="G8" s="98">
        <f t="shared" si="0"/>
        <v>1</v>
      </c>
    </row>
    <row r="9" spans="1:7" ht="16.5" thickBot="1" x14ac:dyDescent="0.3">
      <c r="A9" s="3">
        <v>4</v>
      </c>
      <c r="B9" s="4" t="s">
        <v>63</v>
      </c>
      <c r="C9" s="4" t="s">
        <v>64</v>
      </c>
      <c r="D9" s="60">
        <f>'3.sz.melléklet önk.ktg.bev'!D6</f>
        <v>2421936</v>
      </c>
      <c r="E9" s="60">
        <f>'3.sz.melléklet önk.ktg.bev'!E6</f>
        <v>3670546</v>
      </c>
      <c r="F9" s="60">
        <f>'3.sz.melléklet önk.ktg.bev'!F6</f>
        <v>3670546</v>
      </c>
      <c r="G9" s="98">
        <f t="shared" si="0"/>
        <v>1</v>
      </c>
    </row>
    <row r="10" spans="1:7" ht="16.5" thickBot="1" x14ac:dyDescent="0.3">
      <c r="A10" s="3">
        <v>5</v>
      </c>
      <c r="B10" s="4" t="s">
        <v>65</v>
      </c>
      <c r="C10" s="4" t="s">
        <v>66</v>
      </c>
      <c r="D10" s="60">
        <f>'3.sz.melléklet önk.ktg.bev'!D7</f>
        <v>0</v>
      </c>
      <c r="E10" s="60">
        <f>'3.sz.melléklet önk.ktg.bev'!E7</f>
        <v>1371600</v>
      </c>
      <c r="F10" s="60">
        <f>'3.sz.melléklet önk.ktg.bev'!F7</f>
        <v>1371600</v>
      </c>
      <c r="G10" s="98">
        <v>0</v>
      </c>
    </row>
    <row r="11" spans="1:7" s="95" customFormat="1" ht="16.5" thickBot="1" x14ac:dyDescent="0.3">
      <c r="A11" s="114">
        <v>6</v>
      </c>
      <c r="B11" s="115" t="s">
        <v>231</v>
      </c>
      <c r="C11" s="115" t="s">
        <v>232</v>
      </c>
      <c r="D11" s="60">
        <f>'3.sz.melléklet önk.ktg.bev'!D8</f>
        <v>0</v>
      </c>
      <c r="E11" s="60">
        <f>'3.sz.melléklet önk.ktg.bev'!E8</f>
        <v>0</v>
      </c>
      <c r="F11" s="60">
        <f>'3.sz.melléklet önk.ktg.bev'!F8</f>
        <v>0</v>
      </c>
      <c r="G11" s="98">
        <v>0</v>
      </c>
    </row>
    <row r="12" spans="1:7" s="2" customFormat="1" ht="16.5" thickBot="1" x14ac:dyDescent="0.3">
      <c r="A12" s="24">
        <v>6</v>
      </c>
      <c r="B12" s="25" t="s">
        <v>209</v>
      </c>
      <c r="C12" s="25" t="s">
        <v>211</v>
      </c>
      <c r="D12" s="61">
        <f>SUM(D4:D11)</f>
        <v>75440263</v>
      </c>
      <c r="E12" s="61">
        <f t="shared" ref="E12:F12" si="1">SUM(E4:E11)</f>
        <v>85509913</v>
      </c>
      <c r="F12" s="61">
        <f t="shared" si="1"/>
        <v>85509913</v>
      </c>
      <c r="G12" s="99">
        <f>F12/E12</f>
        <v>1</v>
      </c>
    </row>
    <row r="13" spans="1:7" ht="16.5" thickBot="1" x14ac:dyDescent="0.3">
      <c r="A13" s="3">
        <v>7</v>
      </c>
      <c r="B13" s="4" t="s">
        <v>67</v>
      </c>
      <c r="C13" s="4" t="s">
        <v>68</v>
      </c>
      <c r="D13" s="60">
        <f>'3.sz.melléklet önk.ktg.bev'!D10</f>
        <v>5385000</v>
      </c>
      <c r="E13" s="60">
        <v>7499264</v>
      </c>
      <c r="F13" s="60">
        <f>'3.sz.melléklet önk.ktg.bev'!F10</f>
        <v>8574373</v>
      </c>
      <c r="G13" s="98">
        <f>F13/E13</f>
        <v>1.1433619352512461</v>
      </c>
    </row>
    <row r="14" spans="1:7" ht="16.5" thickBot="1" x14ac:dyDescent="0.3">
      <c r="A14" s="24">
        <v>8</v>
      </c>
      <c r="B14" s="25" t="s">
        <v>210</v>
      </c>
      <c r="C14" s="25" t="s">
        <v>70</v>
      </c>
      <c r="D14" s="61">
        <f>SUM(D12:D13)</f>
        <v>80825263</v>
      </c>
      <c r="E14" s="61">
        <f>SUM(E12:E13)</f>
        <v>93009177</v>
      </c>
      <c r="F14" s="61">
        <f t="shared" ref="F14" si="2">SUM(F12:F13)</f>
        <v>94084286</v>
      </c>
      <c r="G14" s="99">
        <f>F14/E14</f>
        <v>1.0115591711987733</v>
      </c>
    </row>
    <row r="15" spans="1:7" s="68" customFormat="1" ht="16.5" thickBot="1" x14ac:dyDescent="0.3">
      <c r="A15" s="81">
        <v>9</v>
      </c>
      <c r="B15" s="82" t="s">
        <v>216</v>
      </c>
      <c r="C15" s="82" t="s">
        <v>217</v>
      </c>
      <c r="D15" s="67">
        <f>'3.sz.melléklet önk.ktg.bev'!D12</f>
        <v>0</v>
      </c>
      <c r="E15" s="67">
        <f>'3.sz.melléklet önk.ktg.bev'!E12</f>
        <v>0</v>
      </c>
      <c r="F15" s="67">
        <f>'3.sz.melléklet önk.ktg.bev'!F12</f>
        <v>0</v>
      </c>
      <c r="G15" s="79">
        <v>0</v>
      </c>
    </row>
    <row r="16" spans="1:7" ht="16.5" thickBot="1" x14ac:dyDescent="0.3">
      <c r="A16" s="3">
        <v>9</v>
      </c>
      <c r="B16" s="4" t="s">
        <v>71</v>
      </c>
      <c r="C16" s="4" t="s">
        <v>72</v>
      </c>
      <c r="D16" s="67">
        <f>'3.sz.melléklet önk.ktg.bev'!D13</f>
        <v>51750424</v>
      </c>
      <c r="E16" s="67">
        <f>'3.sz.melléklet önk.ktg.bev'!E13</f>
        <v>296320214</v>
      </c>
      <c r="F16" s="67">
        <f>'3.sz.melléklet önk.ktg.bev'!F13</f>
        <v>244569790</v>
      </c>
      <c r="G16" s="79">
        <f t="shared" ref="G16" si="3">F16/E16</f>
        <v>0.8253564166229983</v>
      </c>
    </row>
    <row r="17" spans="1:9" ht="16.5" thickBot="1" x14ac:dyDescent="0.3">
      <c r="A17" s="24">
        <v>10</v>
      </c>
      <c r="B17" s="25" t="s">
        <v>73</v>
      </c>
      <c r="C17" s="25" t="s">
        <v>74</v>
      </c>
      <c r="D17" s="61">
        <f>SUM(D15:D16)</f>
        <v>51750424</v>
      </c>
      <c r="E17" s="61">
        <f t="shared" ref="E17:F17" si="4">SUM(E15:E16)</f>
        <v>296320214</v>
      </c>
      <c r="F17" s="61">
        <f t="shared" si="4"/>
        <v>244569790</v>
      </c>
      <c r="G17" s="99">
        <f>F17/E17</f>
        <v>0.8253564166229983</v>
      </c>
    </row>
    <row r="18" spans="1:9" ht="16.5" thickBot="1" x14ac:dyDescent="0.3">
      <c r="A18" s="3">
        <v>11</v>
      </c>
      <c r="B18" s="4" t="s">
        <v>75</v>
      </c>
      <c r="C18" s="4" t="s">
        <v>76</v>
      </c>
      <c r="D18" s="62">
        <f>'3.sz.melléklet önk.ktg.bev'!D15</f>
        <v>3500000</v>
      </c>
      <c r="E18" s="62">
        <f>'3.sz.melléklet önk.ktg.bev'!E15</f>
        <v>3500000</v>
      </c>
      <c r="F18" s="62">
        <f>'3.sz.melléklet önk.ktg.bev'!F15</f>
        <v>3288244</v>
      </c>
      <c r="G18" s="100">
        <f>'3.sz.melléklet önk.ktg.bev'!G15</f>
        <v>0.93949828571428573</v>
      </c>
    </row>
    <row r="19" spans="1:9" ht="16.5" thickBot="1" x14ac:dyDescent="0.3">
      <c r="A19" s="26">
        <v>12</v>
      </c>
      <c r="B19" s="25" t="s">
        <v>77</v>
      </c>
      <c r="C19" s="25" t="s">
        <v>78</v>
      </c>
      <c r="D19" s="61">
        <f>SUM(D18)</f>
        <v>3500000</v>
      </c>
      <c r="E19" s="61">
        <f t="shared" ref="E19:G19" si="5">SUM(E18)</f>
        <v>3500000</v>
      </c>
      <c r="F19" s="61">
        <f t="shared" si="5"/>
        <v>3288244</v>
      </c>
      <c r="G19" s="99">
        <f t="shared" si="5"/>
        <v>0.93949828571428573</v>
      </c>
    </row>
    <row r="20" spans="1:9" ht="16.5" thickBot="1" x14ac:dyDescent="0.3">
      <c r="A20" s="3">
        <v>13</v>
      </c>
      <c r="B20" s="4" t="s">
        <v>79</v>
      </c>
      <c r="C20" s="4" t="s">
        <v>80</v>
      </c>
      <c r="D20" s="62">
        <f>'3.sz.melléklet önk.ktg.bev'!D17</f>
        <v>130000000</v>
      </c>
      <c r="E20" s="62">
        <f>'3.sz.melléklet önk.ktg.bev'!E17</f>
        <v>130000000</v>
      </c>
      <c r="F20" s="62">
        <f>'3.sz.melléklet önk.ktg.bev'!F17</f>
        <v>118952587</v>
      </c>
      <c r="G20" s="100">
        <f>F20/E20</f>
        <v>0.9150199</v>
      </c>
    </row>
    <row r="21" spans="1:9" ht="16.5" thickBot="1" x14ac:dyDescent="0.3">
      <c r="A21" s="3">
        <v>14</v>
      </c>
      <c r="B21" s="4" t="s">
        <v>142</v>
      </c>
      <c r="C21" s="4" t="s">
        <v>82</v>
      </c>
      <c r="D21" s="62">
        <f>'3.sz.melléklet önk.ktg.bev'!D18</f>
        <v>7000000</v>
      </c>
      <c r="E21" s="62">
        <f>'3.sz.melléklet önk.ktg.bev'!E18</f>
        <v>7000000</v>
      </c>
      <c r="F21" s="62">
        <f>'3.sz.melléklet önk.ktg.bev'!F18</f>
        <v>173640</v>
      </c>
      <c r="G21" s="100">
        <f>F21/E21</f>
        <v>2.4805714285714285E-2</v>
      </c>
    </row>
    <row r="22" spans="1:9" ht="16.5" thickBot="1" x14ac:dyDescent="0.3">
      <c r="A22" s="26">
        <v>15</v>
      </c>
      <c r="B22" s="25" t="s">
        <v>83</v>
      </c>
      <c r="C22" s="25" t="s">
        <v>84</v>
      </c>
      <c r="D22" s="61">
        <f>SUM(D20:D21)</f>
        <v>137000000</v>
      </c>
      <c r="E22" s="61">
        <f t="shared" ref="E22:F22" si="6">SUM(E20:E21)</f>
        <v>137000000</v>
      </c>
      <c r="F22" s="61">
        <f t="shared" si="6"/>
        <v>119126227</v>
      </c>
      <c r="G22" s="99">
        <f>F22/E22</f>
        <v>0.86953450364963503</v>
      </c>
    </row>
    <row r="23" spans="1:9" ht="16.5" thickBot="1" x14ac:dyDescent="0.3">
      <c r="A23" s="3">
        <v>16</v>
      </c>
      <c r="B23" s="4" t="s">
        <v>85</v>
      </c>
      <c r="C23" s="4" t="s">
        <v>86</v>
      </c>
      <c r="D23" s="62">
        <f>'3.sz.melléklet önk.ktg.bev'!D20</f>
        <v>150000</v>
      </c>
      <c r="E23" s="62">
        <f>'3.sz.melléklet önk.ktg.bev'!E20</f>
        <v>150000</v>
      </c>
      <c r="F23" s="62">
        <f>'3.sz.melléklet önk.ktg.bev'!F20</f>
        <v>598173</v>
      </c>
      <c r="G23" s="100">
        <f>'3.sz.melléklet önk.ktg.bev'!G20</f>
        <v>3.9878200000000001</v>
      </c>
    </row>
    <row r="24" spans="1:9" ht="16.5" thickBot="1" x14ac:dyDescent="0.3">
      <c r="A24" s="26">
        <v>17</v>
      </c>
      <c r="B24" s="25" t="s">
        <v>87</v>
      </c>
      <c r="C24" s="25" t="s">
        <v>88</v>
      </c>
      <c r="D24" s="61">
        <f>SUM(D23)</f>
        <v>150000</v>
      </c>
      <c r="E24" s="61">
        <f t="shared" ref="E24:G24" si="7">SUM(E23)</f>
        <v>150000</v>
      </c>
      <c r="F24" s="61">
        <f t="shared" si="7"/>
        <v>598173</v>
      </c>
      <c r="G24" s="99">
        <f t="shared" si="7"/>
        <v>3.9878200000000001</v>
      </c>
    </row>
    <row r="25" spans="1:9" ht="16.5" thickBot="1" x14ac:dyDescent="0.3">
      <c r="A25" s="24">
        <v>18</v>
      </c>
      <c r="B25" s="25" t="s">
        <v>132</v>
      </c>
      <c r="C25" s="25" t="s">
        <v>89</v>
      </c>
      <c r="D25" s="61">
        <f>D19+D22+D24</f>
        <v>140650000</v>
      </c>
      <c r="E25" s="61">
        <f t="shared" ref="E25:F25" si="8">E19+E22+E24</f>
        <v>140650000</v>
      </c>
      <c r="F25" s="61">
        <f t="shared" si="8"/>
        <v>123012644</v>
      </c>
      <c r="G25" s="99">
        <f>F25/E25</f>
        <v>0.87460109491645932</v>
      </c>
    </row>
    <row r="26" spans="1:9" ht="16.5" thickBot="1" x14ac:dyDescent="0.3">
      <c r="A26" s="3">
        <v>19</v>
      </c>
      <c r="B26" s="4" t="s">
        <v>143</v>
      </c>
      <c r="C26" s="4" t="s">
        <v>144</v>
      </c>
      <c r="D26" s="62">
        <f>'3.sz.melléklet önk.ktg.bev'!D23</f>
        <v>0</v>
      </c>
      <c r="E26" s="62">
        <f>'3.sz.melléklet önk.ktg.bev'!E23</f>
        <v>0</v>
      </c>
      <c r="F26" s="62">
        <f>'3.sz.melléklet önk.ktg.bev'!F23</f>
        <v>0</v>
      </c>
      <c r="G26" s="100">
        <v>0</v>
      </c>
    </row>
    <row r="27" spans="1:9" ht="16.5" thickBot="1" x14ac:dyDescent="0.3">
      <c r="A27" s="3">
        <v>20</v>
      </c>
      <c r="B27" s="4" t="s">
        <v>123</v>
      </c>
      <c r="C27" s="4" t="s">
        <v>104</v>
      </c>
      <c r="D27" s="62">
        <f>'3.sz.melléklet önk.ktg.bev'!D24+'5.sz.mell. Geszt. óv.bev.össz.'!D20</f>
        <v>6362200</v>
      </c>
      <c r="E27" s="62">
        <v>7775434</v>
      </c>
      <c r="F27" s="62">
        <f>'3.sz.melléklet önk.ktg.bev'!F24+'5.sz.mell. Geszt. óv.bev.össz.'!F20</f>
        <v>9613058</v>
      </c>
      <c r="G27" s="100">
        <f t="shared" ref="G27:G33" si="9">F27/E27</f>
        <v>1.2363371613726</v>
      </c>
    </row>
    <row r="28" spans="1:9" s="95" customFormat="1" ht="16.5" thickBot="1" x14ac:dyDescent="0.3">
      <c r="A28" s="65">
        <v>22</v>
      </c>
      <c r="B28" s="66" t="s">
        <v>220</v>
      </c>
      <c r="C28" s="66" t="s">
        <v>221</v>
      </c>
      <c r="D28" s="69">
        <f>'3.sz.melléklet önk.ktg.bev'!D25</f>
        <v>0</v>
      </c>
      <c r="E28" s="69">
        <f>'3.sz.melléklet önk.ktg.bev'!E25</f>
        <v>0</v>
      </c>
      <c r="F28" s="69">
        <f>'3.sz.melléklet önk.ktg.bev'!F25</f>
        <v>0</v>
      </c>
      <c r="G28" s="79">
        <v>0</v>
      </c>
    </row>
    <row r="29" spans="1:9" ht="16.5" thickBot="1" x14ac:dyDescent="0.3">
      <c r="A29" s="3">
        <v>21</v>
      </c>
      <c r="B29" s="4" t="s">
        <v>145</v>
      </c>
      <c r="C29" s="4" t="s">
        <v>146</v>
      </c>
      <c r="D29" s="62">
        <f>'3.sz.melléklet önk.ktg.bev'!D26</f>
        <v>1800000</v>
      </c>
      <c r="E29" s="62">
        <f>'3.sz.melléklet önk.ktg.bev'!E26</f>
        <v>1800000</v>
      </c>
      <c r="F29" s="62">
        <f>'3.sz.melléklet önk.ktg.bev'!F26</f>
        <v>1744194</v>
      </c>
      <c r="G29" s="100">
        <f t="shared" si="9"/>
        <v>0.96899666666666662</v>
      </c>
    </row>
    <row r="30" spans="1:9" ht="16.5" thickBot="1" x14ac:dyDescent="0.3">
      <c r="A30" s="3">
        <v>22</v>
      </c>
      <c r="B30" s="4" t="s">
        <v>147</v>
      </c>
      <c r="C30" s="4" t="s">
        <v>105</v>
      </c>
      <c r="D30" s="62">
        <f>'3.sz.melléklet önk.ktg.bev'!D27+'5.sz.mell. Geszt. óv.bev.össz.'!D21</f>
        <v>5500000</v>
      </c>
      <c r="E30" s="62">
        <v>2500000</v>
      </c>
      <c r="F30" s="62">
        <f>'3.sz.melléklet önk.ktg.bev'!F27+'5.sz.mell. Geszt. óv.bev.össz.'!F21</f>
        <v>2404878</v>
      </c>
      <c r="G30" s="100">
        <f t="shared" si="9"/>
        <v>0.96195120000000001</v>
      </c>
    </row>
    <row r="31" spans="1:9" ht="16.5" thickBot="1" x14ac:dyDescent="0.3">
      <c r="A31" s="3">
        <v>23</v>
      </c>
      <c r="B31" s="4" t="s">
        <v>90</v>
      </c>
      <c r="C31" s="4" t="s">
        <v>91</v>
      </c>
      <c r="D31" s="62">
        <f>'3.sz.melléklet önk.ktg.bev'!D28+'5.sz.mell. Geszt. óv.bev.össz.'!D22</f>
        <v>1851000</v>
      </c>
      <c r="E31" s="62">
        <f>'3.sz.melléklet önk.ktg.bev'!E28+'5.sz.mell. Geszt. óv.bev.össz.'!E22</f>
        <v>1851000</v>
      </c>
      <c r="F31" s="62">
        <f>'3.sz.melléklet önk.ktg.bev'!F28+'5.sz.mell. Geszt. óv.bev.össz.'!F22</f>
        <v>3061770</v>
      </c>
      <c r="G31" s="100">
        <f t="shared" si="9"/>
        <v>1.6541166936790923</v>
      </c>
    </row>
    <row r="32" spans="1:9" ht="16.5" thickBot="1" x14ac:dyDescent="0.3">
      <c r="A32" s="3">
        <v>24</v>
      </c>
      <c r="B32" s="4" t="s">
        <v>92</v>
      </c>
      <c r="C32" s="4" t="s">
        <v>93</v>
      </c>
      <c r="D32" s="62">
        <f>'3.sz.melléklet önk.ktg.bev'!D29+'5.sz.mell. Geszt. óv.bev.össz.'!D23</f>
        <v>0</v>
      </c>
      <c r="E32" s="62"/>
      <c r="F32" s="62">
        <f>'3.sz.melléklet önk.ktg.bev'!F30+'5.sz.mell. Geszt. óv.bev.össz.'!F23</f>
        <v>51</v>
      </c>
      <c r="G32" s="100">
        <v>0</v>
      </c>
      <c r="I32" s="44"/>
    </row>
    <row r="33" spans="1:10" ht="16.5" thickBot="1" x14ac:dyDescent="0.3">
      <c r="A33" s="3">
        <v>25</v>
      </c>
      <c r="B33" s="4" t="s">
        <v>94</v>
      </c>
      <c r="C33" s="4" t="s">
        <v>95</v>
      </c>
      <c r="D33" s="62">
        <f>'3.sz.melléklet önk.ktg.bev'!D32+'5.sz.mell. Geszt. óv.bev.össz.'!D24</f>
        <v>500000</v>
      </c>
      <c r="E33" s="62">
        <v>500000</v>
      </c>
      <c r="F33" s="62">
        <f>'3.sz.melléklet önk.ktg.bev'!F32+'5.sz.mell. Geszt. óv.bev.össz.'!F24</f>
        <v>356460</v>
      </c>
      <c r="G33" s="100">
        <f t="shared" si="9"/>
        <v>0.71292</v>
      </c>
    </row>
    <row r="34" spans="1:10" ht="16.5" thickBot="1" x14ac:dyDescent="0.3">
      <c r="A34" s="24">
        <v>26</v>
      </c>
      <c r="B34" s="25" t="s">
        <v>96</v>
      </c>
      <c r="C34" s="25" t="s">
        <v>97</v>
      </c>
      <c r="D34" s="61">
        <f>SUM(D26:D33)</f>
        <v>16013200</v>
      </c>
      <c r="E34" s="61">
        <f t="shared" ref="E34" si="10">SUM(E26:E33)</f>
        <v>14426434</v>
      </c>
      <c r="F34" s="61">
        <f>SUM(F26:F33)</f>
        <v>17180411</v>
      </c>
      <c r="G34" s="99">
        <f>F34/E34</f>
        <v>1.1908979724303317</v>
      </c>
    </row>
    <row r="35" spans="1:10" s="2" customFormat="1" ht="16.5" thickBot="1" x14ac:dyDescent="0.3">
      <c r="A35" s="3">
        <v>27</v>
      </c>
      <c r="B35" s="4" t="s">
        <v>150</v>
      </c>
      <c r="C35" s="4" t="s">
        <v>151</v>
      </c>
      <c r="D35" s="47">
        <f>'3.sz.melléklet önk.ktg.bev'!D34</f>
        <v>0</v>
      </c>
      <c r="E35" s="47">
        <f>'3.sz.melléklet önk.ktg.bev'!E34</f>
        <v>0</v>
      </c>
      <c r="F35" s="47">
        <f>'3.sz.melléklet önk.ktg.bev'!F34</f>
        <v>0</v>
      </c>
      <c r="G35" s="98">
        <v>0</v>
      </c>
    </row>
    <row r="36" spans="1:10" s="2" customFormat="1" ht="16.5" thickBot="1" x14ac:dyDescent="0.3">
      <c r="A36" s="3">
        <v>28</v>
      </c>
      <c r="B36" s="50" t="s">
        <v>152</v>
      </c>
      <c r="C36" s="50" t="s">
        <v>153</v>
      </c>
      <c r="D36" s="47">
        <f>'3.sz.melléklet önk.ktg.bev'!D35</f>
        <v>0</v>
      </c>
      <c r="E36" s="47">
        <f>'3.sz.melléklet önk.ktg.bev'!E35</f>
        <v>0</v>
      </c>
      <c r="F36" s="47">
        <f>'3.sz.melléklet önk.ktg.bev'!F35</f>
        <v>1500000</v>
      </c>
      <c r="G36" s="98"/>
    </row>
    <row r="37" spans="1:10" s="2" customFormat="1" ht="16.5" thickBot="1" x14ac:dyDescent="0.3">
      <c r="A37" s="27">
        <v>29</v>
      </c>
      <c r="B37" s="25" t="s">
        <v>98</v>
      </c>
      <c r="C37" s="25" t="s">
        <v>141</v>
      </c>
      <c r="D37" s="48">
        <f>SUM(D35:D36)</f>
        <v>0</v>
      </c>
      <c r="E37" s="48">
        <f t="shared" ref="E37:F37" si="11">SUM(E35:E36)</f>
        <v>0</v>
      </c>
      <c r="F37" s="48">
        <f t="shared" si="11"/>
        <v>1500000</v>
      </c>
      <c r="G37" s="102"/>
    </row>
    <row r="38" spans="1:10" s="2" customFormat="1" ht="16.5" thickBot="1" x14ac:dyDescent="0.3">
      <c r="A38" s="3">
        <v>30</v>
      </c>
      <c r="B38" s="4" t="s">
        <v>154</v>
      </c>
      <c r="C38" s="4" t="s">
        <v>155</v>
      </c>
      <c r="D38" s="47">
        <f>'3.sz.melléklet önk.ktg.bev'!D37</f>
        <v>0</v>
      </c>
      <c r="E38" s="47">
        <f>'3.sz.melléklet önk.ktg.bev'!E37</f>
        <v>0</v>
      </c>
      <c r="F38" s="47">
        <f>'3.sz.melléklet önk.ktg.bev'!F37</f>
        <v>0</v>
      </c>
      <c r="G38" s="101">
        <v>0</v>
      </c>
    </row>
    <row r="39" spans="1:10" s="2" customFormat="1" ht="16.5" thickBot="1" x14ac:dyDescent="0.3">
      <c r="A39" s="3">
        <v>31</v>
      </c>
      <c r="B39" s="4" t="s">
        <v>156</v>
      </c>
      <c r="C39" s="4" t="s">
        <v>157</v>
      </c>
      <c r="D39" s="47">
        <f>'3.sz.melléklet önk.ktg.bev'!D38</f>
        <v>0</v>
      </c>
      <c r="E39" s="47">
        <f>'3.sz.melléklet önk.ktg.bev'!E38</f>
        <v>0</v>
      </c>
      <c r="F39" s="47">
        <f>'3.sz.melléklet önk.ktg.bev'!F38</f>
        <v>0</v>
      </c>
      <c r="G39" s="101">
        <v>0</v>
      </c>
      <c r="J39" s="35"/>
    </row>
    <row r="40" spans="1:10" s="2" customFormat="1" ht="16.5" thickBot="1" x14ac:dyDescent="0.3">
      <c r="A40" s="24">
        <v>32</v>
      </c>
      <c r="B40" s="25" t="s">
        <v>158</v>
      </c>
      <c r="C40" s="25" t="s">
        <v>102</v>
      </c>
      <c r="D40" s="49">
        <f>SUM(D38:D39)</f>
        <v>0</v>
      </c>
      <c r="E40" s="49">
        <f t="shared" ref="E40:G40" si="12">SUM(E38:E39)</f>
        <v>0</v>
      </c>
      <c r="F40" s="49">
        <f t="shared" si="12"/>
        <v>0</v>
      </c>
      <c r="G40" s="103">
        <f t="shared" si="12"/>
        <v>0</v>
      </c>
    </row>
    <row r="41" spans="1:10" s="2" customFormat="1" ht="16.5" thickBot="1" x14ac:dyDescent="0.3">
      <c r="A41" s="27">
        <v>33</v>
      </c>
      <c r="B41" s="25" t="s">
        <v>133</v>
      </c>
      <c r="C41" s="25" t="s">
        <v>208</v>
      </c>
      <c r="D41" s="48">
        <f>D14+D17+D25+D34+D37+D40</f>
        <v>289238887</v>
      </c>
      <c r="E41" s="48">
        <f>E14+E17+E25+E34+E37+E40</f>
        <v>544405825</v>
      </c>
      <c r="F41" s="48">
        <f>F14+F17+F25+F34+F37+F40</f>
        <v>480347131</v>
      </c>
      <c r="G41" s="102">
        <f>F41/E41</f>
        <v>0.8823328277209378</v>
      </c>
    </row>
    <row r="43" spans="1:10" s="2" customFormat="1" ht="15.75" thickBot="1" x14ac:dyDescent="0.3">
      <c r="A43" s="529" t="s">
        <v>245</v>
      </c>
      <c r="B43" s="529"/>
      <c r="C43" s="529"/>
      <c r="D43" s="529"/>
      <c r="G43" s="96"/>
    </row>
    <row r="44" spans="1:10" s="2" customFormat="1" ht="32.25" thickBot="1" x14ac:dyDescent="0.3">
      <c r="A44" s="28" t="s">
        <v>0</v>
      </c>
      <c r="B44" s="29" t="s">
        <v>1</v>
      </c>
      <c r="C44" s="28" t="s">
        <v>2</v>
      </c>
      <c r="D44" s="45" t="s">
        <v>137</v>
      </c>
      <c r="E44" s="64" t="s">
        <v>212</v>
      </c>
      <c r="F44" s="59" t="s">
        <v>481</v>
      </c>
      <c r="G44" s="104" t="s">
        <v>213</v>
      </c>
    </row>
    <row r="45" spans="1:10" s="2" customFormat="1" ht="16.5" thickBot="1" x14ac:dyDescent="0.3">
      <c r="A45" s="3">
        <v>1</v>
      </c>
      <c r="B45" s="4" t="s">
        <v>160</v>
      </c>
      <c r="C45" s="4" t="s">
        <v>161</v>
      </c>
      <c r="D45" s="46"/>
      <c r="E45" s="46"/>
      <c r="F45" s="46"/>
      <c r="G45" s="105">
        <v>0</v>
      </c>
    </row>
    <row r="46" spans="1:10" s="95" customFormat="1" ht="16.5" thickBot="1" x14ac:dyDescent="0.3">
      <c r="A46" s="65">
        <v>2</v>
      </c>
      <c r="B46" s="66" t="s">
        <v>214</v>
      </c>
      <c r="C46" s="66" t="s">
        <v>215</v>
      </c>
      <c r="D46" s="46"/>
      <c r="E46" s="46"/>
      <c r="F46" s="46"/>
      <c r="G46" s="79">
        <v>0</v>
      </c>
    </row>
    <row r="47" spans="1:10" s="2" customFormat="1" ht="16.5" thickBot="1" x14ac:dyDescent="0.3">
      <c r="A47" s="3">
        <v>3</v>
      </c>
      <c r="B47" s="4" t="s">
        <v>162</v>
      </c>
      <c r="C47" s="4" t="s">
        <v>131</v>
      </c>
      <c r="D47" s="47">
        <v>64523867</v>
      </c>
      <c r="E47" s="46">
        <v>23152116</v>
      </c>
      <c r="F47" s="46">
        <v>23152116</v>
      </c>
      <c r="G47" s="79">
        <f>F47/E47</f>
        <v>1</v>
      </c>
    </row>
    <row r="48" spans="1:10" s="95" customFormat="1" ht="16.5" thickBot="1" x14ac:dyDescent="0.3">
      <c r="A48" s="114">
        <v>4</v>
      </c>
      <c r="B48" s="115" t="s">
        <v>237</v>
      </c>
      <c r="C48" s="115" t="s">
        <v>238</v>
      </c>
      <c r="D48" s="69">
        <v>0</v>
      </c>
      <c r="E48" s="69">
        <v>1586766</v>
      </c>
      <c r="F48" s="69">
        <v>5910506</v>
      </c>
      <c r="G48" s="79">
        <f>F48/E48</f>
        <v>3.7248756275342427</v>
      </c>
    </row>
    <row r="49" spans="1:7" s="95" customFormat="1" ht="16.5" thickBot="1" x14ac:dyDescent="0.3">
      <c r="A49" s="114">
        <v>5</v>
      </c>
      <c r="B49" s="115" t="s">
        <v>246</v>
      </c>
      <c r="C49" s="115" t="s">
        <v>240</v>
      </c>
      <c r="D49" s="69"/>
      <c r="E49" s="69">
        <v>14562511</v>
      </c>
      <c r="F49" s="69">
        <v>6061968</v>
      </c>
      <c r="G49" s="79">
        <f>F49/E49</f>
        <v>0.41627216624935082</v>
      </c>
    </row>
    <row r="50" spans="1:7" s="95" customFormat="1" ht="16.5" thickBot="1" x14ac:dyDescent="0.3">
      <c r="A50" s="526"/>
      <c r="B50" s="527" t="s">
        <v>667</v>
      </c>
      <c r="C50" s="527" t="s">
        <v>227</v>
      </c>
      <c r="D50" s="69">
        <v>102086100</v>
      </c>
      <c r="E50" s="69">
        <v>105521975</v>
      </c>
      <c r="F50" s="69">
        <v>81230247</v>
      </c>
      <c r="G50" s="528"/>
    </row>
    <row r="51" spans="1:7" s="2" customFormat="1" ht="16.5" thickBot="1" x14ac:dyDescent="0.3">
      <c r="A51" s="26">
        <v>6</v>
      </c>
      <c r="B51" s="25" t="s">
        <v>163</v>
      </c>
      <c r="C51" s="25" t="s">
        <v>164</v>
      </c>
      <c r="D51" s="48">
        <f>SUM(D45:D50)</f>
        <v>166609967</v>
      </c>
      <c r="E51" s="48">
        <f>SUM(E45:E50)</f>
        <v>144823368</v>
      </c>
      <c r="F51" s="48">
        <f>SUM(F45:F50)</f>
        <v>116354837</v>
      </c>
      <c r="G51" s="102">
        <f>F51/E51</f>
        <v>0.80342584630403013</v>
      </c>
    </row>
    <row r="52" spans="1:7" s="95" customFormat="1" ht="16.5" thickBot="1" x14ac:dyDescent="0.3">
      <c r="A52" s="26"/>
      <c r="B52" s="122"/>
      <c r="C52" s="25"/>
      <c r="D52" s="123"/>
      <c r="E52" s="123"/>
      <c r="F52" s="123"/>
      <c r="G52" s="124"/>
    </row>
    <row r="53" spans="1:7" s="2" customFormat="1" ht="16.5" thickBot="1" x14ac:dyDescent="0.3">
      <c r="A53" s="26"/>
      <c r="B53" s="25" t="s">
        <v>247</v>
      </c>
      <c r="C53" s="25"/>
      <c r="D53" s="48">
        <f>D41+D51</f>
        <v>455848854</v>
      </c>
      <c r="E53" s="48">
        <f>E41+E51</f>
        <v>689229193</v>
      </c>
      <c r="F53" s="48">
        <f>F41+F51</f>
        <v>596701968</v>
      </c>
      <c r="G53" s="102">
        <f>F53/E53</f>
        <v>0.86575260314024449</v>
      </c>
    </row>
    <row r="54" spans="1:7" s="2" customFormat="1" ht="15.75" x14ac:dyDescent="0.25">
      <c r="B54" s="42"/>
      <c r="D54" s="35">
        <v>353762754</v>
      </c>
      <c r="E54" s="35">
        <v>583707218</v>
      </c>
      <c r="F54" s="35">
        <v>515471721</v>
      </c>
      <c r="G54" s="96"/>
    </row>
    <row r="55" spans="1:7" x14ac:dyDescent="0.25">
      <c r="D55" s="35"/>
      <c r="E55" s="35"/>
      <c r="F55" s="35"/>
    </row>
  </sheetData>
  <mergeCells count="2">
    <mergeCell ref="A4:D4"/>
    <mergeCell ref="A43:D43"/>
  </mergeCells>
  <pageMargins left="0.7" right="0.7" top="0.75" bottom="0.75" header="0.3" footer="0.3"/>
  <pageSetup paperSize="9" scale="62" orientation="portrait" r:id="rId1"/>
  <headerFooter>
    <oddHeader>&amp;C1. sz melléklet
önk. mindösszesen bevétel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opLeftCell="A54" workbookViewId="0">
      <selection activeCell="F66" sqref="F66"/>
    </sheetView>
  </sheetViews>
  <sheetFormatPr defaultRowHeight="15" x14ac:dyDescent="0.25"/>
  <cols>
    <col min="2" max="2" width="49.85546875" customWidth="1"/>
    <col min="4" max="4" width="12.85546875" customWidth="1"/>
    <col min="5" max="5" width="12.42578125" customWidth="1"/>
    <col min="6" max="6" width="11.140625" customWidth="1"/>
    <col min="7" max="7" width="9.140625" customWidth="1"/>
  </cols>
  <sheetData>
    <row r="1" spans="1:7" s="95" customFormat="1" ht="15.75" thickBot="1" x14ac:dyDescent="0.3">
      <c r="G1" s="185" t="s">
        <v>326</v>
      </c>
    </row>
    <row r="2" spans="1:7" ht="32.25" thickBot="1" x14ac:dyDescent="0.3">
      <c r="A2" s="146"/>
      <c r="B2" s="147" t="s">
        <v>265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69"/>
      <c r="G4" s="153"/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69"/>
      <c r="G5" s="153"/>
    </row>
    <row r="6" spans="1:7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69"/>
      <c r="G6" s="153"/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69"/>
      <c r="G7" s="153"/>
    </row>
    <row r="8" spans="1:7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69"/>
      <c r="G8" s="153"/>
    </row>
    <row r="9" spans="1:7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69"/>
      <c r="G9" s="153"/>
    </row>
    <row r="10" spans="1:7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69"/>
      <c r="G10" s="153"/>
    </row>
    <row r="11" spans="1:7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69"/>
      <c r="G11" s="153"/>
    </row>
    <row r="12" spans="1:7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69"/>
      <c r="G12" s="153"/>
    </row>
    <row r="13" spans="1:7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69"/>
      <c r="G13" s="153"/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86"/>
      <c r="G14" s="168"/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69"/>
      <c r="G15" s="153"/>
    </row>
    <row r="16" spans="1:7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69"/>
      <c r="G16" s="153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69"/>
      <c r="G17" s="153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86"/>
      <c r="G18" s="168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86"/>
      <c r="G19" s="168"/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86"/>
      <c r="G20" s="168"/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69"/>
      <c r="G21" s="153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69"/>
      <c r="G22" s="153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69"/>
      <c r="G23" s="153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/>
      <c r="E24" s="153"/>
      <c r="F24" s="169"/>
      <c r="G24" s="153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/>
      <c r="E25" s="168"/>
      <c r="F25" s="186"/>
      <c r="G25" s="168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63"/>
      <c r="E26" s="153"/>
      <c r="F26" s="169"/>
      <c r="G26" s="153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3"/>
      <c r="E27" s="153"/>
      <c r="F27" s="169"/>
      <c r="G27" s="153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4"/>
      <c r="E28" s="153"/>
      <c r="F28" s="169"/>
      <c r="G28" s="153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/>
      <c r="E29" s="153"/>
      <c r="F29" s="169"/>
      <c r="G29" s="153"/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/>
      <c r="E30" s="168"/>
      <c r="F30" s="186"/>
      <c r="G30" s="168"/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/>
      <c r="E31" s="153"/>
      <c r="F31" s="169"/>
      <c r="G31" s="153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/>
      <c r="E32" s="153"/>
      <c r="F32" s="169"/>
      <c r="G32" s="153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2"/>
      <c r="E33" s="168"/>
      <c r="F33" s="186"/>
      <c r="G33" s="168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4"/>
      <c r="E34" s="153"/>
      <c r="F34" s="169"/>
      <c r="G34" s="153"/>
    </row>
    <row r="35" spans="1:7" ht="16.5" thickBot="1" x14ac:dyDescent="0.3">
      <c r="A35" s="161"/>
      <c r="B35" s="151" t="s">
        <v>295</v>
      </c>
      <c r="C35" s="151" t="s">
        <v>299</v>
      </c>
      <c r="D35" s="164"/>
      <c r="E35" s="153"/>
      <c r="F35" s="169"/>
      <c r="G35" s="153"/>
    </row>
    <row r="36" spans="1:7" ht="16.5" thickBot="1" x14ac:dyDescent="0.3">
      <c r="A36" s="161"/>
      <c r="B36" s="151" t="s">
        <v>296</v>
      </c>
      <c r="C36" s="151" t="s">
        <v>300</v>
      </c>
      <c r="D36" s="164"/>
      <c r="E36" s="153"/>
      <c r="F36" s="169"/>
      <c r="G36" s="153"/>
    </row>
    <row r="37" spans="1:7" ht="16.5" thickBot="1" x14ac:dyDescent="0.3">
      <c r="A37" s="161"/>
      <c r="B37" s="151" t="s">
        <v>297</v>
      </c>
      <c r="C37" s="151" t="s">
        <v>301</v>
      </c>
      <c r="D37" s="163"/>
      <c r="E37" s="153"/>
      <c r="F37" s="169"/>
      <c r="G37" s="153"/>
    </row>
    <row r="38" spans="1:7" ht="16.5" thickBot="1" x14ac:dyDescent="0.3">
      <c r="A38" s="161"/>
      <c r="B38" s="126" t="s">
        <v>298</v>
      </c>
      <c r="C38" s="126" t="s">
        <v>302</v>
      </c>
      <c r="D38" s="152"/>
      <c r="E38" s="168"/>
      <c r="F38" s="186"/>
      <c r="G38" s="168"/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2"/>
      <c r="E39" s="168"/>
      <c r="F39" s="186"/>
      <c r="G39" s="168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68"/>
      <c r="F40" s="186"/>
      <c r="G40" s="168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68"/>
      <c r="F41" s="186"/>
      <c r="G41" s="168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/>
      <c r="E42" s="168"/>
      <c r="F42" s="186"/>
      <c r="G42" s="168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64"/>
      <c r="E43" s="153"/>
      <c r="F43" s="169"/>
      <c r="G43" s="153"/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53"/>
      <c r="F44" s="169"/>
      <c r="G44" s="153"/>
    </row>
    <row r="45" spans="1:7" ht="16.5" thickBot="1" x14ac:dyDescent="0.3">
      <c r="A45" s="161"/>
      <c r="B45" s="162" t="s">
        <v>305</v>
      </c>
      <c r="C45" s="162" t="s">
        <v>308</v>
      </c>
      <c r="D45" s="149"/>
      <c r="E45" s="153"/>
      <c r="F45" s="169"/>
      <c r="G45" s="153"/>
    </row>
    <row r="46" spans="1:7" ht="16.5" thickBot="1" x14ac:dyDescent="0.3">
      <c r="A46" s="161"/>
      <c r="B46" s="162" t="s">
        <v>193</v>
      </c>
      <c r="C46" s="162" t="s">
        <v>309</v>
      </c>
      <c r="D46" s="149"/>
      <c r="E46" s="153"/>
      <c r="F46" s="169"/>
      <c r="G46" s="153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/>
      <c r="E47" s="168"/>
      <c r="F47" s="186"/>
      <c r="G47" s="168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/>
      <c r="E48" s="168"/>
      <c r="F48" s="186"/>
      <c r="G48" s="168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/>
      <c r="E49" s="153"/>
      <c r="F49" s="169"/>
      <c r="G49" s="153"/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/>
      <c r="E50" s="153"/>
      <c r="F50" s="169"/>
      <c r="G50" s="153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/>
      <c r="E51" s="153"/>
      <c r="F51" s="169"/>
      <c r="G51" s="153"/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2"/>
      <c r="E52" s="168"/>
      <c r="F52" s="186"/>
      <c r="G52" s="168"/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/>
      <c r="E53" s="168"/>
      <c r="F53" s="186"/>
      <c r="G53" s="168"/>
    </row>
    <row r="54" spans="1:7" ht="16.5" thickBot="1" x14ac:dyDescent="0.3">
      <c r="A54" s="161"/>
      <c r="B54" s="151" t="s">
        <v>310</v>
      </c>
      <c r="C54" s="151" t="s">
        <v>313</v>
      </c>
      <c r="D54" s="149"/>
      <c r="E54" s="153"/>
      <c r="F54" s="169"/>
      <c r="G54" s="153"/>
    </row>
    <row r="55" spans="1:7" ht="16.5" thickBot="1" x14ac:dyDescent="0.3">
      <c r="A55" s="161"/>
      <c r="B55" s="151" t="s">
        <v>311</v>
      </c>
      <c r="C55" s="151" t="s">
        <v>314</v>
      </c>
      <c r="D55" s="149"/>
      <c r="E55" s="153"/>
      <c r="F55" s="169"/>
      <c r="G55" s="153"/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53"/>
      <c r="F56" s="169"/>
      <c r="G56" s="153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68"/>
      <c r="F57" s="186"/>
      <c r="G57" s="168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64"/>
      <c r="E58" s="153"/>
      <c r="F58" s="174"/>
      <c r="G58" s="153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53"/>
      <c r="F59" s="169"/>
      <c r="G59" s="153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53"/>
      <c r="F60" s="169"/>
      <c r="G60" s="153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2"/>
      <c r="E61" s="168"/>
      <c r="F61" s="186"/>
      <c r="G61" s="168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53"/>
      <c r="F62" s="149">
        <v>200000</v>
      </c>
      <c r="G62" s="153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53"/>
      <c r="F63" s="149"/>
      <c r="G63" s="153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64"/>
      <c r="E64" s="153"/>
      <c r="F64" s="149"/>
      <c r="G64" s="153"/>
    </row>
    <row r="65" spans="1:9" ht="16.5" thickBot="1" x14ac:dyDescent="0.3">
      <c r="A65" s="8">
        <v>55</v>
      </c>
      <c r="B65" s="9" t="s">
        <v>37</v>
      </c>
      <c r="C65" s="9" t="s">
        <v>119</v>
      </c>
      <c r="D65" s="149"/>
      <c r="E65" s="153"/>
      <c r="F65" s="149"/>
      <c r="G65" s="153"/>
    </row>
    <row r="66" spans="1:9" ht="16.5" thickBot="1" x14ac:dyDescent="0.3">
      <c r="A66" s="8">
        <v>56</v>
      </c>
      <c r="B66" s="20" t="s">
        <v>38</v>
      </c>
      <c r="C66" s="20" t="s">
        <v>39</v>
      </c>
      <c r="D66" s="152"/>
      <c r="E66" s="168"/>
      <c r="F66" s="150">
        <f>SUM(F62:F65)</f>
        <v>200000</v>
      </c>
      <c r="G66" s="168"/>
    </row>
    <row r="67" spans="1:9" ht="16.5" thickBot="1" x14ac:dyDescent="0.3">
      <c r="A67" s="8">
        <v>57</v>
      </c>
      <c r="B67" s="9" t="s">
        <v>120</v>
      </c>
      <c r="C67" s="9" t="s">
        <v>40</v>
      </c>
      <c r="D67" s="164"/>
      <c r="E67" s="164"/>
      <c r="F67" s="175"/>
      <c r="G67" s="153"/>
    </row>
    <row r="68" spans="1:9" ht="16.5" thickBot="1" x14ac:dyDescent="0.3">
      <c r="A68" s="8">
        <v>58</v>
      </c>
      <c r="B68" s="9" t="s">
        <v>41</v>
      </c>
      <c r="C68" s="9" t="s">
        <v>42</v>
      </c>
      <c r="D68" s="164"/>
      <c r="E68" s="164"/>
      <c r="F68" s="175"/>
      <c r="G68" s="153"/>
    </row>
    <row r="69" spans="1:9" ht="16.5" thickBot="1" x14ac:dyDescent="0.3">
      <c r="A69" s="8">
        <v>59</v>
      </c>
      <c r="B69" s="9" t="s">
        <v>43</v>
      </c>
      <c r="C69" s="9" t="s">
        <v>44</v>
      </c>
      <c r="D69" s="164"/>
      <c r="E69" s="164"/>
      <c r="F69" s="164"/>
      <c r="G69" s="153"/>
    </row>
    <row r="70" spans="1:9" ht="16.5" thickBot="1" x14ac:dyDescent="0.3">
      <c r="A70" s="161">
        <v>60</v>
      </c>
      <c r="B70" s="162" t="s">
        <v>121</v>
      </c>
      <c r="C70" s="162" t="s">
        <v>45</v>
      </c>
      <c r="D70" s="153"/>
      <c r="E70" s="153"/>
      <c r="F70" s="169"/>
      <c r="G70" s="153"/>
    </row>
    <row r="71" spans="1:9" ht="16.5" thickBot="1" x14ac:dyDescent="0.3">
      <c r="A71" s="161">
        <v>61</v>
      </c>
      <c r="B71" s="162" t="s">
        <v>126</v>
      </c>
      <c r="C71" s="162" t="s">
        <v>46</v>
      </c>
      <c r="D71" s="153"/>
      <c r="E71" s="153"/>
      <c r="F71" s="169"/>
      <c r="G71" s="153"/>
    </row>
    <row r="72" spans="1:9" ht="16.5" thickBot="1" x14ac:dyDescent="0.3">
      <c r="A72" s="161">
        <v>62</v>
      </c>
      <c r="B72" s="126" t="s">
        <v>47</v>
      </c>
      <c r="C72" s="126" t="s">
        <v>48</v>
      </c>
      <c r="D72" s="168"/>
      <c r="E72" s="168"/>
      <c r="F72" s="186"/>
      <c r="G72" s="168"/>
      <c r="I72" s="158"/>
    </row>
    <row r="73" spans="1:9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69"/>
      <c r="G73" s="153"/>
    </row>
    <row r="74" spans="1:9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69"/>
      <c r="G74" s="153"/>
    </row>
    <row r="75" spans="1:9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86"/>
      <c r="G75" s="168"/>
    </row>
    <row r="76" spans="1:9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69"/>
      <c r="G76" s="153"/>
    </row>
    <row r="77" spans="1:9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86"/>
      <c r="G77" s="168"/>
      <c r="I77" s="158"/>
    </row>
    <row r="78" spans="1:9" ht="16.5" thickBot="1" x14ac:dyDescent="0.3">
      <c r="A78" s="161">
        <v>68</v>
      </c>
      <c r="B78" s="126"/>
      <c r="C78" s="126"/>
      <c r="D78" s="168"/>
      <c r="E78" s="168"/>
      <c r="F78" s="186"/>
      <c r="G78" s="168"/>
    </row>
    <row r="79" spans="1:9" ht="16.5" thickBot="1" x14ac:dyDescent="0.3">
      <c r="A79" s="161">
        <v>69</v>
      </c>
      <c r="B79" s="126" t="s">
        <v>134</v>
      </c>
      <c r="C79" s="126" t="s">
        <v>56</v>
      </c>
      <c r="D79" s="168"/>
      <c r="E79" s="168"/>
      <c r="F79" s="150">
        <v>200000</v>
      </c>
      <c r="G79" s="168"/>
    </row>
    <row r="80" spans="1:9" ht="15.75" thickBot="1" x14ac:dyDescent="0.3">
      <c r="F80" s="185"/>
    </row>
    <row r="81" spans="1:7" ht="32.25" thickBot="1" x14ac:dyDescent="0.3">
      <c r="A81" s="130" t="s">
        <v>0</v>
      </c>
      <c r="B81" s="131" t="s">
        <v>1</v>
      </c>
      <c r="C81" s="130" t="s">
        <v>2</v>
      </c>
      <c r="D81" s="130" t="s">
        <v>137</v>
      </c>
      <c r="E81" s="130" t="s">
        <v>212</v>
      </c>
      <c r="F81" s="132" t="s">
        <v>376</v>
      </c>
      <c r="G81" s="133" t="s">
        <v>213</v>
      </c>
    </row>
    <row r="82" spans="1:7" ht="16.5" thickBot="1" x14ac:dyDescent="0.3">
      <c r="A82" s="134">
        <v>1</v>
      </c>
      <c r="B82" s="55" t="s">
        <v>225</v>
      </c>
      <c r="C82" s="134" t="s">
        <v>226</v>
      </c>
      <c r="D82" s="153"/>
      <c r="E82" s="153"/>
      <c r="F82" s="169"/>
      <c r="G82" s="171">
        <v>0</v>
      </c>
    </row>
    <row r="83" spans="1:7" ht="16.5" thickBot="1" x14ac:dyDescent="0.3">
      <c r="A83" s="137">
        <v>2</v>
      </c>
      <c r="B83" s="12" t="s">
        <v>135</v>
      </c>
      <c r="C83" s="12" t="s">
        <v>136</v>
      </c>
      <c r="D83" s="149">
        <v>3017610</v>
      </c>
      <c r="E83" s="149">
        <v>4604376</v>
      </c>
      <c r="F83" s="149">
        <v>4604376</v>
      </c>
      <c r="G83" s="171">
        <f t="shared" ref="G83:G87" si="0">F83/E83</f>
        <v>1</v>
      </c>
    </row>
    <row r="84" spans="1:7" ht="16.5" thickBot="1" x14ac:dyDescent="0.3">
      <c r="A84" s="137">
        <v>3</v>
      </c>
      <c r="B84" s="12" t="s">
        <v>130</v>
      </c>
      <c r="C84" s="12" t="s">
        <v>103</v>
      </c>
      <c r="D84" s="149">
        <v>102086100</v>
      </c>
      <c r="E84" s="149">
        <v>105521975</v>
      </c>
      <c r="F84" s="149">
        <v>81230247</v>
      </c>
      <c r="G84" s="171">
        <f t="shared" si="0"/>
        <v>0.7697946043940137</v>
      </c>
    </row>
    <row r="85" spans="1:7" ht="16.5" thickBot="1" x14ac:dyDescent="0.3">
      <c r="A85" s="138">
        <v>4</v>
      </c>
      <c r="B85" s="139" t="s">
        <v>235</v>
      </c>
      <c r="C85" s="139" t="s">
        <v>236</v>
      </c>
      <c r="D85" s="149"/>
      <c r="E85" s="149"/>
      <c r="F85" s="149"/>
      <c r="G85" s="171">
        <v>0</v>
      </c>
    </row>
    <row r="86" spans="1:7" ht="16.5" thickBot="1" x14ac:dyDescent="0.3">
      <c r="A86" s="142">
        <v>5</v>
      </c>
      <c r="B86" s="20" t="s">
        <v>205</v>
      </c>
      <c r="C86" s="20" t="s">
        <v>206</v>
      </c>
      <c r="D86" s="150">
        <f>SUM(D83:D85)</f>
        <v>105103710</v>
      </c>
      <c r="E86" s="150">
        <f>SUM(E83:E85)</f>
        <v>110126351</v>
      </c>
      <c r="F86" s="150">
        <f>SUM(F83:F85)</f>
        <v>85834623</v>
      </c>
      <c r="G86" s="179">
        <f t="shared" si="0"/>
        <v>0.77941947790497479</v>
      </c>
    </row>
    <row r="87" spans="1:7" ht="19.5" thickBot="1" x14ac:dyDescent="0.35">
      <c r="A87" s="153"/>
      <c r="B87" s="187" t="s">
        <v>275</v>
      </c>
      <c r="C87" s="168"/>
      <c r="D87" s="150">
        <f>D66+D86</f>
        <v>105103710</v>
      </c>
      <c r="E87" s="150">
        <f>E66+E86</f>
        <v>110126351</v>
      </c>
      <c r="F87" s="150">
        <f>F66+F86</f>
        <v>86034623</v>
      </c>
      <c r="G87" s="179">
        <f t="shared" si="0"/>
        <v>0.78123557367300767</v>
      </c>
    </row>
  </sheetData>
  <pageMargins left="0.7" right="0.7" top="0.75" bottom="0.75" header="0.3" footer="0.3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46" workbookViewId="0">
      <selection activeCell="F79" sqref="F79"/>
    </sheetView>
  </sheetViews>
  <sheetFormatPr defaultRowHeight="15" x14ac:dyDescent="0.25"/>
  <cols>
    <col min="2" max="2" width="46" customWidth="1"/>
    <col min="4" max="4" width="12.28515625" customWidth="1"/>
    <col min="6" max="6" width="11.7109375" customWidth="1"/>
    <col min="7" max="7" width="7.7109375" customWidth="1"/>
  </cols>
  <sheetData>
    <row r="1" spans="1:7" s="95" customFormat="1" ht="15.75" thickBot="1" x14ac:dyDescent="0.3">
      <c r="F1" s="185" t="s">
        <v>327</v>
      </c>
    </row>
    <row r="2" spans="1:7" ht="32.25" thickBot="1" x14ac:dyDescent="0.3">
      <c r="A2" s="146"/>
      <c r="B2" s="147" t="s">
        <v>266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77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49"/>
      <c r="G4" s="153"/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49"/>
      <c r="G5" s="153"/>
    </row>
    <row r="6" spans="1:7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49"/>
      <c r="G6" s="153"/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49"/>
      <c r="G7" s="153"/>
    </row>
    <row r="8" spans="1:7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49"/>
      <c r="G8" s="153"/>
    </row>
    <row r="9" spans="1:7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49"/>
      <c r="G9" s="153"/>
    </row>
    <row r="10" spans="1:7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49"/>
      <c r="G10" s="153"/>
    </row>
    <row r="11" spans="1:7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49"/>
      <c r="G11" s="153"/>
    </row>
    <row r="12" spans="1:7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49"/>
      <c r="G12" s="153"/>
    </row>
    <row r="13" spans="1:7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49"/>
      <c r="G13" s="153"/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52"/>
      <c r="G14" s="168"/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49"/>
      <c r="G15" s="153"/>
    </row>
    <row r="16" spans="1:7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49"/>
      <c r="G16" s="153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49"/>
      <c r="G17" s="153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52"/>
      <c r="G18" s="168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52"/>
      <c r="G19" s="168"/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52"/>
      <c r="G20" s="168"/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49"/>
      <c r="G21" s="153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49"/>
      <c r="G22" s="153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49"/>
      <c r="F23" s="149"/>
      <c r="G23" s="153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>
        <f>SUM(D23)</f>
        <v>0</v>
      </c>
      <c r="E24" s="164">
        <f>SUM(E23)</f>
        <v>0</v>
      </c>
      <c r="F24" s="149">
        <f>SUM(F23)</f>
        <v>0</v>
      </c>
      <c r="G24" s="153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/>
      <c r="E25" s="152"/>
      <c r="F25" s="152"/>
      <c r="G25" s="168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63"/>
      <c r="E26" s="163"/>
      <c r="F26" s="163"/>
      <c r="G26" s="165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3"/>
      <c r="E27" s="163"/>
      <c r="F27" s="163"/>
      <c r="G27" s="165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4"/>
      <c r="E28" s="164"/>
      <c r="F28" s="163"/>
      <c r="G28" s="165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>
        <v>10000</v>
      </c>
      <c r="E29" s="163">
        <v>10000</v>
      </c>
      <c r="F29" s="163"/>
      <c r="G29" s="183">
        <f>F29/E29</f>
        <v>0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>SUM(D29)</f>
        <v>10000</v>
      </c>
      <c r="E30" s="150">
        <f>SUM(E29)</f>
        <v>10000</v>
      </c>
      <c r="F30" s="150">
        <f>SUM(F29)</f>
        <v>0</v>
      </c>
      <c r="G30" s="179">
        <f>F30/E30</f>
        <v>0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/>
      <c r="E31" s="149"/>
      <c r="F31" s="149"/>
      <c r="G31" s="169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/>
      <c r="E32" s="149"/>
      <c r="F32" s="149"/>
      <c r="G32" s="169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2"/>
      <c r="E33" s="152"/>
      <c r="F33" s="152"/>
      <c r="G33" s="186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3">
        <v>65000</v>
      </c>
      <c r="E34" s="163">
        <v>65000</v>
      </c>
      <c r="F34" s="149">
        <v>65779</v>
      </c>
      <c r="G34" s="171">
        <f>F34/E34</f>
        <v>1.0119846153846155</v>
      </c>
    </row>
    <row r="35" spans="1:7" ht="16.5" thickBot="1" x14ac:dyDescent="0.3">
      <c r="A35" s="161"/>
      <c r="B35" s="151" t="s">
        <v>295</v>
      </c>
      <c r="C35" s="151" t="s">
        <v>299</v>
      </c>
      <c r="D35" s="164"/>
      <c r="E35" s="164"/>
      <c r="F35" s="149"/>
      <c r="G35" s="171"/>
    </row>
    <row r="36" spans="1:7" ht="16.5" thickBot="1" x14ac:dyDescent="0.3">
      <c r="A36" s="161"/>
      <c r="B36" s="151" t="s">
        <v>296</v>
      </c>
      <c r="C36" s="151" t="s">
        <v>300</v>
      </c>
      <c r="D36" s="163">
        <v>25000</v>
      </c>
      <c r="E36" s="163">
        <v>25000</v>
      </c>
      <c r="F36" s="149"/>
      <c r="G36" s="169"/>
    </row>
    <row r="37" spans="1:7" ht="16.5" thickBot="1" x14ac:dyDescent="0.3">
      <c r="A37" s="161"/>
      <c r="B37" s="151" t="s">
        <v>297</v>
      </c>
      <c r="C37" s="151" t="s">
        <v>301</v>
      </c>
      <c r="D37" s="163"/>
      <c r="E37" s="163"/>
      <c r="F37" s="149"/>
      <c r="G37" s="169"/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90000</v>
      </c>
      <c r="E38" s="150">
        <f>SUM(E34:E37)</f>
        <v>90000</v>
      </c>
      <c r="F38" s="150">
        <f>SUM(F34:F37)</f>
        <v>65779</v>
      </c>
      <c r="G38" s="179">
        <f>F38/E38</f>
        <v>0.73087777777777774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2"/>
      <c r="E39" s="152"/>
      <c r="F39" s="152"/>
      <c r="G39" s="178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52"/>
      <c r="F40" s="152"/>
      <c r="G40" s="186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52"/>
      <c r="F41" s="152"/>
      <c r="G41" s="186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/>
      <c r="E42" s="150"/>
      <c r="F42" s="152"/>
      <c r="G42" s="186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64"/>
      <c r="E43" s="164"/>
      <c r="F43" s="149"/>
      <c r="G43" s="169"/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69"/>
    </row>
    <row r="45" spans="1:7" ht="16.5" thickBot="1" x14ac:dyDescent="0.3">
      <c r="A45" s="161"/>
      <c r="B45" s="162" t="s">
        <v>305</v>
      </c>
      <c r="C45" s="162" t="s">
        <v>308</v>
      </c>
      <c r="D45" s="149"/>
      <c r="E45" s="149"/>
      <c r="F45" s="149"/>
      <c r="G45" s="169"/>
    </row>
    <row r="46" spans="1:7" ht="16.5" thickBot="1" x14ac:dyDescent="0.3">
      <c r="A46" s="161"/>
      <c r="B46" s="162" t="s">
        <v>193</v>
      </c>
      <c r="C46" s="162" t="s">
        <v>309</v>
      </c>
      <c r="D46" s="149"/>
      <c r="E46" s="149"/>
      <c r="F46" s="149">
        <v>2968</v>
      </c>
      <c r="G46" s="169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>
        <f>SUM(D44:D46)</f>
        <v>0</v>
      </c>
      <c r="E47" s="150">
        <f>SUM(E44:E46)</f>
        <v>0</v>
      </c>
      <c r="F47" s="150">
        <f>SUM(F44:F46)</f>
        <v>2968</v>
      </c>
      <c r="G47" s="186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/>
      <c r="E48" s="150"/>
      <c r="F48" s="150"/>
      <c r="G48" s="186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27000</v>
      </c>
      <c r="E49" s="149">
        <v>27000</v>
      </c>
      <c r="F49" s="149">
        <v>16433</v>
      </c>
      <c r="G49" s="171">
        <f>F49/E49</f>
        <v>0.60862962962962963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/>
      <c r="E50" s="149"/>
      <c r="F50" s="149"/>
      <c r="G50" s="171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/>
      <c r="E51" s="149"/>
      <c r="F51" s="149"/>
      <c r="G51" s="169"/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27000</v>
      </c>
      <c r="E52" s="150">
        <f>SUM(E49:E51)</f>
        <v>27000</v>
      </c>
      <c r="F52" s="150">
        <f>SUM(F49:F51)</f>
        <v>16433</v>
      </c>
      <c r="G52" s="179">
        <f>F52/E52</f>
        <v>0.60862962962962963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D30+D38+D52</f>
        <v>127000</v>
      </c>
      <c r="E53" s="150">
        <f>E30+E38+E52</f>
        <v>127000</v>
      </c>
      <c r="F53" s="150">
        <f>F38+F47+F52</f>
        <v>85180</v>
      </c>
      <c r="G53" s="179">
        <f>F53/E53</f>
        <v>0.67070866141732288</v>
      </c>
    </row>
    <row r="54" spans="1:7" ht="16.5" thickBot="1" x14ac:dyDescent="0.3">
      <c r="A54" s="161"/>
      <c r="B54" s="151" t="s">
        <v>310</v>
      </c>
      <c r="C54" s="151" t="s">
        <v>313</v>
      </c>
      <c r="D54" s="149">
        <v>0</v>
      </c>
      <c r="E54" s="149">
        <v>0</v>
      </c>
      <c r="F54" s="149"/>
      <c r="G54" s="169"/>
    </row>
    <row r="55" spans="1:7" ht="16.5" thickBot="1" x14ac:dyDescent="0.3">
      <c r="A55" s="161"/>
      <c r="B55" s="151" t="s">
        <v>311</v>
      </c>
      <c r="C55" s="151" t="s">
        <v>314</v>
      </c>
      <c r="D55" s="149"/>
      <c r="E55" s="149"/>
      <c r="F55" s="149"/>
      <c r="G55" s="169"/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49"/>
      <c r="F56" s="149"/>
      <c r="G56" s="169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86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64">
        <f>SUM(D54:D57)</f>
        <v>0</v>
      </c>
      <c r="E58" s="164">
        <f>SUM(E54:E57)</f>
        <v>0</v>
      </c>
      <c r="F58" s="149"/>
      <c r="G58" s="169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69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69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2"/>
      <c r="E61" s="152"/>
      <c r="F61" s="152"/>
      <c r="G61" s="186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69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69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64"/>
      <c r="E64" s="164"/>
      <c r="F64" s="149"/>
      <c r="G64" s="169"/>
    </row>
    <row r="65" spans="1:11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69"/>
    </row>
    <row r="66" spans="1:11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86"/>
    </row>
    <row r="67" spans="1:11" ht="16.5" thickBot="1" x14ac:dyDescent="0.3">
      <c r="A67" s="161">
        <v>57</v>
      </c>
      <c r="B67" s="162" t="s">
        <v>120</v>
      </c>
      <c r="C67" s="162" t="s">
        <v>40</v>
      </c>
      <c r="D67" s="163"/>
      <c r="E67" s="163"/>
      <c r="F67" s="163"/>
      <c r="G67" s="175"/>
    </row>
    <row r="68" spans="1:11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5"/>
    </row>
    <row r="69" spans="1:11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5"/>
    </row>
    <row r="70" spans="1:11" ht="16.5" thickBot="1" x14ac:dyDescent="0.3">
      <c r="A70" s="161">
        <v>60</v>
      </c>
      <c r="B70" s="162" t="s">
        <v>121</v>
      </c>
      <c r="C70" s="162" t="s">
        <v>45</v>
      </c>
      <c r="D70" s="164"/>
      <c r="E70" s="164"/>
      <c r="F70" s="163"/>
      <c r="G70" s="175"/>
    </row>
    <row r="71" spans="1:11" ht="16.5" thickBot="1" x14ac:dyDescent="0.3">
      <c r="A71" s="161">
        <v>61</v>
      </c>
      <c r="B71" s="162" t="s">
        <v>126</v>
      </c>
      <c r="C71" s="162" t="s">
        <v>46</v>
      </c>
      <c r="D71" s="164"/>
      <c r="E71" s="164"/>
      <c r="F71" s="163"/>
      <c r="G71" s="175"/>
    </row>
    <row r="72" spans="1:11" ht="16.5" thickBot="1" x14ac:dyDescent="0.3">
      <c r="A72" s="161">
        <v>62</v>
      </c>
      <c r="B72" s="126" t="s">
        <v>47</v>
      </c>
      <c r="C72" s="126" t="s">
        <v>48</v>
      </c>
      <c r="D72" s="150"/>
      <c r="E72" s="150"/>
      <c r="F72" s="150"/>
      <c r="G72" s="186"/>
      <c r="J72" s="158"/>
    </row>
    <row r="73" spans="1:11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49"/>
      <c r="G73" s="169"/>
    </row>
    <row r="74" spans="1:11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49"/>
      <c r="G74" s="169"/>
    </row>
    <row r="75" spans="1:11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52"/>
      <c r="G75" s="186"/>
    </row>
    <row r="76" spans="1:11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69"/>
    </row>
    <row r="77" spans="1:11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86"/>
    </row>
    <row r="78" spans="1:11" ht="16.5" thickBot="1" x14ac:dyDescent="0.3">
      <c r="A78" s="161">
        <v>68</v>
      </c>
      <c r="B78" s="126"/>
      <c r="C78" s="126"/>
      <c r="D78" s="168"/>
      <c r="E78" s="168"/>
      <c r="F78" s="152"/>
      <c r="G78" s="186"/>
    </row>
    <row r="79" spans="1:11" ht="16.5" thickBot="1" x14ac:dyDescent="0.3">
      <c r="A79" s="161">
        <v>69</v>
      </c>
      <c r="B79" s="126" t="s">
        <v>134</v>
      </c>
      <c r="C79" s="126" t="s">
        <v>56</v>
      </c>
      <c r="D79" s="150">
        <f>D53</f>
        <v>127000</v>
      </c>
      <c r="E79" s="150">
        <f>E53</f>
        <v>127000</v>
      </c>
      <c r="F79" s="150">
        <f>F53</f>
        <v>85180</v>
      </c>
      <c r="G79" s="179">
        <f>F79/E79</f>
        <v>0.67070866141732288</v>
      </c>
      <c r="K79" s="190"/>
    </row>
    <row r="80" spans="1:11" x14ac:dyDescent="0.25">
      <c r="G80" s="189"/>
      <c r="I80" s="158"/>
    </row>
  </sheetData>
  <pageMargins left="0.7" right="0.7" top="0.75" bottom="0.75" header="0.3" footer="0.3"/>
  <pageSetup paperSize="9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58" workbookViewId="0">
      <selection activeCell="F79" sqref="F79"/>
    </sheetView>
  </sheetViews>
  <sheetFormatPr defaultRowHeight="15" x14ac:dyDescent="0.25"/>
  <cols>
    <col min="2" max="2" width="54.85546875" customWidth="1"/>
    <col min="4" max="4" width="11.28515625" customWidth="1"/>
    <col min="5" max="5" width="11.7109375" customWidth="1"/>
    <col min="6" max="6" width="10.140625" customWidth="1"/>
    <col min="7" max="7" width="7.5703125" customWidth="1"/>
  </cols>
  <sheetData>
    <row r="1" spans="1:7" s="95" customFormat="1" ht="15.75" thickBot="1" x14ac:dyDescent="0.3">
      <c r="F1" s="185" t="s">
        <v>328</v>
      </c>
    </row>
    <row r="2" spans="1:7" ht="32.25" thickBot="1" x14ac:dyDescent="0.3">
      <c r="A2" s="146"/>
      <c r="B2" s="147" t="s">
        <v>267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53"/>
      <c r="G4" s="153"/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53"/>
      <c r="G5" s="153"/>
    </row>
    <row r="6" spans="1:7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53"/>
      <c r="G6" s="153"/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53"/>
      <c r="G7" s="153"/>
    </row>
    <row r="8" spans="1:7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53"/>
      <c r="G8" s="153"/>
    </row>
    <row r="9" spans="1:7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53"/>
      <c r="G9" s="153"/>
    </row>
    <row r="10" spans="1:7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53"/>
      <c r="G10" s="153"/>
    </row>
    <row r="11" spans="1:7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53"/>
      <c r="G11" s="153"/>
    </row>
    <row r="12" spans="1:7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53"/>
      <c r="G12" s="153"/>
    </row>
    <row r="13" spans="1:7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53"/>
      <c r="G13" s="153"/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68"/>
      <c r="G14" s="168"/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53"/>
      <c r="G15" s="153"/>
    </row>
    <row r="16" spans="1:7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53"/>
      <c r="G16" s="153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53"/>
      <c r="G17" s="153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68"/>
      <c r="G18" s="168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68"/>
      <c r="G19" s="168"/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68"/>
      <c r="G20" s="168"/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53"/>
      <c r="G21" s="153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53"/>
      <c r="G22" s="153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49"/>
      <c r="F23" s="153"/>
      <c r="G23" s="153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>
        <f>SUM(D23)</f>
        <v>0</v>
      </c>
      <c r="E24" s="164">
        <f>SUM(E23)</f>
        <v>0</v>
      </c>
      <c r="F24" s="153"/>
      <c r="G24" s="153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>
        <v>0</v>
      </c>
      <c r="E25" s="152">
        <v>0</v>
      </c>
      <c r="F25" s="168"/>
      <c r="G25" s="168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63"/>
      <c r="E26" s="163"/>
      <c r="F26" s="165"/>
      <c r="G26" s="153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4">
        <f>SUM(D25:D26)</f>
        <v>0</v>
      </c>
      <c r="E27" s="164">
        <f>SUM(E25:E26)</f>
        <v>0</v>
      </c>
      <c r="F27" s="167">
        <f>SUM(D27:E27)</f>
        <v>0</v>
      </c>
      <c r="G27" s="153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3"/>
      <c r="E28" s="163"/>
      <c r="F28" s="165"/>
      <c r="G28" s="153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>
        <v>50000</v>
      </c>
      <c r="E29" s="163">
        <v>50000</v>
      </c>
      <c r="F29" s="163"/>
      <c r="G29" s="171">
        <f>F29/E29</f>
        <v>0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>SUM(D27:D29)</f>
        <v>50000</v>
      </c>
      <c r="E30" s="150">
        <f>SUM(E27:E29)</f>
        <v>50000</v>
      </c>
      <c r="F30" s="152"/>
      <c r="G30" s="179">
        <f t="shared" ref="G30:G33" si="0">F30/E30</f>
        <v>0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64"/>
      <c r="E31" s="164"/>
      <c r="F31" s="149"/>
      <c r="G31" s="171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63">
        <v>66000</v>
      </c>
      <c r="E32" s="163">
        <v>66000</v>
      </c>
      <c r="F32" s="149"/>
      <c r="G32" s="171">
        <f t="shared" si="0"/>
        <v>0</v>
      </c>
    </row>
    <row r="33" spans="1:11" ht="16.5" thickBot="1" x14ac:dyDescent="0.3">
      <c r="A33" s="8">
        <v>30</v>
      </c>
      <c r="B33" s="20" t="s">
        <v>188</v>
      </c>
      <c r="C33" s="20" t="s">
        <v>189</v>
      </c>
      <c r="D33" s="150">
        <f>SUM(D32)</f>
        <v>66000</v>
      </c>
      <c r="E33" s="150">
        <f>SUM(E32)</f>
        <v>66000</v>
      </c>
      <c r="F33" s="150"/>
      <c r="G33" s="179">
        <f t="shared" si="0"/>
        <v>0</v>
      </c>
    </row>
    <row r="34" spans="1:11" ht="16.5" thickBot="1" x14ac:dyDescent="0.3">
      <c r="A34" s="8">
        <v>31</v>
      </c>
      <c r="B34" s="12" t="s">
        <v>294</v>
      </c>
      <c r="C34" s="12" t="s">
        <v>113</v>
      </c>
      <c r="D34" s="163"/>
      <c r="E34" s="163"/>
      <c r="F34" s="149"/>
      <c r="G34" s="169"/>
      <c r="K34" s="158"/>
    </row>
    <row r="35" spans="1:11" ht="16.5" thickBot="1" x14ac:dyDescent="0.3">
      <c r="A35" s="161"/>
      <c r="B35" s="151" t="s">
        <v>295</v>
      </c>
      <c r="C35" s="151" t="s">
        <v>299</v>
      </c>
      <c r="D35" s="149"/>
      <c r="E35" s="149"/>
      <c r="F35" s="149"/>
      <c r="G35" s="169"/>
    </row>
    <row r="36" spans="1:11" ht="16.5" thickBot="1" x14ac:dyDescent="0.3">
      <c r="A36" s="161"/>
      <c r="B36" s="151" t="s">
        <v>296</v>
      </c>
      <c r="C36" s="151" t="s">
        <v>300</v>
      </c>
      <c r="D36" s="149"/>
      <c r="E36" s="149"/>
      <c r="F36" s="149"/>
      <c r="G36" s="169"/>
    </row>
    <row r="37" spans="1:11" ht="16.5" thickBot="1" x14ac:dyDescent="0.3">
      <c r="A37" s="161"/>
      <c r="B37" s="151" t="s">
        <v>297</v>
      </c>
      <c r="C37" s="151" t="s">
        <v>301</v>
      </c>
      <c r="D37" s="149"/>
      <c r="E37" s="149"/>
      <c r="F37" s="149"/>
      <c r="G37" s="169"/>
    </row>
    <row r="38" spans="1:11" ht="16.5" thickBot="1" x14ac:dyDescent="0.3">
      <c r="A38" s="161"/>
      <c r="B38" s="126" t="s">
        <v>298</v>
      </c>
      <c r="C38" s="126" t="s">
        <v>302</v>
      </c>
      <c r="D38" s="152"/>
      <c r="E38" s="152"/>
      <c r="F38" s="152"/>
      <c r="G38" s="186"/>
    </row>
    <row r="39" spans="1:11" ht="16.5" thickBot="1" x14ac:dyDescent="0.3">
      <c r="A39" s="8">
        <v>32</v>
      </c>
      <c r="B39" s="37" t="s">
        <v>191</v>
      </c>
      <c r="C39" s="37" t="s">
        <v>192</v>
      </c>
      <c r="D39" s="150"/>
      <c r="E39" s="150"/>
      <c r="F39" s="152"/>
      <c r="G39" s="186"/>
    </row>
    <row r="40" spans="1:11" ht="16.5" thickBot="1" x14ac:dyDescent="0.3">
      <c r="A40" s="8">
        <v>33</v>
      </c>
      <c r="B40" s="20" t="s">
        <v>20</v>
      </c>
      <c r="C40" s="20" t="s">
        <v>21</v>
      </c>
      <c r="D40" s="150">
        <v>640000</v>
      </c>
      <c r="E40" s="150">
        <v>640000</v>
      </c>
      <c r="F40" s="152"/>
      <c r="G40" s="179">
        <f t="shared" ref="G40:G41" si="1">F40/E40</f>
        <v>0</v>
      </c>
    </row>
    <row r="41" spans="1:11" ht="16.5" thickBot="1" x14ac:dyDescent="0.3">
      <c r="A41" s="8">
        <v>34</v>
      </c>
      <c r="B41" s="20" t="s">
        <v>22</v>
      </c>
      <c r="C41" s="20" t="s">
        <v>23</v>
      </c>
      <c r="D41" s="150">
        <v>20000</v>
      </c>
      <c r="E41" s="150">
        <v>20000</v>
      </c>
      <c r="F41" s="150">
        <v>107047</v>
      </c>
      <c r="G41" s="179">
        <f t="shared" si="1"/>
        <v>5.3523500000000004</v>
      </c>
    </row>
    <row r="42" spans="1:11" ht="16.5" thickBot="1" x14ac:dyDescent="0.3">
      <c r="A42" s="8">
        <v>35</v>
      </c>
      <c r="B42" s="20" t="s">
        <v>114</v>
      </c>
      <c r="C42" s="20" t="s">
        <v>24</v>
      </c>
      <c r="D42" s="152"/>
      <c r="E42" s="152"/>
      <c r="F42" s="152"/>
      <c r="G42" s="186"/>
    </row>
    <row r="43" spans="1:11" ht="16.5" thickBot="1" x14ac:dyDescent="0.3">
      <c r="A43" s="8">
        <v>36</v>
      </c>
      <c r="B43" s="9" t="s">
        <v>303</v>
      </c>
      <c r="C43" s="9" t="s">
        <v>306</v>
      </c>
      <c r="D43" s="149"/>
      <c r="E43" s="149"/>
      <c r="F43" s="149"/>
      <c r="G43" s="169"/>
    </row>
    <row r="44" spans="1:11" ht="16.5" thickBot="1" x14ac:dyDescent="0.3">
      <c r="A44" s="161"/>
      <c r="B44" s="162" t="s">
        <v>304</v>
      </c>
      <c r="C44" s="162" t="s">
        <v>307</v>
      </c>
      <c r="D44" s="164"/>
      <c r="E44" s="164"/>
      <c r="F44" s="164"/>
      <c r="G44" s="169"/>
    </row>
    <row r="45" spans="1:11" ht="16.5" thickBot="1" x14ac:dyDescent="0.3">
      <c r="A45" s="161"/>
      <c r="B45" s="162" t="s">
        <v>305</v>
      </c>
      <c r="C45" s="162" t="s">
        <v>308</v>
      </c>
      <c r="D45" s="164"/>
      <c r="E45" s="164"/>
      <c r="F45" s="164"/>
      <c r="G45" s="169"/>
    </row>
    <row r="46" spans="1:11" ht="16.5" thickBot="1" x14ac:dyDescent="0.3">
      <c r="A46" s="161"/>
      <c r="B46" s="162" t="s">
        <v>193</v>
      </c>
      <c r="C46" s="162" t="s">
        <v>309</v>
      </c>
      <c r="D46" s="149"/>
      <c r="E46" s="149"/>
      <c r="F46" s="149">
        <v>6316</v>
      </c>
      <c r="G46" s="169"/>
    </row>
    <row r="47" spans="1:11" ht="16.5" thickBot="1" x14ac:dyDescent="0.3">
      <c r="A47" s="8">
        <v>37</v>
      </c>
      <c r="B47" s="20" t="s">
        <v>115</v>
      </c>
      <c r="C47" s="20" t="s">
        <v>25</v>
      </c>
      <c r="D47" s="152"/>
      <c r="E47" s="152"/>
      <c r="F47" s="150">
        <f>SUM(F43:F46)</f>
        <v>6316</v>
      </c>
      <c r="G47" s="186"/>
    </row>
    <row r="48" spans="1:11" ht="16.5" thickBot="1" x14ac:dyDescent="0.3">
      <c r="A48" s="8">
        <v>40</v>
      </c>
      <c r="B48" s="20" t="s">
        <v>26</v>
      </c>
      <c r="C48" s="20" t="s">
        <v>27</v>
      </c>
      <c r="D48" s="152"/>
      <c r="E48" s="152"/>
      <c r="F48" s="152"/>
      <c r="G48" s="186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210000</v>
      </c>
      <c r="E49" s="149">
        <v>210000</v>
      </c>
      <c r="F49" s="149">
        <v>3608</v>
      </c>
      <c r="G49" s="171">
        <f t="shared" ref="G49" si="2">F49/E49</f>
        <v>1.718095238095238E-2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64"/>
      <c r="E50" s="164"/>
      <c r="F50" s="149"/>
      <c r="G50" s="169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>
        <v>60000</v>
      </c>
      <c r="E51" s="149">
        <v>60000</v>
      </c>
      <c r="F51" s="149"/>
      <c r="G51" s="169"/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270000</v>
      </c>
      <c r="E52" s="150">
        <f>SUM(E49:E51)</f>
        <v>270000</v>
      </c>
      <c r="F52" s="150">
        <f>SUM(F49:F51)</f>
        <v>3608</v>
      </c>
      <c r="G52" s="179">
        <f t="shared" ref="G52:G53" si="3">F52/E52</f>
        <v>1.3362962962962964E-2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D30+D33+D40+D41+D52</f>
        <v>1046000</v>
      </c>
      <c r="E53" s="150">
        <f>E30+E33+E40+E41+E52</f>
        <v>1046000</v>
      </c>
      <c r="F53" s="150">
        <f>F30+F33+F40+F41+F52+F42+F47</f>
        <v>116971</v>
      </c>
      <c r="G53" s="179">
        <f t="shared" si="3"/>
        <v>0.11182695984703633</v>
      </c>
    </row>
    <row r="54" spans="1:7" ht="16.5" thickBot="1" x14ac:dyDescent="0.3">
      <c r="A54" s="161"/>
      <c r="B54" s="151" t="s">
        <v>310</v>
      </c>
      <c r="C54" s="151" t="s">
        <v>313</v>
      </c>
      <c r="D54" s="149">
        <v>0</v>
      </c>
      <c r="E54" s="149">
        <v>0</v>
      </c>
      <c r="F54" s="149">
        <f>SUM(D54:E54)</f>
        <v>0</v>
      </c>
      <c r="G54" s="169"/>
    </row>
    <row r="55" spans="1:7" ht="16.5" thickBot="1" x14ac:dyDescent="0.3">
      <c r="A55" s="161"/>
      <c r="B55" s="151" t="s">
        <v>311</v>
      </c>
      <c r="C55" s="151" t="s">
        <v>314</v>
      </c>
      <c r="D55" s="163"/>
      <c r="E55" s="163"/>
      <c r="F55" s="149"/>
      <c r="G55" s="169"/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49"/>
      <c r="F56" s="149"/>
      <c r="G56" s="169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86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/>
      <c r="E58" s="149"/>
      <c r="F58" s="149"/>
      <c r="G58" s="169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69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69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0"/>
      <c r="E61" s="150"/>
      <c r="F61" s="150"/>
      <c r="G61" s="186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69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69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64"/>
      <c r="E64" s="164"/>
      <c r="F64" s="166"/>
      <c r="G64" s="169"/>
    </row>
    <row r="65" spans="1:11" ht="16.5" thickBot="1" x14ac:dyDescent="0.3">
      <c r="A65" s="8">
        <v>55</v>
      </c>
      <c r="B65" s="9" t="s">
        <v>37</v>
      </c>
      <c r="C65" s="9" t="s">
        <v>119</v>
      </c>
      <c r="D65" s="149">
        <v>0</v>
      </c>
      <c r="E65" s="149">
        <v>0</v>
      </c>
      <c r="F65" s="149"/>
      <c r="G65" s="169"/>
    </row>
    <row r="66" spans="1:11" ht="16.5" thickBot="1" x14ac:dyDescent="0.3">
      <c r="A66" s="8">
        <v>56</v>
      </c>
      <c r="B66" s="20" t="s">
        <v>38</v>
      </c>
      <c r="C66" s="20" t="s">
        <v>39</v>
      </c>
      <c r="D66" s="150">
        <v>0</v>
      </c>
      <c r="E66" s="150">
        <v>0</v>
      </c>
      <c r="F66" s="152"/>
      <c r="G66" s="186"/>
    </row>
    <row r="67" spans="1:11" ht="16.5" thickBot="1" x14ac:dyDescent="0.3">
      <c r="A67" s="161">
        <v>57</v>
      </c>
      <c r="B67" s="162" t="s">
        <v>120</v>
      </c>
      <c r="C67" s="162" t="s">
        <v>40</v>
      </c>
      <c r="D67" s="164"/>
      <c r="E67" s="164"/>
      <c r="F67" s="163"/>
      <c r="G67" s="175"/>
    </row>
    <row r="68" spans="1:11" ht="16.5" thickBot="1" x14ac:dyDescent="0.3">
      <c r="A68" s="161">
        <v>58</v>
      </c>
      <c r="B68" s="162" t="s">
        <v>41</v>
      </c>
      <c r="C68" s="162" t="s">
        <v>42</v>
      </c>
      <c r="D68" s="164"/>
      <c r="E68" s="164"/>
      <c r="F68" s="163"/>
      <c r="G68" s="175"/>
    </row>
    <row r="69" spans="1:11" ht="16.5" thickBot="1" x14ac:dyDescent="0.3">
      <c r="A69" s="161">
        <v>59</v>
      </c>
      <c r="B69" s="162" t="s">
        <v>43</v>
      </c>
      <c r="C69" s="162" t="s">
        <v>44</v>
      </c>
      <c r="D69" s="164"/>
      <c r="E69" s="164"/>
      <c r="F69" s="164"/>
      <c r="G69" s="175"/>
    </row>
    <row r="70" spans="1:11" ht="16.5" thickBot="1" x14ac:dyDescent="0.3">
      <c r="A70" s="161">
        <v>60</v>
      </c>
      <c r="B70" s="162" t="s">
        <v>121</v>
      </c>
      <c r="C70" s="162" t="s">
        <v>45</v>
      </c>
      <c r="D70" s="149"/>
      <c r="E70" s="149">
        <v>173000</v>
      </c>
      <c r="F70" s="149">
        <v>172291</v>
      </c>
      <c r="G70" s="171">
        <f t="shared" ref="G70:G75" si="4">F70/E70</f>
        <v>0.99590173410404625</v>
      </c>
    </row>
    <row r="71" spans="1:11" ht="16.5" thickBot="1" x14ac:dyDescent="0.3">
      <c r="A71" s="161">
        <v>61</v>
      </c>
      <c r="B71" s="162" t="s">
        <v>126</v>
      </c>
      <c r="C71" s="162" t="s">
        <v>46</v>
      </c>
      <c r="D71" s="149"/>
      <c r="E71" s="149">
        <v>50000</v>
      </c>
      <c r="F71" s="149">
        <v>46519</v>
      </c>
      <c r="G71" s="171">
        <f t="shared" si="4"/>
        <v>0.93037999999999998</v>
      </c>
    </row>
    <row r="72" spans="1:11" ht="16.5" thickBot="1" x14ac:dyDescent="0.3">
      <c r="A72" s="161">
        <v>62</v>
      </c>
      <c r="B72" s="126" t="s">
        <v>47</v>
      </c>
      <c r="C72" s="126" t="s">
        <v>48</v>
      </c>
      <c r="D72" s="150"/>
      <c r="E72" s="150">
        <f>SUM(E70:E71)</f>
        <v>223000</v>
      </c>
      <c r="F72" s="150">
        <f>SUM(F70:F71)</f>
        <v>218810</v>
      </c>
      <c r="G72" s="179">
        <f t="shared" si="4"/>
        <v>0.98121076233183857</v>
      </c>
    </row>
    <row r="73" spans="1:11" ht="16.5" thickBot="1" x14ac:dyDescent="0.3">
      <c r="A73" s="161">
        <v>63</v>
      </c>
      <c r="B73" s="162" t="s">
        <v>49</v>
      </c>
      <c r="C73" s="162" t="s">
        <v>50</v>
      </c>
      <c r="D73" s="149">
        <v>4567977</v>
      </c>
      <c r="E73" s="149">
        <v>5083459</v>
      </c>
      <c r="F73" s="149">
        <v>5015332</v>
      </c>
      <c r="G73" s="171">
        <f t="shared" si="4"/>
        <v>0.98659829852075132</v>
      </c>
      <c r="K73" s="158"/>
    </row>
    <row r="74" spans="1:11" ht="16.5" thickBot="1" x14ac:dyDescent="0.3">
      <c r="A74" s="161">
        <v>64</v>
      </c>
      <c r="B74" s="162" t="s">
        <v>125</v>
      </c>
      <c r="C74" s="162" t="s">
        <v>51</v>
      </c>
      <c r="D74" s="149">
        <v>1233356</v>
      </c>
      <c r="E74" s="149">
        <v>1196738</v>
      </c>
      <c r="F74" s="149">
        <v>1165657</v>
      </c>
      <c r="G74" s="171">
        <f t="shared" si="4"/>
        <v>0.97402856765641266</v>
      </c>
    </row>
    <row r="75" spans="1:11" ht="16.5" thickBot="1" x14ac:dyDescent="0.3">
      <c r="A75" s="161">
        <v>65</v>
      </c>
      <c r="B75" s="126" t="s">
        <v>52</v>
      </c>
      <c r="C75" s="126" t="s">
        <v>53</v>
      </c>
      <c r="D75" s="150">
        <f>SUM(D73:D74)</f>
        <v>5801333</v>
      </c>
      <c r="E75" s="150">
        <f>SUM(E73:E74)</f>
        <v>6280197</v>
      </c>
      <c r="F75" s="150">
        <f>SUM(F73:F74)</f>
        <v>6180989</v>
      </c>
      <c r="G75" s="179">
        <f t="shared" si="4"/>
        <v>0.98420304331217634</v>
      </c>
    </row>
    <row r="76" spans="1:11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69"/>
    </row>
    <row r="77" spans="1:11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86"/>
    </row>
    <row r="78" spans="1:11" ht="16.5" thickBot="1" x14ac:dyDescent="0.3">
      <c r="A78" s="161">
        <v>68</v>
      </c>
      <c r="B78" s="126"/>
      <c r="C78" s="126"/>
      <c r="D78" s="168"/>
      <c r="E78" s="168"/>
      <c r="F78" s="152"/>
      <c r="G78" s="186"/>
    </row>
    <row r="79" spans="1:11" ht="16.5" thickBot="1" x14ac:dyDescent="0.3">
      <c r="A79" s="161">
        <v>69</v>
      </c>
      <c r="B79" s="126" t="s">
        <v>134</v>
      </c>
      <c r="C79" s="126" t="s">
        <v>56</v>
      </c>
      <c r="D79" s="150">
        <f>D53+D75</f>
        <v>6847333</v>
      </c>
      <c r="E79" s="150">
        <f>E53+E72+E75</f>
        <v>7549197</v>
      </c>
      <c r="F79" s="150">
        <f>F53+F72+F75</f>
        <v>6516770</v>
      </c>
      <c r="G79" s="179">
        <f t="shared" ref="G79" si="5">F79/E79</f>
        <v>0.86324015653585406</v>
      </c>
    </row>
  </sheetData>
  <pageMargins left="0.7" right="0.7" top="0.75" bottom="0.75" header="0.3" footer="0.3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46" workbookViewId="0">
      <selection activeCell="F79" sqref="F79"/>
    </sheetView>
  </sheetViews>
  <sheetFormatPr defaultRowHeight="15" x14ac:dyDescent="0.25"/>
  <cols>
    <col min="2" max="2" width="49" customWidth="1"/>
    <col min="4" max="4" width="11.42578125" customWidth="1"/>
    <col min="5" max="5" width="10.7109375" customWidth="1"/>
    <col min="6" max="6" width="10.85546875" customWidth="1"/>
    <col min="7" max="7" width="8" customWidth="1"/>
  </cols>
  <sheetData>
    <row r="1" spans="1:12" s="95" customFormat="1" ht="15.75" thickBot="1" x14ac:dyDescent="0.3">
      <c r="F1" s="185" t="s">
        <v>329</v>
      </c>
    </row>
    <row r="2" spans="1:12" ht="32.25" thickBot="1" x14ac:dyDescent="0.3">
      <c r="A2" s="146"/>
      <c r="B2" s="147" t="s">
        <v>273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12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12" ht="16.5" thickBot="1" x14ac:dyDescent="0.3">
      <c r="A4" s="8">
        <v>1</v>
      </c>
      <c r="B4" s="9" t="s">
        <v>3</v>
      </c>
      <c r="C4" s="9" t="s">
        <v>4</v>
      </c>
      <c r="D4" s="149">
        <v>580888</v>
      </c>
      <c r="E4" s="149">
        <v>2532310</v>
      </c>
      <c r="F4" s="149">
        <v>2641639</v>
      </c>
      <c r="G4" s="171">
        <f>F4/E4</f>
        <v>1.0431736240823595</v>
      </c>
    </row>
    <row r="5" spans="1:12" ht="16.5" thickBot="1" x14ac:dyDescent="0.3">
      <c r="A5" s="8">
        <v>2</v>
      </c>
      <c r="B5" s="9" t="s">
        <v>5</v>
      </c>
      <c r="C5" s="9" t="s">
        <v>6</v>
      </c>
      <c r="D5" s="149"/>
      <c r="E5" s="149"/>
      <c r="F5" s="149"/>
      <c r="G5" s="169"/>
    </row>
    <row r="6" spans="1:12" s="95" customFormat="1" ht="16.5" thickBot="1" x14ac:dyDescent="0.3">
      <c r="A6" s="8">
        <v>3</v>
      </c>
      <c r="B6" s="52" t="s">
        <v>165</v>
      </c>
      <c r="C6" s="52" t="s">
        <v>166</v>
      </c>
      <c r="D6" s="149"/>
      <c r="E6" s="149"/>
      <c r="F6" s="149"/>
      <c r="G6" s="169"/>
    </row>
    <row r="7" spans="1:12" s="95" customFormat="1" ht="16.5" thickBot="1" x14ac:dyDescent="0.3">
      <c r="A7" s="8">
        <v>4</v>
      </c>
      <c r="B7" s="52" t="s">
        <v>167</v>
      </c>
      <c r="C7" s="52" t="s">
        <v>168</v>
      </c>
      <c r="D7" s="149"/>
      <c r="E7" s="149"/>
      <c r="F7" s="149"/>
      <c r="G7" s="169"/>
    </row>
    <row r="8" spans="1:12" s="95" customFormat="1" ht="16.5" thickBot="1" x14ac:dyDescent="0.3">
      <c r="A8" s="8">
        <v>5</v>
      </c>
      <c r="B8" s="52" t="s">
        <v>169</v>
      </c>
      <c r="C8" s="52" t="s">
        <v>170</v>
      </c>
      <c r="D8" s="149"/>
      <c r="E8" s="149"/>
      <c r="F8" s="149"/>
      <c r="G8" s="169"/>
    </row>
    <row r="9" spans="1:12" ht="16.5" thickBot="1" x14ac:dyDescent="0.3">
      <c r="A9" s="8">
        <v>6</v>
      </c>
      <c r="B9" s="9" t="s">
        <v>7</v>
      </c>
      <c r="C9" s="9" t="s">
        <v>8</v>
      </c>
      <c r="D9" s="149"/>
      <c r="E9" s="149"/>
      <c r="F9" s="149"/>
      <c r="G9" s="169"/>
    </row>
    <row r="10" spans="1:12" s="95" customFormat="1" ht="16.5" thickBot="1" x14ac:dyDescent="0.3">
      <c r="A10" s="8">
        <v>7</v>
      </c>
      <c r="B10" s="52" t="s">
        <v>171</v>
      </c>
      <c r="C10" s="52" t="s">
        <v>172</v>
      </c>
      <c r="D10" s="149"/>
      <c r="E10" s="149"/>
      <c r="F10" s="149"/>
      <c r="G10" s="169"/>
    </row>
    <row r="11" spans="1:12" s="95" customFormat="1" ht="16.5" thickBot="1" x14ac:dyDescent="0.3">
      <c r="A11" s="8">
        <v>8</v>
      </c>
      <c r="B11" s="52" t="s">
        <v>173</v>
      </c>
      <c r="C11" s="52" t="s">
        <v>174</v>
      </c>
      <c r="D11" s="149"/>
      <c r="E11" s="149"/>
      <c r="F11" s="149"/>
      <c r="G11" s="169"/>
    </row>
    <row r="12" spans="1:12" s="95" customFormat="1" ht="16.5" thickBot="1" x14ac:dyDescent="0.3">
      <c r="A12" s="8">
        <v>9</v>
      </c>
      <c r="B12" s="52" t="s">
        <v>175</v>
      </c>
      <c r="C12" s="52" t="s">
        <v>176</v>
      </c>
      <c r="D12" s="149"/>
      <c r="E12" s="149"/>
      <c r="F12" s="149"/>
      <c r="G12" s="169"/>
    </row>
    <row r="13" spans="1:12" ht="16.5" thickBot="1" x14ac:dyDescent="0.3">
      <c r="A13" s="8">
        <v>10</v>
      </c>
      <c r="B13" s="9" t="s">
        <v>9</v>
      </c>
      <c r="C13" s="9" t="s">
        <v>10</v>
      </c>
      <c r="D13" s="149"/>
      <c r="E13" s="149"/>
      <c r="F13" s="149">
        <v>69442</v>
      </c>
      <c r="G13" s="171"/>
    </row>
    <row r="14" spans="1:12" ht="16.5" thickBot="1" x14ac:dyDescent="0.3">
      <c r="A14" s="8">
        <v>11</v>
      </c>
      <c r="B14" s="20" t="s">
        <v>11</v>
      </c>
      <c r="C14" s="20" t="s">
        <v>12</v>
      </c>
      <c r="D14" s="150">
        <f>SUM(D4:D13)</f>
        <v>580888</v>
      </c>
      <c r="E14" s="150">
        <f>SUM(E4:E13)</f>
        <v>2532310</v>
      </c>
      <c r="F14" s="150">
        <f>SUM(F4:F13)</f>
        <v>2711081</v>
      </c>
      <c r="G14" s="179">
        <f>F14/E14</f>
        <v>1.0705960170753186</v>
      </c>
    </row>
    <row r="15" spans="1:12" ht="16.5" thickBot="1" x14ac:dyDescent="0.3">
      <c r="A15" s="8">
        <v>12</v>
      </c>
      <c r="B15" s="9" t="s">
        <v>106</v>
      </c>
      <c r="C15" s="9" t="s">
        <v>13</v>
      </c>
      <c r="D15" s="149"/>
      <c r="E15" s="149"/>
      <c r="F15" s="149"/>
      <c r="G15" s="169"/>
      <c r="L15" s="158"/>
    </row>
    <row r="16" spans="1:12" s="95" customFormat="1" ht="32.25" thickBot="1" x14ac:dyDescent="0.3">
      <c r="A16" s="8">
        <v>13</v>
      </c>
      <c r="B16" s="54" t="s">
        <v>177</v>
      </c>
      <c r="C16" s="52" t="s">
        <v>178</v>
      </c>
      <c r="D16" s="149"/>
      <c r="E16" s="149"/>
      <c r="F16" s="149"/>
      <c r="G16" s="169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49"/>
      <c r="F17" s="149"/>
      <c r="G17" s="169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0"/>
      <c r="E18" s="152"/>
      <c r="F18" s="152"/>
      <c r="G18" s="186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>
        <v>580888</v>
      </c>
      <c r="E19" s="150">
        <v>2532310</v>
      </c>
      <c r="F19" s="150">
        <v>2711081</v>
      </c>
      <c r="G19" s="179">
        <f>F19/E19</f>
        <v>1.0705960170753186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0">
        <v>57500</v>
      </c>
      <c r="E20" s="150">
        <v>220342</v>
      </c>
      <c r="F20" s="150">
        <v>226943</v>
      </c>
      <c r="G20" s="179">
        <f>F20/E20</f>
        <v>1.029957974421581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49"/>
      <c r="F21" s="149"/>
      <c r="G21" s="169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49"/>
      <c r="F22" s="149"/>
      <c r="G22" s="169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49"/>
      <c r="F23" s="149"/>
      <c r="G23" s="169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49"/>
      <c r="E24" s="149"/>
      <c r="F24" s="149"/>
      <c r="G24" s="169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0"/>
      <c r="E25" s="152"/>
      <c r="F25" s="152"/>
      <c r="G25" s="186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49"/>
      <c r="E26" s="149"/>
      <c r="F26" s="149"/>
      <c r="G26" s="169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49"/>
      <c r="E27" s="149"/>
      <c r="F27" s="149"/>
      <c r="G27" s="169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49"/>
      <c r="E28" s="149"/>
      <c r="F28" s="149"/>
      <c r="G28" s="169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49">
        <v>0</v>
      </c>
      <c r="E29" s="149"/>
      <c r="F29" s="149"/>
      <c r="G29" s="169"/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>SUM(D29)</f>
        <v>0</v>
      </c>
      <c r="E30" s="152"/>
      <c r="F30" s="152"/>
      <c r="G30" s="186"/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>
        <v>0</v>
      </c>
      <c r="E31" s="149"/>
      <c r="F31" s="149"/>
      <c r="G31" s="169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>
        <v>0</v>
      </c>
      <c r="E32" s="149"/>
      <c r="F32" s="149"/>
      <c r="G32" s="169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>
        <f>SUM(D31:D32)</f>
        <v>0</v>
      </c>
      <c r="E33" s="152"/>
      <c r="F33" s="152"/>
      <c r="G33" s="186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49">
        <v>0</v>
      </c>
      <c r="E34" s="149"/>
      <c r="F34" s="149"/>
      <c r="G34" s="169"/>
    </row>
    <row r="35" spans="1:7" ht="16.5" thickBot="1" x14ac:dyDescent="0.3">
      <c r="A35" s="161"/>
      <c r="B35" s="151" t="s">
        <v>295</v>
      </c>
      <c r="C35" s="151" t="s">
        <v>299</v>
      </c>
      <c r="D35" s="149">
        <v>0</v>
      </c>
      <c r="E35" s="149"/>
      <c r="F35" s="149"/>
      <c r="G35" s="169"/>
    </row>
    <row r="36" spans="1:7" ht="16.5" thickBot="1" x14ac:dyDescent="0.3">
      <c r="A36" s="161"/>
      <c r="B36" s="151" t="s">
        <v>296</v>
      </c>
      <c r="C36" s="151" t="s">
        <v>300</v>
      </c>
      <c r="D36" s="149">
        <v>0</v>
      </c>
      <c r="E36" s="149"/>
      <c r="F36" s="149"/>
      <c r="G36" s="169"/>
    </row>
    <row r="37" spans="1:7" ht="16.5" thickBot="1" x14ac:dyDescent="0.3">
      <c r="A37" s="161"/>
      <c r="B37" s="151" t="s">
        <v>297</v>
      </c>
      <c r="C37" s="151" t="s">
        <v>301</v>
      </c>
      <c r="D37" s="164">
        <f>SUM(D34:D36)</f>
        <v>0</v>
      </c>
      <c r="E37" s="149"/>
      <c r="F37" s="149"/>
      <c r="G37" s="169"/>
    </row>
    <row r="38" spans="1:7" ht="16.5" thickBot="1" x14ac:dyDescent="0.3">
      <c r="A38" s="161"/>
      <c r="B38" s="126" t="s">
        <v>298</v>
      </c>
      <c r="C38" s="126" t="s">
        <v>302</v>
      </c>
      <c r="D38" s="150"/>
      <c r="E38" s="152"/>
      <c r="F38" s="152"/>
      <c r="G38" s="186"/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52"/>
      <c r="F39" s="152"/>
      <c r="G39" s="186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52"/>
      <c r="F40" s="152"/>
      <c r="G40" s="186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52"/>
      <c r="F41" s="152"/>
      <c r="G41" s="186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2"/>
      <c r="E42" s="152"/>
      <c r="F42" s="152"/>
      <c r="G42" s="186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/>
      <c r="E43" s="149"/>
      <c r="F43" s="149"/>
      <c r="G43" s="169"/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69"/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49"/>
      <c r="F45" s="149"/>
      <c r="G45" s="169"/>
    </row>
    <row r="46" spans="1:7" ht="16.5" thickBot="1" x14ac:dyDescent="0.3">
      <c r="A46" s="161"/>
      <c r="B46" s="162" t="s">
        <v>193</v>
      </c>
      <c r="C46" s="162" t="s">
        <v>309</v>
      </c>
      <c r="D46" s="164"/>
      <c r="E46" s="149"/>
      <c r="F46" s="149"/>
      <c r="G46" s="169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2"/>
      <c r="E47" s="152"/>
      <c r="F47" s="152"/>
      <c r="G47" s="186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2"/>
      <c r="E48" s="152"/>
      <c r="F48" s="152"/>
      <c r="G48" s="186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0</v>
      </c>
      <c r="E49" s="149"/>
      <c r="F49" s="149"/>
      <c r="G49" s="169"/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64">
        <f>SUM(D47:D49)</f>
        <v>0</v>
      </c>
      <c r="E50" s="149"/>
      <c r="F50" s="149"/>
      <c r="G50" s="169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64">
        <f>D30+D33+D37+D39+D50</f>
        <v>0</v>
      </c>
      <c r="E51" s="149"/>
      <c r="F51" s="149"/>
      <c r="G51" s="169"/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2"/>
      <c r="E52" s="152"/>
      <c r="F52" s="152"/>
      <c r="G52" s="186"/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2"/>
      <c r="E53" s="152"/>
      <c r="F53" s="152"/>
      <c r="G53" s="186"/>
    </row>
    <row r="54" spans="1:7" ht="16.5" thickBot="1" x14ac:dyDescent="0.3">
      <c r="A54" s="161"/>
      <c r="B54" s="151" t="s">
        <v>310</v>
      </c>
      <c r="C54" s="151" t="s">
        <v>313</v>
      </c>
      <c r="D54" s="163"/>
      <c r="E54" s="149"/>
      <c r="F54" s="149"/>
      <c r="G54" s="169"/>
    </row>
    <row r="55" spans="1:7" ht="16.5" thickBot="1" x14ac:dyDescent="0.3">
      <c r="A55" s="161"/>
      <c r="B55" s="151" t="s">
        <v>311</v>
      </c>
      <c r="C55" s="151" t="s">
        <v>314</v>
      </c>
      <c r="D55" s="163"/>
      <c r="E55" s="149"/>
      <c r="F55" s="149"/>
      <c r="G55" s="169"/>
    </row>
    <row r="56" spans="1:7" ht="16.5" thickBot="1" x14ac:dyDescent="0.3">
      <c r="A56" s="161"/>
      <c r="B56" s="151" t="s">
        <v>312</v>
      </c>
      <c r="C56" s="151" t="s">
        <v>315</v>
      </c>
      <c r="D56" s="164"/>
      <c r="E56" s="149"/>
      <c r="F56" s="149"/>
      <c r="G56" s="169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86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>
        <v>0</v>
      </c>
      <c r="E58" s="149"/>
      <c r="F58" s="149"/>
      <c r="G58" s="169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>
        <v>0</v>
      </c>
      <c r="E59" s="149"/>
      <c r="F59" s="149"/>
      <c r="G59" s="169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69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0">
        <f>SUM(D58:D60)</f>
        <v>0</v>
      </c>
      <c r="E61" s="152"/>
      <c r="F61" s="152"/>
      <c r="G61" s="186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69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69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/>
      <c r="E64" s="149"/>
      <c r="F64" s="149"/>
      <c r="G64" s="169"/>
    </row>
    <row r="65" spans="1:11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69"/>
    </row>
    <row r="66" spans="1:11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86"/>
    </row>
    <row r="67" spans="1:11" ht="16.5" thickBot="1" x14ac:dyDescent="0.3">
      <c r="A67" s="161">
        <v>57</v>
      </c>
      <c r="B67" s="162" t="s">
        <v>120</v>
      </c>
      <c r="C67" s="162" t="s">
        <v>40</v>
      </c>
      <c r="D67" s="164"/>
      <c r="E67" s="163"/>
      <c r="F67" s="163"/>
      <c r="G67" s="175"/>
    </row>
    <row r="68" spans="1:11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5"/>
    </row>
    <row r="69" spans="1:11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5"/>
    </row>
    <row r="70" spans="1:11" ht="16.5" thickBot="1" x14ac:dyDescent="0.3">
      <c r="A70" s="161">
        <v>60</v>
      </c>
      <c r="B70" s="162" t="s">
        <v>121</v>
      </c>
      <c r="C70" s="162" t="s">
        <v>45</v>
      </c>
      <c r="D70" s="163"/>
      <c r="E70" s="163"/>
      <c r="F70" s="163"/>
      <c r="G70" s="175"/>
    </row>
    <row r="71" spans="1:11" ht="16.5" thickBot="1" x14ac:dyDescent="0.3">
      <c r="A71" s="161">
        <v>61</v>
      </c>
      <c r="B71" s="162" t="s">
        <v>126</v>
      </c>
      <c r="C71" s="162" t="s">
        <v>46</v>
      </c>
      <c r="D71" s="163"/>
      <c r="E71" s="163"/>
      <c r="F71" s="163"/>
      <c r="G71" s="175"/>
    </row>
    <row r="72" spans="1:11" ht="16.5" thickBot="1" x14ac:dyDescent="0.3">
      <c r="A72" s="161">
        <v>62</v>
      </c>
      <c r="B72" s="126" t="s">
        <v>47</v>
      </c>
      <c r="C72" s="126" t="s">
        <v>48</v>
      </c>
      <c r="D72" s="150"/>
      <c r="E72" s="152"/>
      <c r="F72" s="152"/>
      <c r="G72" s="186"/>
    </row>
    <row r="73" spans="1:11" ht="16.5" thickBot="1" x14ac:dyDescent="0.3">
      <c r="A73" s="161">
        <v>63</v>
      </c>
      <c r="B73" s="162" t="s">
        <v>49</v>
      </c>
      <c r="C73" s="162" t="s">
        <v>50</v>
      </c>
      <c r="D73" s="164"/>
      <c r="E73" s="163"/>
      <c r="F73" s="163"/>
      <c r="G73" s="175"/>
    </row>
    <row r="74" spans="1:11" ht="16.5" thickBot="1" x14ac:dyDescent="0.3">
      <c r="A74" s="161">
        <v>64</v>
      </c>
      <c r="B74" s="162" t="s">
        <v>125</v>
      </c>
      <c r="C74" s="162" t="s">
        <v>51</v>
      </c>
      <c r="D74" s="164"/>
      <c r="E74" s="163"/>
      <c r="F74" s="163"/>
      <c r="G74" s="175"/>
    </row>
    <row r="75" spans="1:11" ht="16.5" thickBot="1" x14ac:dyDescent="0.3">
      <c r="A75" s="161">
        <v>65</v>
      </c>
      <c r="B75" s="126" t="s">
        <v>52</v>
      </c>
      <c r="C75" s="126" t="s">
        <v>53</v>
      </c>
      <c r="D75" s="150"/>
      <c r="E75" s="150"/>
      <c r="F75" s="150"/>
      <c r="G75" s="186"/>
      <c r="K75" s="158"/>
    </row>
    <row r="76" spans="1:11" ht="16.5" thickBot="1" x14ac:dyDescent="0.3">
      <c r="A76" s="161">
        <v>66</v>
      </c>
      <c r="B76" s="162" t="s">
        <v>124</v>
      </c>
      <c r="C76" s="162" t="s">
        <v>122</v>
      </c>
      <c r="D76" s="153"/>
      <c r="E76" s="149"/>
      <c r="F76" s="149"/>
      <c r="G76" s="169"/>
    </row>
    <row r="77" spans="1:11" ht="16.5" thickBot="1" x14ac:dyDescent="0.3">
      <c r="A77" s="161">
        <v>67</v>
      </c>
      <c r="B77" s="126" t="s">
        <v>54</v>
      </c>
      <c r="C77" s="126" t="s">
        <v>55</v>
      </c>
      <c r="D77" s="168"/>
      <c r="E77" s="152"/>
      <c r="F77" s="152"/>
      <c r="G77" s="186"/>
    </row>
    <row r="78" spans="1:11" ht="16.5" thickBot="1" x14ac:dyDescent="0.3">
      <c r="A78" s="161">
        <v>68</v>
      </c>
      <c r="B78" s="126"/>
      <c r="C78" s="126"/>
      <c r="D78" s="168"/>
      <c r="E78" s="152"/>
      <c r="F78" s="152"/>
      <c r="G78" s="186"/>
    </row>
    <row r="79" spans="1:11" ht="16.5" thickBot="1" x14ac:dyDescent="0.3">
      <c r="A79" s="161">
        <v>69</v>
      </c>
      <c r="B79" s="126" t="s">
        <v>134</v>
      </c>
      <c r="C79" s="126" t="s">
        <v>56</v>
      </c>
      <c r="D79" s="150">
        <f>D19+D20</f>
        <v>638388</v>
      </c>
      <c r="E79" s="150">
        <f>E19+E20</f>
        <v>2752652</v>
      </c>
      <c r="F79" s="150">
        <f>F19+F20</f>
        <v>2938024</v>
      </c>
      <c r="G79" s="179">
        <f>F79/E79</f>
        <v>1.0673430568048559</v>
      </c>
    </row>
    <row r="80" spans="1:11" ht="15.75" thickBot="1" x14ac:dyDescent="0.3">
      <c r="G80" s="188"/>
    </row>
  </sheetData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opLeftCell="A45" zoomScaleNormal="100" workbookViewId="0">
      <selection activeCell="J77" sqref="J77"/>
    </sheetView>
  </sheetViews>
  <sheetFormatPr defaultRowHeight="15" x14ac:dyDescent="0.25"/>
  <cols>
    <col min="2" max="2" width="53.5703125" customWidth="1"/>
    <col min="4" max="4" width="11.42578125" customWidth="1"/>
    <col min="5" max="5" width="11" customWidth="1"/>
    <col min="6" max="6" width="10.85546875" customWidth="1"/>
    <col min="7" max="7" width="8" customWidth="1"/>
  </cols>
  <sheetData>
    <row r="1" spans="1:7" s="95" customFormat="1" ht="15.75" thickBot="1" x14ac:dyDescent="0.3">
      <c r="F1" s="185" t="s">
        <v>330</v>
      </c>
    </row>
    <row r="2" spans="1:7" ht="32.25" thickBot="1" x14ac:dyDescent="0.3">
      <c r="A2" s="146"/>
      <c r="B2" s="147" t="s">
        <v>268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53"/>
      <c r="G4" s="153"/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53"/>
      <c r="G5" s="153"/>
    </row>
    <row r="6" spans="1:7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53"/>
      <c r="G6" s="153"/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53"/>
      <c r="G7" s="153"/>
    </row>
    <row r="8" spans="1:7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53"/>
      <c r="G8" s="153"/>
    </row>
    <row r="9" spans="1:7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53"/>
      <c r="G9" s="153"/>
    </row>
    <row r="10" spans="1:7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53"/>
      <c r="G10" s="153"/>
    </row>
    <row r="11" spans="1:7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53"/>
      <c r="G11" s="153"/>
    </row>
    <row r="12" spans="1:7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53"/>
      <c r="G12" s="153"/>
    </row>
    <row r="13" spans="1:7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53"/>
      <c r="G13" s="153"/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68"/>
      <c r="G14" s="168"/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53"/>
      <c r="G15" s="153"/>
    </row>
    <row r="16" spans="1:7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53"/>
      <c r="G16" s="153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53"/>
      <c r="G17" s="153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68"/>
      <c r="G18" s="168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68"/>
      <c r="G19" s="168"/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68"/>
      <c r="G20" s="168"/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53"/>
      <c r="G21" s="153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53"/>
      <c r="G22" s="153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53"/>
      <c r="G23" s="153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/>
      <c r="E24" s="153"/>
      <c r="F24" s="153"/>
      <c r="G24" s="153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/>
      <c r="E25" s="168"/>
      <c r="F25" s="168"/>
      <c r="G25" s="168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63"/>
      <c r="E26" s="153"/>
      <c r="F26" s="153"/>
      <c r="G26" s="153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4"/>
      <c r="E27" s="153"/>
      <c r="F27" s="153"/>
      <c r="G27" s="153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3"/>
      <c r="E28" s="153"/>
      <c r="F28" s="153"/>
      <c r="G28" s="153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/>
      <c r="E29" s="153"/>
      <c r="F29" s="153"/>
      <c r="G29" s="153"/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2"/>
      <c r="E30" s="168"/>
      <c r="F30" s="168"/>
      <c r="G30" s="168"/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64"/>
      <c r="E31" s="153"/>
      <c r="F31" s="153"/>
      <c r="G31" s="153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64"/>
      <c r="E32" s="153"/>
      <c r="F32" s="153"/>
      <c r="G32" s="153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/>
      <c r="E33" s="168"/>
      <c r="F33" s="168"/>
      <c r="G33" s="168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3"/>
      <c r="E34" s="153"/>
      <c r="F34" s="153"/>
      <c r="G34" s="153"/>
    </row>
    <row r="35" spans="1:7" ht="16.5" thickBot="1" x14ac:dyDescent="0.3">
      <c r="A35" s="161"/>
      <c r="B35" s="151" t="s">
        <v>295</v>
      </c>
      <c r="C35" s="151" t="s">
        <v>299</v>
      </c>
      <c r="D35" s="149"/>
      <c r="E35" s="153"/>
      <c r="F35" s="153"/>
      <c r="G35" s="153"/>
    </row>
    <row r="36" spans="1:7" ht="16.5" thickBot="1" x14ac:dyDescent="0.3">
      <c r="A36" s="161"/>
      <c r="B36" s="151" t="s">
        <v>296</v>
      </c>
      <c r="C36" s="151" t="s">
        <v>300</v>
      </c>
      <c r="D36" s="149"/>
      <c r="E36" s="153"/>
      <c r="F36" s="153"/>
      <c r="G36" s="153"/>
    </row>
    <row r="37" spans="1:7" ht="16.5" thickBot="1" x14ac:dyDescent="0.3">
      <c r="A37" s="161"/>
      <c r="B37" s="151" t="s">
        <v>297</v>
      </c>
      <c r="C37" s="151" t="s">
        <v>301</v>
      </c>
      <c r="D37" s="149"/>
      <c r="E37" s="153"/>
      <c r="F37" s="153"/>
      <c r="G37" s="153"/>
    </row>
    <row r="38" spans="1:7" ht="16.5" thickBot="1" x14ac:dyDescent="0.3">
      <c r="A38" s="161"/>
      <c r="B38" s="126" t="s">
        <v>298</v>
      </c>
      <c r="C38" s="126" t="s">
        <v>302</v>
      </c>
      <c r="D38" s="152"/>
      <c r="E38" s="168"/>
      <c r="F38" s="168"/>
      <c r="G38" s="168"/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68"/>
      <c r="F39" s="168"/>
      <c r="G39" s="168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/>
      <c r="E40" s="168"/>
      <c r="F40" s="168"/>
      <c r="G40" s="168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68"/>
      <c r="F41" s="168"/>
      <c r="G41" s="168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2"/>
      <c r="E42" s="168"/>
      <c r="F42" s="168"/>
      <c r="G42" s="168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/>
      <c r="E43" s="153"/>
      <c r="F43" s="153"/>
      <c r="G43" s="153"/>
    </row>
    <row r="44" spans="1:7" ht="16.5" thickBot="1" x14ac:dyDescent="0.3">
      <c r="A44" s="161"/>
      <c r="B44" s="162" t="s">
        <v>304</v>
      </c>
      <c r="C44" s="162" t="s">
        <v>307</v>
      </c>
      <c r="D44" s="164"/>
      <c r="E44" s="153"/>
      <c r="F44" s="153"/>
      <c r="G44" s="153"/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53"/>
      <c r="F45" s="153"/>
      <c r="G45" s="153"/>
    </row>
    <row r="46" spans="1:7" ht="16.5" thickBot="1" x14ac:dyDescent="0.3">
      <c r="A46" s="161"/>
      <c r="B46" s="162" t="s">
        <v>193</v>
      </c>
      <c r="C46" s="162" t="s">
        <v>309</v>
      </c>
      <c r="D46" s="149"/>
      <c r="E46" s="153"/>
      <c r="F46" s="153"/>
      <c r="G46" s="153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2"/>
      <c r="E47" s="168"/>
      <c r="F47" s="168"/>
      <c r="G47" s="168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2"/>
      <c r="E48" s="168"/>
      <c r="F48" s="168"/>
      <c r="G48" s="168"/>
    </row>
    <row r="49" spans="1:10" ht="16.5" thickBot="1" x14ac:dyDescent="0.3">
      <c r="A49" s="8">
        <v>41</v>
      </c>
      <c r="B49" s="9" t="s">
        <v>127</v>
      </c>
      <c r="C49" s="9" t="s">
        <v>28</v>
      </c>
      <c r="D49" s="149"/>
      <c r="E49" s="153"/>
      <c r="F49" s="153"/>
      <c r="G49" s="153"/>
    </row>
    <row r="50" spans="1:10" ht="16.5" thickBot="1" x14ac:dyDescent="0.3">
      <c r="A50" s="8">
        <v>42</v>
      </c>
      <c r="B50" s="9" t="s">
        <v>116</v>
      </c>
      <c r="C50" s="9" t="s">
        <v>29</v>
      </c>
      <c r="D50" s="164"/>
      <c r="E50" s="153"/>
      <c r="F50" s="153"/>
      <c r="G50" s="153"/>
    </row>
    <row r="51" spans="1:10" ht="16.5" thickBot="1" x14ac:dyDescent="0.3">
      <c r="A51" s="8">
        <v>44</v>
      </c>
      <c r="B51" s="9" t="s">
        <v>117</v>
      </c>
      <c r="C51" s="9" t="s">
        <v>30</v>
      </c>
      <c r="D51" s="149"/>
      <c r="E51" s="153"/>
      <c r="F51" s="153"/>
      <c r="G51" s="153"/>
    </row>
    <row r="52" spans="1:10" ht="16.5" thickBot="1" x14ac:dyDescent="0.3">
      <c r="A52" s="8">
        <v>45</v>
      </c>
      <c r="B52" s="20" t="s">
        <v>31</v>
      </c>
      <c r="C52" s="20" t="s">
        <v>32</v>
      </c>
      <c r="D52" s="152"/>
      <c r="E52" s="152"/>
      <c r="F52" s="168"/>
      <c r="G52" s="168"/>
    </row>
    <row r="53" spans="1:10" ht="16.5" thickBot="1" x14ac:dyDescent="0.3">
      <c r="A53" s="8">
        <v>46</v>
      </c>
      <c r="B53" s="20" t="s">
        <v>33</v>
      </c>
      <c r="C53" s="20" t="s">
        <v>34</v>
      </c>
      <c r="D53" s="152"/>
      <c r="E53" s="152"/>
      <c r="F53" s="168"/>
      <c r="G53" s="168"/>
    </row>
    <row r="54" spans="1:10" ht="16.5" thickBot="1" x14ac:dyDescent="0.3">
      <c r="A54" s="161"/>
      <c r="B54" s="151" t="s">
        <v>310</v>
      </c>
      <c r="C54" s="151" t="s">
        <v>313</v>
      </c>
      <c r="D54" s="163"/>
      <c r="E54" s="163"/>
      <c r="F54" s="165"/>
      <c r="G54" s="153"/>
    </row>
    <row r="55" spans="1:10" ht="16.5" thickBot="1" x14ac:dyDescent="0.3">
      <c r="A55" s="161"/>
      <c r="B55" s="151" t="s">
        <v>311</v>
      </c>
      <c r="C55" s="151" t="s">
        <v>314</v>
      </c>
      <c r="D55" s="164">
        <f>SUM(D52:D54)</f>
        <v>0</v>
      </c>
      <c r="E55" s="164">
        <f>SUM(E52:E54)</f>
        <v>0</v>
      </c>
      <c r="F55" s="164">
        <f>SUM(F52:F54)</f>
        <v>0</v>
      </c>
      <c r="G55" s="153"/>
    </row>
    <row r="56" spans="1:10" ht="16.5" thickBot="1" x14ac:dyDescent="0.3">
      <c r="A56" s="161"/>
      <c r="B56" s="151" t="s">
        <v>312</v>
      </c>
      <c r="C56" s="151" t="s">
        <v>315</v>
      </c>
      <c r="D56" s="163"/>
      <c r="E56" s="163"/>
      <c r="F56" s="165"/>
      <c r="G56" s="153"/>
    </row>
    <row r="57" spans="1:10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68"/>
      <c r="G57" s="168"/>
    </row>
    <row r="58" spans="1:10" ht="16.5" thickBot="1" x14ac:dyDescent="0.3">
      <c r="A58" s="8">
        <v>48</v>
      </c>
      <c r="B58" s="9" t="s">
        <v>200</v>
      </c>
      <c r="C58" s="9" t="s">
        <v>201</v>
      </c>
      <c r="D58" s="149"/>
      <c r="E58" s="149"/>
      <c r="F58" s="153"/>
      <c r="G58" s="153"/>
    </row>
    <row r="59" spans="1:10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53"/>
      <c r="G59" s="153"/>
    </row>
    <row r="60" spans="1:10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53"/>
      <c r="G60" s="153"/>
    </row>
    <row r="61" spans="1:10" ht="16.5" thickBot="1" x14ac:dyDescent="0.3">
      <c r="A61" s="8">
        <v>51</v>
      </c>
      <c r="B61" s="57" t="s">
        <v>118</v>
      </c>
      <c r="C61" s="57" t="s">
        <v>35</v>
      </c>
      <c r="D61" s="150"/>
      <c r="E61" s="150"/>
      <c r="F61" s="168"/>
      <c r="G61" s="168"/>
    </row>
    <row r="62" spans="1:10" ht="16.5" thickBot="1" x14ac:dyDescent="0.3">
      <c r="A62" s="8">
        <v>52</v>
      </c>
      <c r="B62" s="9" t="s">
        <v>202</v>
      </c>
      <c r="C62" s="9" t="s">
        <v>36</v>
      </c>
      <c r="D62" s="149">
        <v>2500000</v>
      </c>
      <c r="E62" s="149">
        <v>2500000</v>
      </c>
      <c r="F62" s="149"/>
      <c r="G62" s="171">
        <f>F62/E62</f>
        <v>0</v>
      </c>
      <c r="J62" s="158"/>
    </row>
    <row r="63" spans="1:10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71"/>
    </row>
    <row r="64" spans="1:10" ht="16.5" thickBot="1" x14ac:dyDescent="0.3">
      <c r="A64" s="8">
        <v>54</v>
      </c>
      <c r="B64" s="15" t="s">
        <v>203</v>
      </c>
      <c r="C64" s="15" t="s">
        <v>204</v>
      </c>
      <c r="D64" s="149">
        <v>3700000</v>
      </c>
      <c r="E64" s="149">
        <v>3376853</v>
      </c>
      <c r="F64" s="149">
        <v>343360</v>
      </c>
      <c r="G64" s="171">
        <f t="shared" ref="G64:G66" si="0">F64/E64</f>
        <v>0.10168046995234913</v>
      </c>
    </row>
    <row r="65" spans="1:9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71"/>
    </row>
    <row r="66" spans="1:9" ht="16.5" thickBot="1" x14ac:dyDescent="0.3">
      <c r="A66" s="8">
        <v>56</v>
      </c>
      <c r="B66" s="20" t="s">
        <v>38</v>
      </c>
      <c r="C66" s="20" t="s">
        <v>39</v>
      </c>
      <c r="D66" s="150">
        <f>SUM(D62:D65)</f>
        <v>6200000</v>
      </c>
      <c r="E66" s="150">
        <f>SUM(E62:E65)</f>
        <v>5876853</v>
      </c>
      <c r="F66" s="150">
        <f>SUM(F62:F65)</f>
        <v>343360</v>
      </c>
      <c r="G66" s="179">
        <f t="shared" si="0"/>
        <v>5.8425827564514546E-2</v>
      </c>
    </row>
    <row r="67" spans="1:9" ht="16.5" thickBot="1" x14ac:dyDescent="0.3">
      <c r="A67" s="161">
        <v>57</v>
      </c>
      <c r="B67" s="162" t="s">
        <v>120</v>
      </c>
      <c r="C67" s="162" t="s">
        <v>40</v>
      </c>
      <c r="D67" s="164"/>
      <c r="E67" s="164"/>
      <c r="F67" s="163"/>
      <c r="G67" s="175"/>
    </row>
    <row r="68" spans="1:9" ht="16.5" thickBot="1" x14ac:dyDescent="0.3">
      <c r="A68" s="161">
        <v>58</v>
      </c>
      <c r="B68" s="162" t="s">
        <v>41</v>
      </c>
      <c r="C68" s="162" t="s">
        <v>42</v>
      </c>
      <c r="D68" s="164"/>
      <c r="E68" s="164"/>
      <c r="F68" s="163"/>
      <c r="G68" s="175"/>
    </row>
    <row r="69" spans="1:9" ht="16.5" thickBot="1" x14ac:dyDescent="0.3">
      <c r="A69" s="161">
        <v>59</v>
      </c>
      <c r="B69" s="162" t="s">
        <v>43</v>
      </c>
      <c r="C69" s="162" t="s">
        <v>44</v>
      </c>
      <c r="D69" s="164"/>
      <c r="E69" s="164"/>
      <c r="F69" s="164"/>
      <c r="G69" s="175"/>
    </row>
    <row r="70" spans="1:9" ht="16.5" thickBot="1" x14ac:dyDescent="0.3">
      <c r="A70" s="161">
        <v>60</v>
      </c>
      <c r="B70" s="162" t="s">
        <v>121</v>
      </c>
      <c r="C70" s="162" t="s">
        <v>45</v>
      </c>
      <c r="D70" s="153"/>
      <c r="E70" s="153"/>
      <c r="F70" s="149"/>
      <c r="G70" s="169"/>
    </row>
    <row r="71" spans="1:9" ht="16.5" thickBot="1" x14ac:dyDescent="0.3">
      <c r="A71" s="161">
        <v>61</v>
      </c>
      <c r="B71" s="162" t="s">
        <v>126</v>
      </c>
      <c r="C71" s="162" t="s">
        <v>46</v>
      </c>
      <c r="D71" s="153"/>
      <c r="E71" s="153"/>
      <c r="F71" s="149"/>
      <c r="G71" s="169"/>
    </row>
    <row r="72" spans="1:9" ht="16.5" thickBot="1" x14ac:dyDescent="0.3">
      <c r="A72" s="161">
        <v>62</v>
      </c>
      <c r="B72" s="126" t="s">
        <v>47</v>
      </c>
      <c r="C72" s="126" t="s">
        <v>48</v>
      </c>
      <c r="D72" s="168"/>
      <c r="E72" s="168"/>
      <c r="F72" s="152"/>
      <c r="G72" s="186"/>
    </row>
    <row r="73" spans="1:9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49"/>
      <c r="G73" s="169"/>
    </row>
    <row r="74" spans="1:9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49"/>
      <c r="G74" s="169"/>
    </row>
    <row r="75" spans="1:9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52"/>
      <c r="G75" s="186"/>
    </row>
    <row r="76" spans="1:9" ht="16.5" thickBot="1" x14ac:dyDescent="0.3">
      <c r="A76" s="161">
        <v>66</v>
      </c>
      <c r="B76" s="162" t="s">
        <v>124</v>
      </c>
      <c r="C76" s="162" t="s">
        <v>122</v>
      </c>
      <c r="D76" s="149">
        <v>2235143</v>
      </c>
      <c r="E76" s="149">
        <v>2235143</v>
      </c>
      <c r="F76" s="149"/>
      <c r="G76" s="171">
        <f t="shared" ref="G76:G79" si="1">F76/E76</f>
        <v>0</v>
      </c>
    </row>
    <row r="77" spans="1:9" ht="16.5" thickBot="1" x14ac:dyDescent="0.3">
      <c r="A77" s="161">
        <v>67</v>
      </c>
      <c r="B77" s="126" t="s">
        <v>54</v>
      </c>
      <c r="C77" s="126" t="s">
        <v>55</v>
      </c>
      <c r="D77" s="150">
        <f>SUM(D76)</f>
        <v>2235143</v>
      </c>
      <c r="E77" s="150">
        <f>SUM(E76)</f>
        <v>2235143</v>
      </c>
      <c r="F77" s="150"/>
      <c r="G77" s="179">
        <f t="shared" si="1"/>
        <v>0</v>
      </c>
      <c r="I77" s="158"/>
    </row>
    <row r="78" spans="1:9" ht="16.5" thickBot="1" x14ac:dyDescent="0.3">
      <c r="A78" s="161">
        <v>68</v>
      </c>
      <c r="B78" s="126"/>
      <c r="C78" s="126"/>
      <c r="D78" s="186"/>
      <c r="E78" s="186"/>
      <c r="F78" s="152"/>
      <c r="G78" s="179"/>
    </row>
    <row r="79" spans="1:9" ht="16.5" thickBot="1" x14ac:dyDescent="0.3">
      <c r="A79" s="161">
        <v>69</v>
      </c>
      <c r="B79" s="126" t="s">
        <v>134</v>
      </c>
      <c r="C79" s="126" t="s">
        <v>56</v>
      </c>
      <c r="D79" s="150">
        <f>D66+D77</f>
        <v>8435143</v>
      </c>
      <c r="E79" s="150">
        <f>E66+E77</f>
        <v>8111996</v>
      </c>
      <c r="F79" s="150">
        <f>F66+F77</f>
        <v>343360</v>
      </c>
      <c r="G79" s="179">
        <f t="shared" si="1"/>
        <v>4.2327437045087297E-2</v>
      </c>
    </row>
  </sheetData>
  <pageMargins left="0.7" right="0.7" top="0.75" bottom="0.75" header="0.3" footer="0.3"/>
  <pageSetup paperSize="9" scale="7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opLeftCell="A61" workbookViewId="0">
      <selection activeCell="F53" sqref="F53"/>
    </sheetView>
  </sheetViews>
  <sheetFormatPr defaultRowHeight="15" x14ac:dyDescent="0.25"/>
  <cols>
    <col min="2" max="2" width="49.5703125" customWidth="1"/>
    <col min="4" max="4" width="11.85546875" customWidth="1"/>
    <col min="5" max="5" width="9.42578125" customWidth="1"/>
    <col min="6" max="6" width="10.28515625" customWidth="1"/>
    <col min="7" max="7" width="8.5703125" customWidth="1"/>
  </cols>
  <sheetData>
    <row r="1" spans="1:7" s="95" customFormat="1" ht="15.75" thickBot="1" x14ac:dyDescent="0.3">
      <c r="F1" s="185" t="s">
        <v>331</v>
      </c>
    </row>
    <row r="2" spans="1:7" ht="32.25" thickBot="1" x14ac:dyDescent="0.3">
      <c r="A2" s="146"/>
      <c r="B2" s="147" t="s">
        <v>272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53"/>
      <c r="G4" s="153"/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53"/>
      <c r="G5" s="153"/>
    </row>
    <row r="6" spans="1:7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53"/>
      <c r="G6" s="153"/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53"/>
      <c r="G7" s="153"/>
    </row>
    <row r="8" spans="1:7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53"/>
      <c r="G8" s="153"/>
    </row>
    <row r="9" spans="1:7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53"/>
      <c r="G9" s="153"/>
    </row>
    <row r="10" spans="1:7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53"/>
      <c r="G10" s="153"/>
    </row>
    <row r="11" spans="1:7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53"/>
      <c r="G11" s="153"/>
    </row>
    <row r="12" spans="1:7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53"/>
      <c r="G12" s="153"/>
    </row>
    <row r="13" spans="1:7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53"/>
      <c r="G13" s="153"/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68"/>
      <c r="G14" s="168"/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53"/>
      <c r="G15" s="153"/>
    </row>
    <row r="16" spans="1:7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53"/>
      <c r="G16" s="153"/>
    </row>
    <row r="17" spans="1:10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53"/>
      <c r="G17" s="153"/>
    </row>
    <row r="18" spans="1:10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68"/>
      <c r="G18" s="168"/>
    </row>
    <row r="19" spans="1:10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68"/>
      <c r="G19" s="168"/>
    </row>
    <row r="20" spans="1:10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68"/>
      <c r="G20" s="168"/>
    </row>
    <row r="21" spans="1:10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53"/>
      <c r="G21" s="153"/>
    </row>
    <row r="22" spans="1:10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53"/>
      <c r="G22" s="153"/>
    </row>
    <row r="23" spans="1:10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53"/>
      <c r="G23" s="153"/>
    </row>
    <row r="24" spans="1:10" ht="16.5" thickBot="1" x14ac:dyDescent="0.3">
      <c r="A24" s="8">
        <v>21</v>
      </c>
      <c r="B24" s="12" t="s">
        <v>276</v>
      </c>
      <c r="C24" s="12" t="s">
        <v>283</v>
      </c>
      <c r="D24" s="164"/>
      <c r="E24" s="153"/>
      <c r="F24" s="156"/>
      <c r="G24" s="153"/>
    </row>
    <row r="25" spans="1:10" ht="16.5" thickBot="1" x14ac:dyDescent="0.3">
      <c r="A25" s="8">
        <v>22</v>
      </c>
      <c r="B25" s="20" t="s">
        <v>284</v>
      </c>
      <c r="C25" s="20" t="s">
        <v>185</v>
      </c>
      <c r="D25" s="152"/>
      <c r="E25" s="168"/>
      <c r="F25" s="168"/>
      <c r="G25" s="168"/>
    </row>
    <row r="26" spans="1:10" ht="16.5" thickBot="1" x14ac:dyDescent="0.3">
      <c r="A26" s="8">
        <v>23</v>
      </c>
      <c r="B26" s="151" t="s">
        <v>285</v>
      </c>
      <c r="C26" s="151" t="s">
        <v>289</v>
      </c>
      <c r="D26" s="163"/>
      <c r="E26" s="165"/>
      <c r="F26" s="165"/>
      <c r="G26" s="153"/>
    </row>
    <row r="27" spans="1:10" ht="16.5" thickBot="1" x14ac:dyDescent="0.3">
      <c r="A27" s="8">
        <v>24</v>
      </c>
      <c r="B27" s="151" t="s">
        <v>286</v>
      </c>
      <c r="C27" s="151" t="s">
        <v>290</v>
      </c>
      <c r="D27" s="164"/>
      <c r="E27" s="153"/>
      <c r="F27" s="153"/>
      <c r="G27" s="153"/>
    </row>
    <row r="28" spans="1:10" ht="16.5" thickBot="1" x14ac:dyDescent="0.3">
      <c r="A28" s="8">
        <v>25</v>
      </c>
      <c r="B28" s="151" t="s">
        <v>287</v>
      </c>
      <c r="C28" s="151" t="s">
        <v>291</v>
      </c>
      <c r="D28" s="163"/>
      <c r="E28" s="153"/>
      <c r="F28" s="153"/>
      <c r="G28" s="153"/>
    </row>
    <row r="29" spans="1:10" ht="16.5" thickBot="1" x14ac:dyDescent="0.3">
      <c r="A29" s="8">
        <v>26</v>
      </c>
      <c r="B29" s="151" t="s">
        <v>288</v>
      </c>
      <c r="C29" s="151" t="s">
        <v>292</v>
      </c>
      <c r="D29" s="163"/>
      <c r="E29" s="153"/>
      <c r="F29" s="149">
        <v>855119</v>
      </c>
      <c r="G29" s="169"/>
    </row>
    <row r="30" spans="1:10" ht="16.5" thickBot="1" x14ac:dyDescent="0.3">
      <c r="A30" s="8">
        <v>27</v>
      </c>
      <c r="B30" s="126" t="s">
        <v>293</v>
      </c>
      <c r="C30" s="126" t="s">
        <v>111</v>
      </c>
      <c r="D30" s="152"/>
      <c r="E30" s="168"/>
      <c r="F30" s="150">
        <f>SUM(F29)</f>
        <v>855119</v>
      </c>
      <c r="G30" s="186"/>
    </row>
    <row r="31" spans="1:10" ht="16.5" thickBot="1" x14ac:dyDescent="0.3">
      <c r="A31" s="8">
        <v>28</v>
      </c>
      <c r="B31" s="12" t="s">
        <v>186</v>
      </c>
      <c r="C31" s="12" t="s">
        <v>19</v>
      </c>
      <c r="D31" s="164"/>
      <c r="E31" s="153"/>
      <c r="F31" s="149"/>
      <c r="G31" s="169"/>
    </row>
    <row r="32" spans="1:10" ht="16.5" thickBot="1" x14ac:dyDescent="0.3">
      <c r="A32" s="8">
        <v>29</v>
      </c>
      <c r="B32" s="12" t="s">
        <v>187</v>
      </c>
      <c r="C32" s="12" t="s">
        <v>112</v>
      </c>
      <c r="D32" s="164"/>
      <c r="E32" s="153"/>
      <c r="F32" s="149"/>
      <c r="G32" s="169"/>
      <c r="J32" s="158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/>
      <c r="E33" s="168"/>
      <c r="F33" s="152"/>
      <c r="G33" s="186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3"/>
      <c r="E34" s="153"/>
      <c r="F34" s="149"/>
      <c r="G34" s="169"/>
    </row>
    <row r="35" spans="1:7" ht="16.5" thickBot="1" x14ac:dyDescent="0.3">
      <c r="A35" s="161"/>
      <c r="B35" s="151" t="s">
        <v>295</v>
      </c>
      <c r="C35" s="151" t="s">
        <v>299</v>
      </c>
      <c r="D35" s="149"/>
      <c r="E35" s="153"/>
      <c r="F35" s="149"/>
      <c r="G35" s="169"/>
    </row>
    <row r="36" spans="1:7" ht="16.5" thickBot="1" x14ac:dyDescent="0.3">
      <c r="A36" s="161"/>
      <c r="B36" s="151" t="s">
        <v>296</v>
      </c>
      <c r="C36" s="151" t="s">
        <v>300</v>
      </c>
      <c r="D36" s="149"/>
      <c r="E36" s="153"/>
      <c r="F36" s="149"/>
      <c r="G36" s="169"/>
    </row>
    <row r="37" spans="1:7" ht="16.5" thickBot="1" x14ac:dyDescent="0.3">
      <c r="A37" s="161"/>
      <c r="B37" s="151" t="s">
        <v>297</v>
      </c>
      <c r="C37" s="151" t="s">
        <v>301</v>
      </c>
      <c r="D37" s="149"/>
      <c r="E37" s="153"/>
      <c r="F37" s="149"/>
      <c r="G37" s="169"/>
    </row>
    <row r="38" spans="1:7" ht="16.5" thickBot="1" x14ac:dyDescent="0.3">
      <c r="A38" s="161"/>
      <c r="B38" s="126" t="s">
        <v>298</v>
      </c>
      <c r="C38" s="126" t="s">
        <v>302</v>
      </c>
      <c r="D38" s="152"/>
      <c r="E38" s="168"/>
      <c r="F38" s="152"/>
      <c r="G38" s="186"/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68"/>
      <c r="F39" s="152"/>
      <c r="G39" s="186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/>
      <c r="E40" s="168"/>
      <c r="F40" s="152"/>
      <c r="G40" s="186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68"/>
      <c r="F41" s="152"/>
      <c r="G41" s="186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2"/>
      <c r="E42" s="168"/>
      <c r="F42" s="152"/>
      <c r="G42" s="186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/>
      <c r="E43" s="153"/>
      <c r="F43" s="149"/>
      <c r="G43" s="169"/>
    </row>
    <row r="44" spans="1:7" ht="16.5" thickBot="1" x14ac:dyDescent="0.3">
      <c r="A44" s="161"/>
      <c r="B44" s="162" t="s">
        <v>304</v>
      </c>
      <c r="C44" s="162" t="s">
        <v>307</v>
      </c>
      <c r="D44" s="164"/>
      <c r="E44" s="153"/>
      <c r="F44" s="149"/>
      <c r="G44" s="169"/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53"/>
      <c r="F45" s="166"/>
      <c r="G45" s="169"/>
    </row>
    <row r="46" spans="1:7" ht="16.5" thickBot="1" x14ac:dyDescent="0.3">
      <c r="A46" s="161"/>
      <c r="B46" s="162" t="s">
        <v>193</v>
      </c>
      <c r="C46" s="162" t="s">
        <v>309</v>
      </c>
      <c r="D46" s="163"/>
      <c r="E46" s="153"/>
      <c r="F46" s="149"/>
      <c r="G46" s="169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2"/>
      <c r="E47" s="168"/>
      <c r="F47" s="152"/>
      <c r="G47" s="186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2"/>
      <c r="E48" s="168"/>
      <c r="F48" s="152"/>
      <c r="G48" s="186"/>
    </row>
    <row r="49" spans="1:8" ht="16.5" thickBot="1" x14ac:dyDescent="0.3">
      <c r="A49" s="8">
        <v>41</v>
      </c>
      <c r="B49" s="9" t="s">
        <v>127</v>
      </c>
      <c r="C49" s="9" t="s">
        <v>28</v>
      </c>
      <c r="D49" s="152"/>
      <c r="E49" s="168"/>
      <c r="F49" s="152">
        <v>220084</v>
      </c>
      <c r="G49" s="186"/>
    </row>
    <row r="50" spans="1:8" ht="16.5" thickBot="1" x14ac:dyDescent="0.3">
      <c r="A50" s="8">
        <v>42</v>
      </c>
      <c r="B50" s="9" t="s">
        <v>116</v>
      </c>
      <c r="C50" s="9" t="s">
        <v>29</v>
      </c>
      <c r="D50" s="164"/>
      <c r="E50" s="153"/>
      <c r="F50" s="149"/>
      <c r="G50" s="169"/>
    </row>
    <row r="51" spans="1:8" ht="16.5" thickBot="1" x14ac:dyDescent="0.3">
      <c r="A51" s="8">
        <v>44</v>
      </c>
      <c r="B51" s="9" t="s">
        <v>117</v>
      </c>
      <c r="C51" s="9" t="s">
        <v>30</v>
      </c>
      <c r="D51" s="149"/>
      <c r="E51" s="153"/>
      <c r="F51" s="149"/>
      <c r="G51" s="169"/>
    </row>
    <row r="52" spans="1:8" ht="16.5" thickBot="1" x14ac:dyDescent="0.3">
      <c r="A52" s="8">
        <v>45</v>
      </c>
      <c r="B52" s="20" t="s">
        <v>31</v>
      </c>
      <c r="C52" s="20" t="s">
        <v>32</v>
      </c>
      <c r="D52" s="152"/>
      <c r="E52" s="168"/>
      <c r="F52" s="150">
        <f>SUM(F49:F51)</f>
        <v>220084</v>
      </c>
      <c r="G52" s="186"/>
    </row>
    <row r="53" spans="1:8" ht="16.5" thickBot="1" x14ac:dyDescent="0.3">
      <c r="A53" s="8">
        <v>46</v>
      </c>
      <c r="B53" s="20" t="s">
        <v>33</v>
      </c>
      <c r="C53" s="20" t="s">
        <v>34</v>
      </c>
      <c r="D53" s="152"/>
      <c r="E53" s="168"/>
      <c r="F53" s="150">
        <f>F30+F52</f>
        <v>1075203</v>
      </c>
      <c r="G53" s="186"/>
    </row>
    <row r="54" spans="1:8" ht="16.5" thickBot="1" x14ac:dyDescent="0.3">
      <c r="A54" s="161"/>
      <c r="B54" s="151" t="s">
        <v>310</v>
      </c>
      <c r="C54" s="151" t="s">
        <v>313</v>
      </c>
      <c r="D54" s="163"/>
      <c r="E54" s="153"/>
      <c r="F54" s="149"/>
      <c r="G54" s="169"/>
    </row>
    <row r="55" spans="1:8" ht="16.5" thickBot="1" x14ac:dyDescent="0.3">
      <c r="A55" s="161"/>
      <c r="B55" s="151" t="s">
        <v>311</v>
      </c>
      <c r="C55" s="151" t="s">
        <v>314</v>
      </c>
      <c r="D55" s="164"/>
      <c r="E55" s="153"/>
      <c r="F55" s="149"/>
      <c r="G55" s="169"/>
    </row>
    <row r="56" spans="1:8" ht="16.5" thickBot="1" x14ac:dyDescent="0.3">
      <c r="A56" s="161"/>
      <c r="B56" s="151" t="s">
        <v>312</v>
      </c>
      <c r="C56" s="151" t="s">
        <v>315</v>
      </c>
      <c r="D56" s="163"/>
      <c r="E56" s="153"/>
      <c r="F56" s="149"/>
      <c r="G56" s="169"/>
    </row>
    <row r="57" spans="1:8" ht="16.5" thickBot="1" x14ac:dyDescent="0.3">
      <c r="A57" s="8">
        <v>47</v>
      </c>
      <c r="B57" s="20" t="s">
        <v>129</v>
      </c>
      <c r="C57" s="20" t="s">
        <v>140</v>
      </c>
      <c r="D57" s="152"/>
      <c r="E57" s="168"/>
      <c r="F57" s="152"/>
      <c r="G57" s="186"/>
      <c r="H57" s="158"/>
    </row>
    <row r="58" spans="1:8" ht="16.5" thickBot="1" x14ac:dyDescent="0.3">
      <c r="A58" s="8">
        <v>48</v>
      </c>
      <c r="B58" s="9" t="s">
        <v>200</v>
      </c>
      <c r="C58" s="9" t="s">
        <v>201</v>
      </c>
      <c r="D58" s="149"/>
      <c r="E58" s="153"/>
      <c r="F58" s="149"/>
      <c r="G58" s="169"/>
    </row>
    <row r="59" spans="1:8" ht="16.5" thickBot="1" x14ac:dyDescent="0.3">
      <c r="A59" s="8">
        <v>49</v>
      </c>
      <c r="B59" s="117" t="s">
        <v>241</v>
      </c>
      <c r="C59" s="117" t="s">
        <v>242</v>
      </c>
      <c r="D59" s="149"/>
      <c r="E59" s="153"/>
      <c r="F59" s="149"/>
      <c r="G59" s="169"/>
    </row>
    <row r="60" spans="1:8" ht="16.5" thickBot="1" x14ac:dyDescent="0.3">
      <c r="A60" s="8">
        <v>50</v>
      </c>
      <c r="B60" s="52" t="s">
        <v>223</v>
      </c>
      <c r="C60" s="52" t="s">
        <v>224</v>
      </c>
      <c r="D60" s="149"/>
      <c r="E60" s="153"/>
      <c r="F60" s="149"/>
      <c r="G60" s="169"/>
    </row>
    <row r="61" spans="1:8" ht="16.5" thickBot="1" x14ac:dyDescent="0.3">
      <c r="A61" s="8">
        <v>51</v>
      </c>
      <c r="B61" s="57" t="s">
        <v>118</v>
      </c>
      <c r="C61" s="57" t="s">
        <v>35</v>
      </c>
      <c r="D61" s="150"/>
      <c r="E61" s="168"/>
      <c r="F61" s="152"/>
      <c r="G61" s="186"/>
    </row>
    <row r="62" spans="1:8" ht="16.5" thickBot="1" x14ac:dyDescent="0.3">
      <c r="A62" s="8">
        <v>52</v>
      </c>
      <c r="B62" s="9" t="s">
        <v>202</v>
      </c>
      <c r="C62" s="9" t="s">
        <v>36</v>
      </c>
      <c r="D62" s="149"/>
      <c r="E62" s="153"/>
      <c r="F62" s="149"/>
      <c r="G62" s="169"/>
    </row>
    <row r="63" spans="1:8" ht="16.5" thickBot="1" x14ac:dyDescent="0.3">
      <c r="A63" s="8">
        <v>53</v>
      </c>
      <c r="B63" s="117" t="s">
        <v>243</v>
      </c>
      <c r="C63" s="117" t="s">
        <v>244</v>
      </c>
      <c r="D63" s="149"/>
      <c r="E63" s="153"/>
      <c r="F63" s="149"/>
      <c r="G63" s="169"/>
    </row>
    <row r="64" spans="1:8" ht="16.5" thickBot="1" x14ac:dyDescent="0.3">
      <c r="A64" s="8">
        <v>54</v>
      </c>
      <c r="B64" s="15" t="s">
        <v>203</v>
      </c>
      <c r="C64" s="15" t="s">
        <v>204</v>
      </c>
      <c r="D64" s="163"/>
      <c r="E64" s="153"/>
      <c r="F64" s="149"/>
      <c r="G64" s="169"/>
    </row>
    <row r="65" spans="1:13" ht="16.5" thickBot="1" x14ac:dyDescent="0.3">
      <c r="A65" s="8">
        <v>55</v>
      </c>
      <c r="B65" s="9" t="s">
        <v>37</v>
      </c>
      <c r="C65" s="9" t="s">
        <v>119</v>
      </c>
      <c r="D65" s="149"/>
      <c r="E65" s="153"/>
      <c r="F65" s="149"/>
      <c r="G65" s="169"/>
    </row>
    <row r="66" spans="1:13" ht="16.5" thickBot="1" x14ac:dyDescent="0.3">
      <c r="A66" s="8">
        <v>56</v>
      </c>
      <c r="B66" s="20" t="s">
        <v>38</v>
      </c>
      <c r="C66" s="20" t="s">
        <v>39</v>
      </c>
      <c r="D66" s="150"/>
      <c r="E66" s="168"/>
      <c r="F66" s="152"/>
      <c r="G66" s="186"/>
    </row>
    <row r="67" spans="1:13" ht="16.5" thickBot="1" x14ac:dyDescent="0.3">
      <c r="A67" s="161">
        <v>57</v>
      </c>
      <c r="B67" s="162" t="s">
        <v>120</v>
      </c>
      <c r="C67" s="162" t="s">
        <v>40</v>
      </c>
      <c r="D67" s="164"/>
      <c r="E67" s="165"/>
      <c r="F67" s="163"/>
      <c r="G67" s="175"/>
    </row>
    <row r="68" spans="1:13" ht="16.5" thickBot="1" x14ac:dyDescent="0.3">
      <c r="A68" s="161">
        <v>58</v>
      </c>
      <c r="B68" s="162" t="s">
        <v>41</v>
      </c>
      <c r="C68" s="162" t="s">
        <v>42</v>
      </c>
      <c r="D68" s="164"/>
      <c r="E68" s="165"/>
      <c r="F68" s="163"/>
      <c r="G68" s="175"/>
    </row>
    <row r="69" spans="1:13" ht="16.5" thickBot="1" x14ac:dyDescent="0.3">
      <c r="A69" s="161">
        <v>59</v>
      </c>
      <c r="B69" s="162" t="s">
        <v>43</v>
      </c>
      <c r="C69" s="162" t="s">
        <v>44</v>
      </c>
      <c r="D69" s="164"/>
      <c r="E69" s="165"/>
      <c r="F69" s="164"/>
      <c r="G69" s="175"/>
    </row>
    <row r="70" spans="1:13" ht="16.5" thickBot="1" x14ac:dyDescent="0.3">
      <c r="A70" s="161">
        <v>60</v>
      </c>
      <c r="B70" s="162" t="s">
        <v>121</v>
      </c>
      <c r="C70" s="162" t="s">
        <v>45</v>
      </c>
      <c r="D70" s="153"/>
      <c r="E70" s="153"/>
      <c r="F70" s="149"/>
      <c r="G70" s="169"/>
    </row>
    <row r="71" spans="1:13" ht="16.5" thickBot="1" x14ac:dyDescent="0.3">
      <c r="A71" s="161">
        <v>61</v>
      </c>
      <c r="B71" s="162" t="s">
        <v>126</v>
      </c>
      <c r="C71" s="162" t="s">
        <v>46</v>
      </c>
      <c r="D71" s="153"/>
      <c r="E71" s="153"/>
      <c r="F71" s="149"/>
      <c r="G71" s="169"/>
    </row>
    <row r="72" spans="1:13" ht="16.5" thickBot="1" x14ac:dyDescent="0.3">
      <c r="A72" s="161">
        <v>62</v>
      </c>
      <c r="B72" s="126" t="s">
        <v>47</v>
      </c>
      <c r="C72" s="126" t="s">
        <v>48</v>
      </c>
      <c r="D72" s="168"/>
      <c r="E72" s="168"/>
      <c r="F72" s="152"/>
      <c r="G72" s="186"/>
    </row>
    <row r="73" spans="1:13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49"/>
      <c r="G73" s="169"/>
    </row>
    <row r="74" spans="1:13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49"/>
      <c r="G74" s="169"/>
    </row>
    <row r="75" spans="1:13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52"/>
      <c r="G75" s="186"/>
    </row>
    <row r="76" spans="1:13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69"/>
    </row>
    <row r="77" spans="1:13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86"/>
    </row>
    <row r="78" spans="1:13" ht="16.5" thickBot="1" x14ac:dyDescent="0.3">
      <c r="A78" s="161">
        <v>68</v>
      </c>
      <c r="B78" s="126"/>
      <c r="C78" s="126"/>
      <c r="D78" s="168"/>
      <c r="E78" s="168"/>
      <c r="F78" s="152"/>
      <c r="G78" s="186"/>
      <c r="M78" s="158"/>
    </row>
    <row r="79" spans="1:13" ht="16.5" thickBot="1" x14ac:dyDescent="0.3">
      <c r="A79" s="161">
        <v>69</v>
      </c>
      <c r="B79" s="126" t="s">
        <v>134</v>
      </c>
      <c r="C79" s="126" t="s">
        <v>56</v>
      </c>
      <c r="D79" s="168"/>
      <c r="E79" s="168"/>
      <c r="F79" s="150">
        <f>F53</f>
        <v>1075203</v>
      </c>
      <c r="G79" s="186"/>
    </row>
  </sheetData>
  <pageMargins left="0.7" right="0.7" top="0.75" bottom="0.75" header="0.3" footer="0.3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opLeftCell="A58" zoomScaleNormal="100" workbookViewId="0">
      <selection activeCell="K34" sqref="K34"/>
    </sheetView>
  </sheetViews>
  <sheetFormatPr defaultRowHeight="15" x14ac:dyDescent="0.25"/>
  <cols>
    <col min="2" max="2" width="56.140625" customWidth="1"/>
    <col min="4" max="4" width="11.7109375" customWidth="1"/>
    <col min="5" max="6" width="11.42578125" customWidth="1"/>
    <col min="7" max="7" width="7.85546875" customWidth="1"/>
  </cols>
  <sheetData>
    <row r="1" spans="1:8" s="95" customFormat="1" ht="15.75" thickBot="1" x14ac:dyDescent="0.3">
      <c r="F1" s="185" t="s">
        <v>332</v>
      </c>
    </row>
    <row r="2" spans="1:8" ht="32.25" thickBot="1" x14ac:dyDescent="0.3">
      <c r="A2" s="146"/>
      <c r="B2" s="147" t="s">
        <v>271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8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8" ht="16.5" thickBot="1" x14ac:dyDescent="0.3">
      <c r="A4" s="8">
        <v>1</v>
      </c>
      <c r="B4" s="9" t="s">
        <v>3</v>
      </c>
      <c r="C4" s="9" t="s">
        <v>4</v>
      </c>
      <c r="D4" s="149">
        <v>21400000</v>
      </c>
      <c r="E4" s="149">
        <v>21400000</v>
      </c>
      <c r="F4" s="149">
        <v>17242543</v>
      </c>
      <c r="G4" s="171">
        <f>F4/E4</f>
        <v>0.80572630841121495</v>
      </c>
    </row>
    <row r="5" spans="1:8" ht="16.5" thickBot="1" x14ac:dyDescent="0.3">
      <c r="A5" s="8">
        <v>2</v>
      </c>
      <c r="B5" s="9" t="s">
        <v>5</v>
      </c>
      <c r="C5" s="9" t="s">
        <v>6</v>
      </c>
      <c r="D5" s="149">
        <v>0</v>
      </c>
      <c r="E5" s="149">
        <v>0</v>
      </c>
      <c r="F5" s="149"/>
      <c r="G5" s="171"/>
    </row>
    <row r="6" spans="1:8" s="95" customFormat="1" ht="16.5" thickBot="1" x14ac:dyDescent="0.3">
      <c r="A6" s="8">
        <v>3</v>
      </c>
      <c r="B6" s="52" t="s">
        <v>165</v>
      </c>
      <c r="C6" s="52" t="s">
        <v>166</v>
      </c>
      <c r="D6" s="149"/>
      <c r="E6" s="149"/>
      <c r="F6" s="149"/>
      <c r="G6" s="171"/>
    </row>
    <row r="7" spans="1:8" s="95" customFormat="1" ht="16.5" thickBot="1" x14ac:dyDescent="0.3">
      <c r="A7" s="8">
        <v>4</v>
      </c>
      <c r="B7" s="52" t="s">
        <v>167</v>
      </c>
      <c r="C7" s="52" t="s">
        <v>168</v>
      </c>
      <c r="D7" s="149"/>
      <c r="E7" s="149"/>
      <c r="F7" s="149"/>
      <c r="G7" s="171"/>
    </row>
    <row r="8" spans="1:8" s="95" customFormat="1" ht="16.5" thickBot="1" x14ac:dyDescent="0.3">
      <c r="A8" s="8">
        <v>5</v>
      </c>
      <c r="B8" s="52" t="s">
        <v>169</v>
      </c>
      <c r="C8" s="52" t="s">
        <v>170</v>
      </c>
      <c r="D8" s="149"/>
      <c r="E8" s="149"/>
      <c r="F8" s="149"/>
      <c r="G8" s="171"/>
      <c r="H8" s="158"/>
    </row>
    <row r="9" spans="1:8" ht="16.5" thickBot="1" x14ac:dyDescent="0.3">
      <c r="A9" s="8">
        <v>6</v>
      </c>
      <c r="B9" s="9" t="s">
        <v>7</v>
      </c>
      <c r="C9" s="9" t="s">
        <v>8</v>
      </c>
      <c r="D9" s="149">
        <v>1600000</v>
      </c>
      <c r="E9" s="149">
        <v>1600000</v>
      </c>
      <c r="F9" s="149"/>
      <c r="G9" s="171">
        <f t="shared" ref="G9:G53" si="0">F9/E9</f>
        <v>0</v>
      </c>
    </row>
    <row r="10" spans="1:8" s="95" customFormat="1" ht="16.5" thickBot="1" x14ac:dyDescent="0.3">
      <c r="A10" s="8">
        <v>7</v>
      </c>
      <c r="B10" s="52" t="s">
        <v>171</v>
      </c>
      <c r="C10" s="52" t="s">
        <v>172</v>
      </c>
      <c r="D10" s="149"/>
      <c r="E10" s="149"/>
      <c r="F10" s="149"/>
      <c r="G10" s="171"/>
    </row>
    <row r="11" spans="1:8" s="95" customFormat="1" ht="16.5" thickBot="1" x14ac:dyDescent="0.3">
      <c r="A11" s="8">
        <v>8</v>
      </c>
      <c r="B11" s="52" t="s">
        <v>173</v>
      </c>
      <c r="C11" s="52" t="s">
        <v>174</v>
      </c>
      <c r="D11" s="149"/>
      <c r="E11" s="149"/>
      <c r="F11" s="149"/>
      <c r="G11" s="171"/>
    </row>
    <row r="12" spans="1:8" s="95" customFormat="1" ht="16.5" thickBot="1" x14ac:dyDescent="0.3">
      <c r="A12" s="8">
        <v>9</v>
      </c>
      <c r="B12" s="52" t="s">
        <v>175</v>
      </c>
      <c r="C12" s="52" t="s">
        <v>176</v>
      </c>
      <c r="D12" s="149"/>
      <c r="E12" s="149"/>
      <c r="F12" s="149"/>
      <c r="G12" s="171"/>
    </row>
    <row r="13" spans="1:8" ht="16.5" thickBot="1" x14ac:dyDescent="0.3">
      <c r="A13" s="8">
        <v>10</v>
      </c>
      <c r="B13" s="9" t="s">
        <v>9</v>
      </c>
      <c r="C13" s="9" t="s">
        <v>10</v>
      </c>
      <c r="D13" s="149">
        <v>308000</v>
      </c>
      <c r="E13" s="149">
        <v>308000</v>
      </c>
      <c r="F13" s="149">
        <v>145306</v>
      </c>
      <c r="G13" s="171">
        <f t="shared" si="0"/>
        <v>0.47177272727272729</v>
      </c>
    </row>
    <row r="14" spans="1:8" ht="16.5" thickBot="1" x14ac:dyDescent="0.3">
      <c r="A14" s="8">
        <v>11</v>
      </c>
      <c r="B14" s="20" t="s">
        <v>11</v>
      </c>
      <c r="C14" s="20" t="s">
        <v>12</v>
      </c>
      <c r="D14" s="150">
        <f>SUM(D4:D13)</f>
        <v>23308000</v>
      </c>
      <c r="E14" s="150">
        <f>SUM(E4:E13)</f>
        <v>23308000</v>
      </c>
      <c r="F14" s="150">
        <f>SUM(F4:F13)</f>
        <v>17387849</v>
      </c>
      <c r="G14" s="179">
        <f t="shared" si="0"/>
        <v>0.74600347520164745</v>
      </c>
    </row>
    <row r="15" spans="1:8" ht="16.5" thickBot="1" x14ac:dyDescent="0.3">
      <c r="A15" s="8">
        <v>12</v>
      </c>
      <c r="B15" s="9" t="s">
        <v>106</v>
      </c>
      <c r="C15" s="9" t="s">
        <v>13</v>
      </c>
      <c r="D15" s="149"/>
      <c r="E15" s="149"/>
      <c r="F15" s="149"/>
      <c r="G15" s="171"/>
    </row>
    <row r="16" spans="1:8" s="95" customFormat="1" ht="32.25" thickBot="1" x14ac:dyDescent="0.3">
      <c r="A16" s="8">
        <v>13</v>
      </c>
      <c r="B16" s="54" t="s">
        <v>177</v>
      </c>
      <c r="C16" s="52" t="s">
        <v>178</v>
      </c>
      <c r="D16" s="149">
        <v>500000</v>
      </c>
      <c r="E16" s="149">
        <v>500000</v>
      </c>
      <c r="F16" s="149">
        <v>146450</v>
      </c>
      <c r="G16" s="171">
        <f t="shared" si="0"/>
        <v>0.29289999999999999</v>
      </c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49"/>
      <c r="F17" s="149"/>
      <c r="G17" s="171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0">
        <f>SUM(D16:D17)</f>
        <v>500000</v>
      </c>
      <c r="E18" s="150">
        <f>SUM(E16:E17)</f>
        <v>500000</v>
      </c>
      <c r="F18" s="150">
        <f>SUM(F16:F17)</f>
        <v>146450</v>
      </c>
      <c r="G18" s="179">
        <f t="shared" si="0"/>
        <v>0.29289999999999999</v>
      </c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>
        <f>D14+D18</f>
        <v>23808000</v>
      </c>
      <c r="E19" s="150">
        <f>E14+E18</f>
        <v>23808000</v>
      </c>
      <c r="F19" s="150">
        <f>F14+F18</f>
        <v>17534299</v>
      </c>
      <c r="G19" s="179">
        <f t="shared" si="0"/>
        <v>0.73648769321236562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0">
        <v>4405000</v>
      </c>
      <c r="E20" s="150">
        <v>4405000</v>
      </c>
      <c r="F20" s="150">
        <v>2613060</v>
      </c>
      <c r="G20" s="179">
        <f t="shared" si="0"/>
        <v>0.59320317820658341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49"/>
      <c r="F21" s="149"/>
      <c r="G21" s="171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49"/>
      <c r="F22" s="149"/>
      <c r="G22" s="171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49"/>
      <c r="F23" s="149"/>
      <c r="G23" s="171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49">
        <v>200000</v>
      </c>
      <c r="E24" s="149">
        <v>200000</v>
      </c>
      <c r="F24" s="149">
        <v>0</v>
      </c>
      <c r="G24" s="171">
        <f t="shared" si="0"/>
        <v>0</v>
      </c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0">
        <f>SUM(D24)</f>
        <v>200000</v>
      </c>
      <c r="E25" s="150">
        <f>SUM(E24)</f>
        <v>200000</v>
      </c>
      <c r="F25" s="150">
        <v>0</v>
      </c>
      <c r="G25" s="178">
        <f t="shared" si="0"/>
        <v>0</v>
      </c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49"/>
      <c r="E26" s="149"/>
      <c r="F26" s="149"/>
      <c r="G26" s="171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49"/>
      <c r="E27" s="149"/>
      <c r="F27" s="149">
        <v>524164</v>
      </c>
      <c r="G27" s="171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49"/>
      <c r="E28" s="149"/>
      <c r="F28" s="149"/>
      <c r="G28" s="171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49">
        <v>2000000</v>
      </c>
      <c r="E29" s="149">
        <v>2216000</v>
      </c>
      <c r="F29" s="149">
        <v>1929288</v>
      </c>
      <c r="G29" s="171">
        <f t="shared" si="0"/>
        <v>0.87061732851985563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>SUM(D26:D29)</f>
        <v>2000000</v>
      </c>
      <c r="E30" s="150">
        <f>SUM(E26:E29)</f>
        <v>2216000</v>
      </c>
      <c r="F30" s="150">
        <f>SUM(F27:F29)</f>
        <v>2453452</v>
      </c>
      <c r="G30" s="179">
        <f t="shared" si="0"/>
        <v>1.107153429602888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>
        <v>0</v>
      </c>
      <c r="E31" s="149">
        <v>0</v>
      </c>
      <c r="F31" s="149"/>
      <c r="G31" s="171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>
        <v>0</v>
      </c>
      <c r="E32" s="149">
        <v>0</v>
      </c>
      <c r="F32" s="149"/>
      <c r="G32" s="171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>
        <f>SUM(D31:D32)</f>
        <v>0</v>
      </c>
      <c r="E33" s="150">
        <f>SUM(E31:E32)</f>
        <v>0</v>
      </c>
      <c r="F33" s="152"/>
      <c r="G33" s="178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49">
        <v>2600000</v>
      </c>
      <c r="E34" s="149">
        <v>5078300</v>
      </c>
      <c r="F34" s="149">
        <v>5028837</v>
      </c>
      <c r="G34" s="171">
        <f t="shared" si="0"/>
        <v>0.99025992950396791</v>
      </c>
    </row>
    <row r="35" spans="1:7" ht="16.5" thickBot="1" x14ac:dyDescent="0.3">
      <c r="A35" s="161"/>
      <c r="B35" s="151" t="s">
        <v>295</v>
      </c>
      <c r="C35" s="151" t="s">
        <v>299</v>
      </c>
      <c r="D35" s="149"/>
      <c r="E35" s="149"/>
      <c r="F35" s="149"/>
      <c r="G35" s="171"/>
    </row>
    <row r="36" spans="1:7" ht="16.5" thickBot="1" x14ac:dyDescent="0.3">
      <c r="A36" s="161"/>
      <c r="B36" s="151" t="s">
        <v>296</v>
      </c>
      <c r="C36" s="151" t="s">
        <v>300</v>
      </c>
      <c r="D36" s="149">
        <v>130000</v>
      </c>
      <c r="E36" s="149">
        <v>130000</v>
      </c>
      <c r="F36" s="149">
        <v>110025</v>
      </c>
      <c r="G36" s="171">
        <f t="shared" si="0"/>
        <v>0.84634615384615386</v>
      </c>
    </row>
    <row r="37" spans="1:7" ht="16.5" thickBot="1" x14ac:dyDescent="0.3">
      <c r="A37" s="161"/>
      <c r="B37" s="151" t="s">
        <v>297</v>
      </c>
      <c r="C37" s="151" t="s">
        <v>301</v>
      </c>
      <c r="D37" s="164"/>
      <c r="E37" s="164"/>
      <c r="F37" s="166"/>
      <c r="G37" s="171"/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2730000</v>
      </c>
      <c r="E38" s="150">
        <f>SUM(E34:E37)</f>
        <v>5208300</v>
      </c>
      <c r="F38" s="150">
        <f>SUM(F34:F37)</f>
        <v>5138862</v>
      </c>
      <c r="G38" s="179">
        <f t="shared" si="0"/>
        <v>0.98666781867403952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50"/>
      <c r="F39" s="150"/>
      <c r="G39" s="178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>
        <v>20000</v>
      </c>
      <c r="E40" s="150">
        <v>20000</v>
      </c>
      <c r="F40" s="150">
        <v>13948</v>
      </c>
      <c r="G40" s="179">
        <f t="shared" si="0"/>
        <v>0.69740000000000002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0">
        <v>1300000</v>
      </c>
      <c r="E41" s="150">
        <v>204847</v>
      </c>
      <c r="F41" s="150">
        <v>393187</v>
      </c>
      <c r="G41" s="179">
        <f t="shared" si="0"/>
        <v>1.9194179070232906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>
        <v>92000</v>
      </c>
      <c r="E42" s="150">
        <v>92000</v>
      </c>
      <c r="F42" s="150"/>
      <c r="G42" s="178">
        <f t="shared" si="0"/>
        <v>0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>
        <v>40000</v>
      </c>
      <c r="E43" s="149">
        <v>40000</v>
      </c>
      <c r="F43" s="149">
        <v>384201</v>
      </c>
      <c r="G43" s="171">
        <f t="shared" si="0"/>
        <v>9.6050249999999995</v>
      </c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71"/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64"/>
      <c r="F45" s="166"/>
      <c r="G45" s="171"/>
    </row>
    <row r="46" spans="1:7" ht="16.5" thickBot="1" x14ac:dyDescent="0.3">
      <c r="A46" s="161"/>
      <c r="B46" s="162" t="s">
        <v>193</v>
      </c>
      <c r="C46" s="162" t="s">
        <v>309</v>
      </c>
      <c r="D46" s="163">
        <v>2350000</v>
      </c>
      <c r="E46" s="163">
        <v>2835426</v>
      </c>
      <c r="F46" s="149">
        <v>2869617</v>
      </c>
      <c r="G46" s="171">
        <f t="shared" si="0"/>
        <v>1.0120585054944125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>
        <f>SUM(D43:D46)</f>
        <v>2390000</v>
      </c>
      <c r="E47" s="150">
        <f>SUM(E43:E46)</f>
        <v>2875426</v>
      </c>
      <c r="F47" s="150">
        <f>SUM(F43:F46)</f>
        <v>3253818</v>
      </c>
      <c r="G47" s="179">
        <f t="shared" si="0"/>
        <v>1.1315951097333057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2"/>
      <c r="E48" s="152"/>
      <c r="F48" s="152"/>
      <c r="G48" s="178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2430000</v>
      </c>
      <c r="E49" s="149">
        <v>2555075</v>
      </c>
      <c r="F49" s="149">
        <v>2293933</v>
      </c>
      <c r="G49" s="171">
        <f t="shared" si="0"/>
        <v>0.89779478097511811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64"/>
      <c r="E50" s="164"/>
      <c r="F50" s="149"/>
      <c r="G50" s="171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63">
        <v>230000</v>
      </c>
      <c r="E51" s="163">
        <v>230000</v>
      </c>
      <c r="F51" s="163">
        <v>117045</v>
      </c>
      <c r="G51" s="171">
        <f t="shared" si="0"/>
        <v>0.50889130434782603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2660000</v>
      </c>
      <c r="E52" s="150">
        <f>SUM(E49:E51)</f>
        <v>2785075</v>
      </c>
      <c r="F52" s="150">
        <f>SUM(F49:F51)</f>
        <v>2410978</v>
      </c>
      <c r="G52" s="179">
        <f t="shared" si="0"/>
        <v>0.86567794404100429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D25+D30+D33+D38+D40+D41+D42+D47+D52</f>
        <v>11392000</v>
      </c>
      <c r="E53" s="150">
        <f>E25+E30+E33+E38+E40+E41+E42+E47+E52</f>
        <v>13601648</v>
      </c>
      <c r="F53" s="150">
        <f>F25+F30+F33+F38+F40+F41+F42+F47+F52</f>
        <v>13664245</v>
      </c>
      <c r="G53" s="179">
        <f t="shared" si="0"/>
        <v>1.0046021629143762</v>
      </c>
    </row>
    <row r="54" spans="1:7" ht="16.5" thickBot="1" x14ac:dyDescent="0.3">
      <c r="A54" s="161"/>
      <c r="B54" s="151" t="s">
        <v>310</v>
      </c>
      <c r="C54" s="151" t="s">
        <v>313</v>
      </c>
      <c r="D54" s="163"/>
      <c r="E54" s="163"/>
      <c r="F54" s="149"/>
      <c r="G54" s="169"/>
    </row>
    <row r="55" spans="1:7" ht="16.5" thickBot="1" x14ac:dyDescent="0.3">
      <c r="A55" s="161"/>
      <c r="B55" s="151" t="s">
        <v>311</v>
      </c>
      <c r="C55" s="151" t="s">
        <v>314</v>
      </c>
      <c r="D55" s="163"/>
      <c r="E55" s="163"/>
      <c r="F55" s="149"/>
      <c r="G55" s="169"/>
    </row>
    <row r="56" spans="1:7" ht="16.5" thickBot="1" x14ac:dyDescent="0.3">
      <c r="A56" s="161"/>
      <c r="B56" s="151" t="s">
        <v>312</v>
      </c>
      <c r="C56" s="151" t="s">
        <v>315</v>
      </c>
      <c r="D56" s="164"/>
      <c r="E56" s="164"/>
      <c r="F56" s="149"/>
      <c r="G56" s="169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86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/>
      <c r="E58" s="149"/>
      <c r="F58" s="149"/>
      <c r="G58" s="169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69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69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0"/>
      <c r="E61" s="150"/>
      <c r="F61" s="152"/>
      <c r="G61" s="186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69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69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/>
      <c r="E64" s="149"/>
      <c r="F64" s="149"/>
      <c r="G64" s="169"/>
    </row>
    <row r="65" spans="1:7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69"/>
    </row>
    <row r="66" spans="1:7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86"/>
    </row>
    <row r="67" spans="1:7" ht="16.5" thickBot="1" x14ac:dyDescent="0.3">
      <c r="A67" s="161">
        <v>57</v>
      </c>
      <c r="B67" s="162" t="s">
        <v>120</v>
      </c>
      <c r="C67" s="162" t="s">
        <v>40</v>
      </c>
      <c r="D67" s="164"/>
      <c r="E67" s="164"/>
      <c r="F67" s="163"/>
      <c r="G67" s="175"/>
    </row>
    <row r="68" spans="1:7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5"/>
    </row>
    <row r="69" spans="1:7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5"/>
    </row>
    <row r="70" spans="1:7" ht="16.5" thickBot="1" x14ac:dyDescent="0.3">
      <c r="A70" s="161">
        <v>60</v>
      </c>
      <c r="B70" s="162" t="s">
        <v>121</v>
      </c>
      <c r="C70" s="162" t="s">
        <v>45</v>
      </c>
      <c r="D70" s="163"/>
      <c r="E70" s="163"/>
      <c r="F70" s="163"/>
      <c r="G70" s="175"/>
    </row>
    <row r="71" spans="1:7" ht="16.5" thickBot="1" x14ac:dyDescent="0.3">
      <c r="A71" s="161">
        <v>61</v>
      </c>
      <c r="B71" s="162" t="s">
        <v>126</v>
      </c>
      <c r="C71" s="162" t="s">
        <v>46</v>
      </c>
      <c r="D71" s="163"/>
      <c r="E71" s="163"/>
      <c r="F71" s="163"/>
      <c r="G71" s="175"/>
    </row>
    <row r="72" spans="1:7" ht="16.5" thickBot="1" x14ac:dyDescent="0.3">
      <c r="A72" s="161">
        <v>62</v>
      </c>
      <c r="B72" s="126" t="s">
        <v>47</v>
      </c>
      <c r="C72" s="126" t="s">
        <v>48</v>
      </c>
      <c r="D72" s="152"/>
      <c r="E72" s="152"/>
      <c r="F72" s="152"/>
      <c r="G72" s="186"/>
    </row>
    <row r="73" spans="1:7" ht="16.5" thickBot="1" x14ac:dyDescent="0.3">
      <c r="A73" s="161">
        <v>63</v>
      </c>
      <c r="B73" s="162" t="s">
        <v>49</v>
      </c>
      <c r="C73" s="162" t="s">
        <v>50</v>
      </c>
      <c r="D73" s="163"/>
      <c r="E73" s="163"/>
      <c r="F73" s="163"/>
      <c r="G73" s="175"/>
    </row>
    <row r="74" spans="1:7" ht="16.5" thickBot="1" x14ac:dyDescent="0.3">
      <c r="A74" s="161">
        <v>64</v>
      </c>
      <c r="B74" s="162" t="s">
        <v>125</v>
      </c>
      <c r="C74" s="162" t="s">
        <v>51</v>
      </c>
      <c r="D74" s="163"/>
      <c r="E74" s="163"/>
      <c r="F74" s="163"/>
      <c r="G74" s="175"/>
    </row>
    <row r="75" spans="1:7" ht="16.5" thickBot="1" x14ac:dyDescent="0.3">
      <c r="A75" s="161">
        <v>65</v>
      </c>
      <c r="B75" s="126" t="s">
        <v>52</v>
      </c>
      <c r="C75" s="126" t="s">
        <v>53</v>
      </c>
      <c r="D75" s="150"/>
      <c r="E75" s="150"/>
      <c r="F75" s="150"/>
      <c r="G75" s="186"/>
    </row>
    <row r="76" spans="1:7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69"/>
    </row>
    <row r="77" spans="1:7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86"/>
    </row>
    <row r="78" spans="1:7" ht="16.5" thickBot="1" x14ac:dyDescent="0.3">
      <c r="A78" s="161">
        <v>68</v>
      </c>
      <c r="B78" s="126"/>
      <c r="C78" s="126"/>
      <c r="D78" s="168"/>
      <c r="E78" s="168"/>
      <c r="F78" s="152"/>
      <c r="G78" s="186"/>
    </row>
    <row r="79" spans="1:7" ht="16.5" thickBot="1" x14ac:dyDescent="0.3">
      <c r="A79" s="161">
        <v>69</v>
      </c>
      <c r="B79" s="126" t="s">
        <v>134</v>
      </c>
      <c r="C79" s="126" t="s">
        <v>56</v>
      </c>
      <c r="D79" s="150">
        <f>D19+D20+D53</f>
        <v>39605000</v>
      </c>
      <c r="E79" s="150">
        <f>E19+E20+E53</f>
        <v>41814648</v>
      </c>
      <c r="F79" s="150">
        <f>F19+F20+F53</f>
        <v>33811604</v>
      </c>
      <c r="G79" s="179">
        <f t="shared" ref="G79" si="1">F79/E79</f>
        <v>0.80860668730249741</v>
      </c>
    </row>
  </sheetData>
  <pageMargins left="0.7" right="0.7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55" zoomScaleNormal="100" workbookViewId="0">
      <selection activeCell="F79" sqref="F79"/>
    </sheetView>
  </sheetViews>
  <sheetFormatPr defaultRowHeight="15" x14ac:dyDescent="0.25"/>
  <cols>
    <col min="2" max="2" width="48.5703125" customWidth="1"/>
    <col min="4" max="5" width="10.42578125" customWidth="1"/>
    <col min="6" max="6" width="10.85546875" customWidth="1"/>
    <col min="7" max="7" width="8.140625" customWidth="1"/>
  </cols>
  <sheetData>
    <row r="1" spans="1:9" s="95" customFormat="1" ht="15.75" thickBot="1" x14ac:dyDescent="0.3">
      <c r="F1" s="185" t="s">
        <v>333</v>
      </c>
    </row>
    <row r="2" spans="1:9" ht="32.25" thickBot="1" x14ac:dyDescent="0.3">
      <c r="A2" s="146"/>
      <c r="B2" s="147" t="s">
        <v>274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9" s="95" customFormat="1" ht="16.5" thickBot="1" x14ac:dyDescent="0.3">
      <c r="A3" s="146"/>
      <c r="B3" s="147"/>
      <c r="C3" s="148"/>
      <c r="D3" s="148"/>
      <c r="E3" s="155"/>
      <c r="F3" s="155"/>
      <c r="G3" s="154"/>
      <c r="H3" s="158"/>
    </row>
    <row r="4" spans="1:9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49">
        <v>2133445</v>
      </c>
      <c r="G4" s="188"/>
    </row>
    <row r="5" spans="1:9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49"/>
      <c r="G5" s="153"/>
    </row>
    <row r="6" spans="1:9" s="95" customFormat="1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49"/>
      <c r="G6" s="153"/>
    </row>
    <row r="7" spans="1:9" s="95" customFormat="1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49"/>
      <c r="G7" s="153"/>
    </row>
    <row r="8" spans="1:9" s="95" customFormat="1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49"/>
      <c r="G8" s="153"/>
      <c r="I8" s="158"/>
    </row>
    <row r="9" spans="1:9" ht="16.5" thickBot="1" x14ac:dyDescent="0.3">
      <c r="A9" s="8">
        <v>6</v>
      </c>
      <c r="B9" s="9" t="s">
        <v>7</v>
      </c>
      <c r="C9" s="9" t="s">
        <v>8</v>
      </c>
      <c r="D9" s="149"/>
      <c r="E9" s="153"/>
      <c r="F9" s="149"/>
      <c r="G9" s="153"/>
    </row>
    <row r="10" spans="1:9" s="95" customFormat="1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49"/>
      <c r="G10" s="153"/>
    </row>
    <row r="11" spans="1:9" s="95" customFormat="1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49"/>
      <c r="G11" s="153"/>
    </row>
    <row r="12" spans="1:9" s="95" customFormat="1" ht="16.5" thickBot="1" x14ac:dyDescent="0.3">
      <c r="A12" s="8">
        <v>9</v>
      </c>
      <c r="B12" s="52" t="s">
        <v>175</v>
      </c>
      <c r="C12" s="52" t="s">
        <v>176</v>
      </c>
      <c r="D12" s="149"/>
      <c r="E12" s="153"/>
      <c r="F12" s="149"/>
      <c r="G12" s="153"/>
    </row>
    <row r="13" spans="1:9" ht="16.5" thickBot="1" x14ac:dyDescent="0.3">
      <c r="A13" s="8">
        <v>10</v>
      </c>
      <c r="B13" s="9" t="s">
        <v>9</v>
      </c>
      <c r="C13" s="9" t="s">
        <v>10</v>
      </c>
      <c r="D13" s="149"/>
      <c r="E13" s="153"/>
      <c r="F13" s="149"/>
      <c r="G13" s="153"/>
    </row>
    <row r="14" spans="1:9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50">
        <f>SUM(F4:F13)</f>
        <v>2133445</v>
      </c>
      <c r="G14" s="168"/>
    </row>
    <row r="15" spans="1:9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49"/>
      <c r="G15" s="153"/>
    </row>
    <row r="16" spans="1:9" s="95" customFormat="1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49"/>
      <c r="G16" s="153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49"/>
      <c r="G17" s="153"/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0"/>
      <c r="E18" s="168"/>
      <c r="F18" s="152"/>
      <c r="G18" s="168"/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50">
        <f>F14</f>
        <v>2133445</v>
      </c>
      <c r="G19" s="168"/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0"/>
      <c r="E20" s="168"/>
      <c r="F20" s="150">
        <v>325805</v>
      </c>
      <c r="G20" s="168"/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49"/>
      <c r="G21" s="153"/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49"/>
      <c r="G22" s="153"/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49"/>
      <c r="G23" s="153"/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49"/>
      <c r="E24" s="153"/>
      <c r="F24" s="149"/>
      <c r="G24" s="153"/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0"/>
      <c r="E25" s="168"/>
      <c r="F25" s="152"/>
      <c r="G25" s="168"/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49"/>
      <c r="E26" s="153"/>
      <c r="F26" s="149"/>
      <c r="G26" s="153"/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49"/>
      <c r="E27" s="153"/>
      <c r="F27" s="149"/>
      <c r="G27" s="153"/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49"/>
      <c r="E28" s="153"/>
      <c r="F28" s="149"/>
      <c r="G28" s="153"/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49"/>
      <c r="E29" s="153"/>
      <c r="F29" s="149"/>
      <c r="G29" s="153"/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/>
      <c r="E30" s="168"/>
      <c r="F30" s="150"/>
      <c r="G30" s="168"/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/>
      <c r="E31" s="153"/>
      <c r="F31" s="149"/>
      <c r="G31" s="153"/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/>
      <c r="E32" s="153"/>
      <c r="F32" s="149"/>
      <c r="G32" s="153"/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/>
      <c r="E33" s="168"/>
      <c r="F33" s="152"/>
      <c r="G33" s="168"/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49"/>
      <c r="E34" s="153"/>
      <c r="F34" s="149"/>
      <c r="G34" s="153"/>
    </row>
    <row r="35" spans="1:7" ht="16.5" thickBot="1" x14ac:dyDescent="0.3">
      <c r="A35" s="161"/>
      <c r="B35" s="151" t="s">
        <v>295</v>
      </c>
      <c r="C35" s="151" t="s">
        <v>299</v>
      </c>
      <c r="D35" s="149"/>
      <c r="E35" s="153"/>
      <c r="F35" s="149"/>
      <c r="G35" s="153"/>
    </row>
    <row r="36" spans="1:7" ht="16.5" thickBot="1" x14ac:dyDescent="0.3">
      <c r="A36" s="161"/>
      <c r="B36" s="151" t="s">
        <v>296</v>
      </c>
      <c r="C36" s="151" t="s">
        <v>300</v>
      </c>
      <c r="D36" s="149"/>
      <c r="E36" s="153"/>
      <c r="F36" s="149"/>
      <c r="G36" s="153"/>
    </row>
    <row r="37" spans="1:7" ht="16.5" thickBot="1" x14ac:dyDescent="0.3">
      <c r="A37" s="161"/>
      <c r="B37" s="151" t="s">
        <v>297</v>
      </c>
      <c r="C37" s="151" t="s">
        <v>301</v>
      </c>
      <c r="D37" s="164"/>
      <c r="E37" s="153"/>
      <c r="F37" s="149"/>
      <c r="G37" s="153"/>
    </row>
    <row r="38" spans="1:7" ht="16.5" thickBot="1" x14ac:dyDescent="0.3">
      <c r="A38" s="161"/>
      <c r="B38" s="126" t="s">
        <v>298</v>
      </c>
      <c r="C38" s="126" t="s">
        <v>302</v>
      </c>
      <c r="D38" s="150"/>
      <c r="E38" s="168"/>
      <c r="F38" s="152"/>
      <c r="G38" s="168"/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68"/>
      <c r="F39" s="152"/>
      <c r="G39" s="168"/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68"/>
      <c r="F40" s="152"/>
      <c r="G40" s="168"/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68"/>
      <c r="F41" s="152"/>
      <c r="G41" s="168"/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2"/>
      <c r="E42" s="168"/>
      <c r="F42" s="152"/>
      <c r="G42" s="168"/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/>
      <c r="E43" s="153"/>
      <c r="F43" s="149"/>
      <c r="G43" s="153"/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53"/>
      <c r="F44" s="149"/>
      <c r="G44" s="153"/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53"/>
      <c r="F45" s="149"/>
      <c r="G45" s="153"/>
    </row>
    <row r="46" spans="1:7" ht="16.5" thickBot="1" x14ac:dyDescent="0.3">
      <c r="A46" s="161"/>
      <c r="B46" s="162" t="s">
        <v>193</v>
      </c>
      <c r="C46" s="162" t="s">
        <v>309</v>
      </c>
      <c r="D46" s="164"/>
      <c r="E46" s="153"/>
      <c r="F46" s="149"/>
      <c r="G46" s="153"/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2"/>
      <c r="E47" s="168"/>
      <c r="F47" s="152"/>
      <c r="G47" s="168"/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2"/>
      <c r="E48" s="168"/>
      <c r="F48" s="150">
        <v>51235</v>
      </c>
      <c r="G48" s="168"/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/>
      <c r="E49" s="153"/>
      <c r="F49" s="149"/>
      <c r="G49" s="153"/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64"/>
      <c r="E50" s="153"/>
      <c r="F50" s="149"/>
      <c r="G50" s="153"/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64"/>
      <c r="E51" s="153"/>
      <c r="F51" s="166"/>
      <c r="G51" s="153"/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2"/>
      <c r="E52" s="168"/>
      <c r="F52" s="152"/>
      <c r="G52" s="168"/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2"/>
      <c r="E53" s="168"/>
      <c r="F53" s="150">
        <f>F48</f>
        <v>51235</v>
      </c>
      <c r="G53" s="168"/>
    </row>
    <row r="54" spans="1:7" ht="16.5" thickBot="1" x14ac:dyDescent="0.3">
      <c r="A54" s="161"/>
      <c r="B54" s="151" t="s">
        <v>310</v>
      </c>
      <c r="C54" s="151" t="s">
        <v>313</v>
      </c>
      <c r="D54" s="163"/>
      <c r="E54" s="153"/>
      <c r="F54" s="149"/>
      <c r="G54" s="153"/>
    </row>
    <row r="55" spans="1:7" ht="16.5" thickBot="1" x14ac:dyDescent="0.3">
      <c r="A55" s="161"/>
      <c r="B55" s="151" t="s">
        <v>311</v>
      </c>
      <c r="C55" s="151" t="s">
        <v>314</v>
      </c>
      <c r="D55" s="163"/>
      <c r="E55" s="153"/>
      <c r="F55" s="149"/>
      <c r="G55" s="153"/>
    </row>
    <row r="56" spans="1:7" ht="16.5" thickBot="1" x14ac:dyDescent="0.3">
      <c r="A56" s="161"/>
      <c r="B56" s="151" t="s">
        <v>312</v>
      </c>
      <c r="C56" s="151" t="s">
        <v>315</v>
      </c>
      <c r="D56" s="164"/>
      <c r="E56" s="153"/>
      <c r="F56" s="149"/>
      <c r="G56" s="153"/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68"/>
      <c r="F57" s="152"/>
      <c r="G57" s="168"/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/>
      <c r="E58" s="153"/>
      <c r="F58" s="149"/>
      <c r="G58" s="153"/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53"/>
      <c r="F59" s="149"/>
      <c r="G59" s="153"/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53"/>
      <c r="F60" s="149"/>
      <c r="G60" s="153"/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0"/>
      <c r="E61" s="168"/>
      <c r="F61" s="152"/>
      <c r="G61" s="168"/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53"/>
      <c r="F62" s="149"/>
      <c r="G62" s="153"/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53"/>
      <c r="F63" s="149"/>
      <c r="G63" s="153"/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/>
      <c r="E64" s="153"/>
      <c r="F64" s="149"/>
      <c r="G64" s="153"/>
    </row>
    <row r="65" spans="1:7" ht="16.5" thickBot="1" x14ac:dyDescent="0.3">
      <c r="A65" s="8">
        <v>55</v>
      </c>
      <c r="B65" s="9" t="s">
        <v>37</v>
      </c>
      <c r="C65" s="9" t="s">
        <v>119</v>
      </c>
      <c r="D65" s="149"/>
      <c r="E65" s="153"/>
      <c r="F65" s="149"/>
      <c r="G65" s="153"/>
    </row>
    <row r="66" spans="1:7" ht="16.5" thickBot="1" x14ac:dyDescent="0.3">
      <c r="A66" s="8">
        <v>56</v>
      </c>
      <c r="B66" s="20" t="s">
        <v>38</v>
      </c>
      <c r="C66" s="20" t="s">
        <v>39</v>
      </c>
      <c r="D66" s="152"/>
      <c r="E66" s="168"/>
      <c r="F66" s="152"/>
      <c r="G66" s="168"/>
    </row>
    <row r="67" spans="1:7" ht="16.5" thickBot="1" x14ac:dyDescent="0.3">
      <c r="A67" s="161">
        <v>57</v>
      </c>
      <c r="B67" s="162" t="s">
        <v>120</v>
      </c>
      <c r="C67" s="162" t="s">
        <v>40</v>
      </c>
      <c r="D67" s="164"/>
      <c r="E67" s="165"/>
      <c r="F67" s="163"/>
      <c r="G67" s="165"/>
    </row>
    <row r="68" spans="1:7" ht="16.5" thickBot="1" x14ac:dyDescent="0.3">
      <c r="A68" s="161">
        <v>58</v>
      </c>
      <c r="B68" s="162" t="s">
        <v>41</v>
      </c>
      <c r="C68" s="162" t="s">
        <v>42</v>
      </c>
      <c r="D68" s="163"/>
      <c r="E68" s="165"/>
      <c r="F68" s="163"/>
      <c r="G68" s="165"/>
    </row>
    <row r="69" spans="1:7" ht="16.5" thickBot="1" x14ac:dyDescent="0.3">
      <c r="A69" s="161">
        <v>59</v>
      </c>
      <c r="B69" s="162" t="s">
        <v>43</v>
      </c>
      <c r="C69" s="162" t="s">
        <v>44</v>
      </c>
      <c r="D69" s="163"/>
      <c r="E69" s="165"/>
      <c r="F69" s="163"/>
      <c r="G69" s="165"/>
    </row>
    <row r="70" spans="1:7" ht="16.5" thickBot="1" x14ac:dyDescent="0.3">
      <c r="A70" s="161">
        <v>60</v>
      </c>
      <c r="B70" s="162" t="s">
        <v>121</v>
      </c>
      <c r="C70" s="162" t="s">
        <v>45</v>
      </c>
      <c r="D70" s="163"/>
      <c r="E70" s="165"/>
      <c r="F70" s="163"/>
      <c r="G70" s="165"/>
    </row>
    <row r="71" spans="1:7" ht="16.5" thickBot="1" x14ac:dyDescent="0.3">
      <c r="A71" s="161">
        <v>61</v>
      </c>
      <c r="B71" s="162" t="s">
        <v>126</v>
      </c>
      <c r="C71" s="162" t="s">
        <v>46</v>
      </c>
      <c r="D71" s="163"/>
      <c r="E71" s="165"/>
      <c r="F71" s="163"/>
      <c r="G71" s="165"/>
    </row>
    <row r="72" spans="1:7" ht="16.5" thickBot="1" x14ac:dyDescent="0.3">
      <c r="A72" s="161">
        <v>62</v>
      </c>
      <c r="B72" s="126" t="s">
        <v>47</v>
      </c>
      <c r="C72" s="126" t="s">
        <v>48</v>
      </c>
      <c r="D72" s="150"/>
      <c r="E72" s="168"/>
      <c r="F72" s="152"/>
      <c r="G72" s="168"/>
    </row>
    <row r="73" spans="1:7" ht="16.5" thickBot="1" x14ac:dyDescent="0.3">
      <c r="A73" s="161">
        <v>63</v>
      </c>
      <c r="B73" s="162" t="s">
        <v>49</v>
      </c>
      <c r="C73" s="162" t="s">
        <v>50</v>
      </c>
      <c r="D73" s="164"/>
      <c r="E73" s="165"/>
      <c r="F73" s="163"/>
      <c r="G73" s="165"/>
    </row>
    <row r="74" spans="1:7" ht="16.5" thickBot="1" x14ac:dyDescent="0.3">
      <c r="A74" s="161">
        <v>64</v>
      </c>
      <c r="B74" s="162" t="s">
        <v>125</v>
      </c>
      <c r="C74" s="162" t="s">
        <v>51</v>
      </c>
      <c r="D74" s="164"/>
      <c r="E74" s="165"/>
      <c r="F74" s="163"/>
      <c r="G74" s="165"/>
    </row>
    <row r="75" spans="1:7" ht="16.5" thickBot="1" x14ac:dyDescent="0.3">
      <c r="A75" s="161">
        <v>65</v>
      </c>
      <c r="B75" s="126" t="s">
        <v>52</v>
      </c>
      <c r="C75" s="126" t="s">
        <v>53</v>
      </c>
      <c r="D75" s="150"/>
      <c r="E75" s="168"/>
      <c r="F75" s="150"/>
      <c r="G75" s="168"/>
    </row>
    <row r="76" spans="1:7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53"/>
    </row>
    <row r="77" spans="1:7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68"/>
    </row>
    <row r="78" spans="1:7" ht="16.5" thickBot="1" x14ac:dyDescent="0.3">
      <c r="A78" s="161">
        <v>68</v>
      </c>
      <c r="B78" s="126"/>
      <c r="C78" s="126"/>
      <c r="D78" s="168"/>
      <c r="E78" s="168"/>
      <c r="F78" s="152"/>
      <c r="G78" s="168"/>
    </row>
    <row r="79" spans="1:7" ht="16.5" thickBot="1" x14ac:dyDescent="0.3">
      <c r="A79" s="161">
        <v>69</v>
      </c>
      <c r="B79" s="126" t="s">
        <v>134</v>
      </c>
      <c r="C79" s="126" t="s">
        <v>56</v>
      </c>
      <c r="D79" s="168"/>
      <c r="E79" s="168"/>
      <c r="F79" s="150">
        <f>F19+F20+F53</f>
        <v>2510485</v>
      </c>
      <c r="G79" s="168"/>
    </row>
  </sheetData>
  <pageMargins left="0.7" right="0.7" top="0.75" bottom="0.75" header="0.3" footer="0.3"/>
  <pageSetup paperSize="9" scale="8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7"/>
  <sheetViews>
    <sheetView view="pageBreakPreview" topLeftCell="A13" zoomScale="90" zoomScaleNormal="100" zoomScaleSheetLayoutView="90" workbookViewId="0">
      <selection activeCell="F25" sqref="F25"/>
    </sheetView>
  </sheetViews>
  <sheetFormatPr defaultRowHeight="15" x14ac:dyDescent="0.25"/>
  <cols>
    <col min="2" max="2" width="47.140625" customWidth="1"/>
    <col min="3" max="3" width="9.5703125" customWidth="1"/>
    <col min="4" max="4" width="13.7109375" customWidth="1"/>
    <col min="5" max="5" width="13.140625" style="63" customWidth="1"/>
    <col min="6" max="6" width="13.7109375" style="63" customWidth="1"/>
    <col min="7" max="7" width="10.28515625" style="77" customWidth="1"/>
  </cols>
  <sheetData>
    <row r="1" spans="1:7" s="2" customFormat="1" ht="23.25" customHeight="1" thickBot="1" x14ac:dyDescent="0.3">
      <c r="A1" s="529" t="s">
        <v>251</v>
      </c>
      <c r="B1" s="529"/>
      <c r="C1" s="529"/>
      <c r="D1" s="529"/>
      <c r="F1" s="185" t="s">
        <v>334</v>
      </c>
      <c r="G1" s="77"/>
    </row>
    <row r="2" spans="1:7" ht="32.25" thickBot="1" x14ac:dyDescent="0.3">
      <c r="A2" s="28" t="s">
        <v>0</v>
      </c>
      <c r="B2" s="29" t="s">
        <v>1</v>
      </c>
      <c r="C2" s="33" t="s">
        <v>2</v>
      </c>
      <c r="D2" s="30" t="s">
        <v>137</v>
      </c>
      <c r="E2" s="30" t="s">
        <v>212</v>
      </c>
      <c r="F2" s="129" t="s">
        <v>376</v>
      </c>
      <c r="G2" s="89" t="s">
        <v>213</v>
      </c>
    </row>
    <row r="3" spans="1:7" ht="16.5" thickBot="1" x14ac:dyDescent="0.3">
      <c r="A3" s="3">
        <v>1</v>
      </c>
      <c r="B3" s="4" t="s">
        <v>57</v>
      </c>
      <c r="C3" s="6" t="s">
        <v>58</v>
      </c>
      <c r="D3" s="40">
        <v>0</v>
      </c>
      <c r="E3" s="40">
        <v>0</v>
      </c>
      <c r="F3" s="40">
        <v>0</v>
      </c>
      <c r="G3" s="90"/>
    </row>
    <row r="4" spans="1:7" ht="16.5" thickBot="1" x14ac:dyDescent="0.3">
      <c r="A4" s="3">
        <v>2</v>
      </c>
      <c r="B4" s="4" t="s">
        <v>59</v>
      </c>
      <c r="C4" s="39" t="s">
        <v>60</v>
      </c>
      <c r="D4" s="7">
        <v>0</v>
      </c>
      <c r="E4" s="7">
        <v>0</v>
      </c>
      <c r="F4" s="7">
        <v>0</v>
      </c>
      <c r="G4" s="91"/>
    </row>
    <row r="5" spans="1:7" ht="16.5" thickBot="1" x14ac:dyDescent="0.3">
      <c r="A5" s="3">
        <v>3</v>
      </c>
      <c r="B5" s="4" t="s">
        <v>61</v>
      </c>
      <c r="C5" s="39" t="s">
        <v>62</v>
      </c>
      <c r="D5" s="7">
        <v>0</v>
      </c>
      <c r="E5" s="7">
        <v>0</v>
      </c>
      <c r="F5" s="7">
        <v>0</v>
      </c>
      <c r="G5" s="91"/>
    </row>
    <row r="6" spans="1:7" ht="16.5" thickBot="1" x14ac:dyDescent="0.3">
      <c r="A6" s="3">
        <v>4</v>
      </c>
      <c r="B6" s="4" t="s">
        <v>63</v>
      </c>
      <c r="C6" s="6" t="s">
        <v>64</v>
      </c>
      <c r="D6" s="7">
        <v>0</v>
      </c>
      <c r="E6" s="7">
        <v>0</v>
      </c>
      <c r="F6" s="7">
        <v>0</v>
      </c>
      <c r="G6" s="91"/>
    </row>
    <row r="7" spans="1:7" ht="16.5" thickBot="1" x14ac:dyDescent="0.3">
      <c r="A7" s="3">
        <v>5</v>
      </c>
      <c r="B7" s="4" t="s">
        <v>65</v>
      </c>
      <c r="C7" s="6" t="s">
        <v>66</v>
      </c>
      <c r="D7" s="7">
        <v>0</v>
      </c>
      <c r="E7" s="7">
        <v>0</v>
      </c>
      <c r="F7" s="7">
        <v>0</v>
      </c>
      <c r="G7" s="91"/>
    </row>
    <row r="8" spans="1:7" ht="16.5" thickBot="1" x14ac:dyDescent="0.3">
      <c r="A8" s="3">
        <v>6</v>
      </c>
      <c r="B8" s="4" t="s">
        <v>67</v>
      </c>
      <c r="C8" s="6" t="s">
        <v>68</v>
      </c>
      <c r="D8" s="7">
        <v>0</v>
      </c>
      <c r="E8" s="7">
        <v>0</v>
      </c>
      <c r="F8" s="7">
        <v>0</v>
      </c>
      <c r="G8" s="91">
        <v>0</v>
      </c>
    </row>
    <row r="9" spans="1:7" ht="16.5" thickBot="1" x14ac:dyDescent="0.3">
      <c r="A9" s="24">
        <v>7</v>
      </c>
      <c r="B9" s="25" t="s">
        <v>69</v>
      </c>
      <c r="C9" s="31" t="s">
        <v>70</v>
      </c>
      <c r="D9" s="32">
        <v>0</v>
      </c>
      <c r="E9" s="32">
        <v>0</v>
      </c>
      <c r="F9" s="32">
        <f>F3+F4+F5+F6+F7+F8</f>
        <v>0</v>
      </c>
      <c r="G9" s="92">
        <v>0</v>
      </c>
    </row>
    <row r="10" spans="1:7" s="2" customFormat="1" ht="16.5" thickBot="1" x14ac:dyDescent="0.3">
      <c r="A10" s="3">
        <v>8</v>
      </c>
      <c r="B10" s="4" t="s">
        <v>71</v>
      </c>
      <c r="C10" s="6" t="s">
        <v>72</v>
      </c>
      <c r="D10" s="7">
        <v>0</v>
      </c>
      <c r="E10" s="7">
        <v>0</v>
      </c>
      <c r="F10" s="7">
        <v>0</v>
      </c>
      <c r="G10" s="91"/>
    </row>
    <row r="11" spans="1:7" ht="16.5" thickBot="1" x14ac:dyDescent="0.3">
      <c r="A11" s="24">
        <v>9</v>
      </c>
      <c r="B11" s="25" t="s">
        <v>73</v>
      </c>
      <c r="C11" s="31" t="s">
        <v>74</v>
      </c>
      <c r="D11" s="41">
        <v>0</v>
      </c>
      <c r="E11" s="41">
        <v>0</v>
      </c>
      <c r="F11" s="41">
        <v>0</v>
      </c>
      <c r="G11" s="93"/>
    </row>
    <row r="12" spans="1:7" ht="16.5" thickBot="1" x14ac:dyDescent="0.3">
      <c r="A12" s="3">
        <v>10</v>
      </c>
      <c r="B12" s="4" t="s">
        <v>75</v>
      </c>
      <c r="C12" s="6" t="s">
        <v>76</v>
      </c>
      <c r="D12" s="7">
        <v>0</v>
      </c>
      <c r="E12" s="7">
        <v>0</v>
      </c>
      <c r="F12" s="7">
        <v>0</v>
      </c>
      <c r="G12" s="91"/>
    </row>
    <row r="13" spans="1:7" ht="16.5" thickBot="1" x14ac:dyDescent="0.3">
      <c r="A13" s="26">
        <v>11</v>
      </c>
      <c r="B13" s="25" t="s">
        <v>77</v>
      </c>
      <c r="C13" s="31" t="s">
        <v>78</v>
      </c>
      <c r="D13" s="32">
        <v>0</v>
      </c>
      <c r="E13" s="32">
        <v>0</v>
      </c>
      <c r="F13" s="32">
        <v>0</v>
      </c>
      <c r="G13" s="92"/>
    </row>
    <row r="14" spans="1:7" ht="16.5" thickBot="1" x14ac:dyDescent="0.3">
      <c r="A14" s="3">
        <v>12</v>
      </c>
      <c r="B14" s="4" t="s">
        <v>79</v>
      </c>
      <c r="C14" s="6" t="s">
        <v>80</v>
      </c>
      <c r="D14" s="7">
        <v>0</v>
      </c>
      <c r="E14" s="7">
        <v>0</v>
      </c>
      <c r="F14" s="7">
        <v>0</v>
      </c>
      <c r="G14" s="91"/>
    </row>
    <row r="15" spans="1:7" ht="16.5" thickBot="1" x14ac:dyDescent="0.3">
      <c r="A15" s="3">
        <v>13</v>
      </c>
      <c r="B15" s="4" t="s">
        <v>81</v>
      </c>
      <c r="C15" s="6" t="s">
        <v>82</v>
      </c>
      <c r="D15" s="7">
        <v>0</v>
      </c>
      <c r="E15" s="7">
        <v>0</v>
      </c>
      <c r="F15" s="7">
        <v>0</v>
      </c>
      <c r="G15" s="91"/>
    </row>
    <row r="16" spans="1:7" ht="16.5" thickBot="1" x14ac:dyDescent="0.3">
      <c r="A16" s="26">
        <v>14</v>
      </c>
      <c r="B16" s="25" t="s">
        <v>83</v>
      </c>
      <c r="C16" s="31" t="s">
        <v>84</v>
      </c>
      <c r="D16" s="32">
        <v>0</v>
      </c>
      <c r="E16" s="32">
        <v>0</v>
      </c>
      <c r="F16" s="32">
        <v>0</v>
      </c>
      <c r="G16" s="92"/>
    </row>
    <row r="17" spans="1:7" ht="16.5" thickBot="1" x14ac:dyDescent="0.3">
      <c r="A17" s="3">
        <v>15</v>
      </c>
      <c r="B17" s="4" t="s">
        <v>85</v>
      </c>
      <c r="C17" s="6" t="s">
        <v>86</v>
      </c>
      <c r="D17" s="7">
        <v>0</v>
      </c>
      <c r="E17" s="7">
        <v>0</v>
      </c>
      <c r="F17" s="7">
        <v>0</v>
      </c>
      <c r="G17" s="91"/>
    </row>
    <row r="18" spans="1:7" ht="16.5" thickBot="1" x14ac:dyDescent="0.3">
      <c r="A18" s="26">
        <v>16</v>
      </c>
      <c r="B18" s="25" t="s">
        <v>87</v>
      </c>
      <c r="C18" s="31" t="s">
        <v>88</v>
      </c>
      <c r="D18" s="32">
        <v>0</v>
      </c>
      <c r="E18" s="32">
        <v>0</v>
      </c>
      <c r="F18" s="32">
        <v>0</v>
      </c>
      <c r="G18" s="92"/>
    </row>
    <row r="19" spans="1:7" ht="16.5" thickBot="1" x14ac:dyDescent="0.3">
      <c r="A19" s="24">
        <v>17</v>
      </c>
      <c r="B19" s="25" t="s">
        <v>132</v>
      </c>
      <c r="C19" s="31" t="s">
        <v>89</v>
      </c>
      <c r="D19" s="32">
        <v>0</v>
      </c>
      <c r="E19" s="32">
        <v>0</v>
      </c>
      <c r="F19" s="32">
        <v>0</v>
      </c>
      <c r="G19" s="92"/>
    </row>
    <row r="20" spans="1:7" ht="16.5" thickBot="1" x14ac:dyDescent="0.3">
      <c r="A20" s="3">
        <v>18</v>
      </c>
      <c r="B20" s="4" t="s">
        <v>123</v>
      </c>
      <c r="C20" s="6" t="s">
        <v>104</v>
      </c>
      <c r="D20" s="7">
        <v>0</v>
      </c>
      <c r="E20" s="7">
        <v>0</v>
      </c>
      <c r="F20" s="7">
        <v>3844249</v>
      </c>
      <c r="G20" s="91">
        <v>0</v>
      </c>
    </row>
    <row r="21" spans="1:7" ht="16.5" thickBot="1" x14ac:dyDescent="0.3">
      <c r="A21" s="3">
        <v>19</v>
      </c>
      <c r="B21" s="4" t="s">
        <v>138</v>
      </c>
      <c r="C21" s="6" t="s">
        <v>105</v>
      </c>
      <c r="D21" s="7">
        <v>5500000</v>
      </c>
      <c r="E21" s="7">
        <v>5500000</v>
      </c>
      <c r="F21" s="7">
        <v>2404878</v>
      </c>
      <c r="G21" s="91">
        <f t="shared" ref="G21:G22" si="0">F21/E21</f>
        <v>0.43725054545454545</v>
      </c>
    </row>
    <row r="22" spans="1:7" ht="16.5" thickBot="1" x14ac:dyDescent="0.3">
      <c r="A22" s="3">
        <v>20</v>
      </c>
      <c r="B22" s="4" t="s">
        <v>90</v>
      </c>
      <c r="C22" s="6" t="s">
        <v>91</v>
      </c>
      <c r="D22" s="7">
        <v>1485000</v>
      </c>
      <c r="E22" s="7">
        <v>1485000</v>
      </c>
      <c r="F22" s="7">
        <v>1684890</v>
      </c>
      <c r="G22" s="91">
        <f t="shared" si="0"/>
        <v>1.1346060606060606</v>
      </c>
    </row>
    <row r="23" spans="1:7" ht="16.5" thickBot="1" x14ac:dyDescent="0.3">
      <c r="A23" s="3">
        <v>21</v>
      </c>
      <c r="B23" s="4" t="s">
        <v>92</v>
      </c>
      <c r="C23" s="6" t="s">
        <v>93</v>
      </c>
      <c r="D23" s="7">
        <v>0</v>
      </c>
      <c r="E23" s="7">
        <v>0</v>
      </c>
      <c r="F23" s="7">
        <v>0</v>
      </c>
      <c r="G23" s="91">
        <v>0</v>
      </c>
    </row>
    <row r="24" spans="1:7" ht="16.5" thickBot="1" x14ac:dyDescent="0.3">
      <c r="A24" s="3">
        <v>22</v>
      </c>
      <c r="B24" s="4" t="s">
        <v>94</v>
      </c>
      <c r="C24" s="6" t="s">
        <v>95</v>
      </c>
      <c r="D24" s="7">
        <v>0</v>
      </c>
      <c r="E24" s="7">
        <v>0</v>
      </c>
      <c r="F24" s="7">
        <v>132953</v>
      </c>
      <c r="G24" s="91">
        <v>0</v>
      </c>
    </row>
    <row r="25" spans="1:7" ht="16.5" thickBot="1" x14ac:dyDescent="0.3">
      <c r="A25" s="24">
        <v>23</v>
      </c>
      <c r="B25" s="25" t="s">
        <v>96</v>
      </c>
      <c r="C25" s="31" t="s">
        <v>97</v>
      </c>
      <c r="D25" s="32">
        <f>SUM(D20:D24)</f>
        <v>6985000</v>
      </c>
      <c r="E25" s="32">
        <f t="shared" ref="E25:F25" si="1">SUM(E20:E24)</f>
        <v>6985000</v>
      </c>
      <c r="F25" s="32">
        <f t="shared" si="1"/>
        <v>8066970</v>
      </c>
      <c r="G25" s="92">
        <f>F25/E25</f>
        <v>1.1548990694345025</v>
      </c>
    </row>
    <row r="26" spans="1:7" ht="16.5" thickBot="1" x14ac:dyDescent="0.3">
      <c r="A26" s="3">
        <v>24</v>
      </c>
      <c r="B26" s="4" t="s">
        <v>99</v>
      </c>
      <c r="C26" s="6" t="s">
        <v>100</v>
      </c>
      <c r="D26" s="7"/>
      <c r="E26" s="7"/>
      <c r="F26" s="7"/>
      <c r="G26" s="91"/>
    </row>
    <row r="27" spans="1:7" ht="16.5" thickBot="1" x14ac:dyDescent="0.3">
      <c r="A27" s="24">
        <v>25</v>
      </c>
      <c r="B27" s="25" t="s">
        <v>101</v>
      </c>
      <c r="C27" s="31" t="s">
        <v>102</v>
      </c>
      <c r="D27" s="41"/>
      <c r="E27" s="41"/>
      <c r="F27" s="41"/>
      <c r="G27" s="93"/>
    </row>
    <row r="28" spans="1:7" ht="16.5" thickBot="1" x14ac:dyDescent="0.3">
      <c r="A28" s="27">
        <v>26</v>
      </c>
      <c r="B28" s="25" t="s">
        <v>133</v>
      </c>
      <c r="C28" s="31" t="s">
        <v>208</v>
      </c>
      <c r="D28" s="32">
        <f>+D9+D11+D19+D25+D27</f>
        <v>6985000</v>
      </c>
      <c r="E28" s="32">
        <f t="shared" ref="E28:F28" si="2">+E9+E11+E19+E25+E27</f>
        <v>6985000</v>
      </c>
      <c r="F28" s="32">
        <f t="shared" si="2"/>
        <v>8066970</v>
      </c>
      <c r="G28" s="92">
        <f>F28/E28</f>
        <v>1.1548990694345025</v>
      </c>
    </row>
    <row r="31" spans="1:7" s="2" customFormat="1" ht="15.75" thickBot="1" x14ac:dyDescent="0.3">
      <c r="A31" s="529" t="s">
        <v>252</v>
      </c>
      <c r="B31" s="529"/>
      <c r="C31" s="529"/>
      <c r="D31" s="530"/>
      <c r="G31" s="77"/>
    </row>
    <row r="32" spans="1:7" s="2" customFormat="1" ht="32.25" thickBot="1" x14ac:dyDescent="0.3">
      <c r="A32" s="22" t="s">
        <v>0</v>
      </c>
      <c r="B32" s="19" t="s">
        <v>1</v>
      </c>
      <c r="C32" s="22" t="s">
        <v>2</v>
      </c>
      <c r="D32" s="30" t="s">
        <v>137</v>
      </c>
      <c r="E32" s="30" t="s">
        <v>212</v>
      </c>
      <c r="F32" s="129" t="s">
        <v>376</v>
      </c>
      <c r="G32" s="89" t="s">
        <v>213</v>
      </c>
    </row>
    <row r="33" spans="1:7" s="63" customFormat="1" ht="16.5" thickBot="1" x14ac:dyDescent="0.3">
      <c r="A33" s="73"/>
      <c r="B33" s="74" t="s">
        <v>228</v>
      </c>
      <c r="C33" s="75" t="s">
        <v>131</v>
      </c>
      <c r="D33" s="76">
        <v>0</v>
      </c>
      <c r="E33" s="7">
        <v>1058348</v>
      </c>
      <c r="F33" s="7">
        <v>1058348</v>
      </c>
      <c r="G33" s="94">
        <f>F33/E33</f>
        <v>1</v>
      </c>
    </row>
    <row r="34" spans="1:7" s="2" customFormat="1" ht="16.5" thickBot="1" x14ac:dyDescent="0.3">
      <c r="A34" s="58">
        <v>1</v>
      </c>
      <c r="B34" s="9" t="s">
        <v>130</v>
      </c>
      <c r="C34" s="9" t="s">
        <v>227</v>
      </c>
      <c r="D34" s="7">
        <v>102086100</v>
      </c>
      <c r="E34" s="7">
        <v>105521975</v>
      </c>
      <c r="F34" s="7">
        <v>81230247</v>
      </c>
      <c r="G34" s="94">
        <f>F34/E34</f>
        <v>0.7697946043940137</v>
      </c>
    </row>
    <row r="35" spans="1:7" s="2" customFormat="1" ht="16.5" thickBot="1" x14ac:dyDescent="0.3">
      <c r="A35" s="57">
        <v>2</v>
      </c>
      <c r="B35" s="20" t="s">
        <v>207</v>
      </c>
      <c r="C35" s="20" t="s">
        <v>164</v>
      </c>
      <c r="D35" s="34">
        <f>SUM(D34:D34)</f>
        <v>102086100</v>
      </c>
      <c r="E35" s="34">
        <f>SUM(E33:E34)</f>
        <v>106580323</v>
      </c>
      <c r="F35" s="34">
        <f>SUM(F33:F34)</f>
        <v>82288595</v>
      </c>
      <c r="G35" s="85">
        <f>F35/E35</f>
        <v>0.77208055562000877</v>
      </c>
    </row>
    <row r="36" spans="1:7" ht="15.75" thickBot="1" x14ac:dyDescent="0.3"/>
    <row r="37" spans="1:7" s="95" customFormat="1" ht="16.5" thickBot="1" x14ac:dyDescent="0.3">
      <c r="A37" s="57"/>
      <c r="B37" s="20" t="s">
        <v>230</v>
      </c>
      <c r="C37" s="20"/>
      <c r="D37" s="34">
        <f>D35+D28</f>
        <v>109071100</v>
      </c>
      <c r="E37" s="34">
        <f t="shared" ref="E37:F37" si="3">E35+E28</f>
        <v>113565323</v>
      </c>
      <c r="F37" s="34">
        <f t="shared" si="3"/>
        <v>90355565</v>
      </c>
      <c r="G37" s="85">
        <f>F37/E37</f>
        <v>0.79562636386813257</v>
      </c>
    </row>
  </sheetData>
  <mergeCells count="2">
    <mergeCell ref="A1:D1"/>
    <mergeCell ref="A31:D31"/>
  </mergeCells>
  <pageMargins left="0.7" right="0.7" top="0.75" bottom="0.75" header="0.3" footer="0.3"/>
  <pageSetup paperSize="9" scale="74" orientation="portrait" r:id="rId1"/>
  <headerFooter>
    <oddHeader xml:space="preserve">&amp;C17.sz.melléklet
Mesevár Óvoda összes bevétele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78"/>
  <sheetViews>
    <sheetView view="pageBreakPreview" zoomScaleNormal="100" zoomScaleSheetLayoutView="100" workbookViewId="0">
      <selection activeCell="F49" sqref="F49"/>
    </sheetView>
  </sheetViews>
  <sheetFormatPr defaultRowHeight="15" x14ac:dyDescent="0.25"/>
  <cols>
    <col min="2" max="2" width="59" customWidth="1"/>
    <col min="4" max="4" width="12.42578125" bestFit="1" customWidth="1"/>
    <col min="5" max="5" width="12.42578125" style="63" bestFit="1" customWidth="1"/>
    <col min="6" max="6" width="12.140625" style="63" customWidth="1"/>
    <col min="7" max="7" width="9.28515625" style="96" customWidth="1"/>
  </cols>
  <sheetData>
    <row r="1" spans="1:7" ht="24" customHeight="1" thickBot="1" x14ac:dyDescent="0.3">
      <c r="A1" s="529" t="s">
        <v>249</v>
      </c>
      <c r="B1" s="529"/>
      <c r="C1" s="529"/>
      <c r="D1" s="530"/>
      <c r="E1"/>
      <c r="F1" s="185" t="s">
        <v>335</v>
      </c>
    </row>
    <row r="2" spans="1:7" ht="32.25" thickBot="1" x14ac:dyDescent="0.3">
      <c r="A2" s="22" t="s">
        <v>0</v>
      </c>
      <c r="B2" s="19" t="s">
        <v>1</v>
      </c>
      <c r="C2" s="22" t="s">
        <v>2</v>
      </c>
      <c r="D2" s="22" t="s">
        <v>137</v>
      </c>
      <c r="E2" s="22" t="s">
        <v>212</v>
      </c>
      <c r="F2" s="129" t="s">
        <v>376</v>
      </c>
      <c r="G2" s="106" t="s">
        <v>213</v>
      </c>
    </row>
    <row r="3" spans="1:7" ht="16.5" thickBot="1" x14ac:dyDescent="0.3">
      <c r="A3" s="8">
        <v>1</v>
      </c>
      <c r="B3" s="9" t="s">
        <v>3</v>
      </c>
      <c r="C3" s="9" t="s">
        <v>4</v>
      </c>
      <c r="D3" s="10">
        <v>59200000</v>
      </c>
      <c r="E3" s="10">
        <v>60444900</v>
      </c>
      <c r="F3" s="10">
        <v>53905696</v>
      </c>
      <c r="G3" s="107">
        <f>F3/E3</f>
        <v>0.89181545506734228</v>
      </c>
    </row>
    <row r="4" spans="1:7" s="2" customFormat="1" ht="16.5" thickBot="1" x14ac:dyDescent="0.3">
      <c r="A4" s="8">
        <v>2</v>
      </c>
      <c r="B4" s="9" t="s">
        <v>5</v>
      </c>
      <c r="C4" s="9" t="s">
        <v>6</v>
      </c>
      <c r="D4" s="10">
        <v>0</v>
      </c>
      <c r="E4" s="10">
        <v>0</v>
      </c>
      <c r="F4" s="10">
        <v>0</v>
      </c>
      <c r="G4" s="107"/>
    </row>
    <row r="5" spans="1:7" s="2" customFormat="1" ht="16.5" thickBot="1" x14ac:dyDescent="0.3">
      <c r="A5" s="8">
        <v>3</v>
      </c>
      <c r="B5" s="52" t="s">
        <v>165</v>
      </c>
      <c r="C5" s="52" t="s">
        <v>166</v>
      </c>
      <c r="D5" s="10">
        <v>0</v>
      </c>
      <c r="E5" s="10"/>
      <c r="F5" s="10"/>
      <c r="G5" s="107"/>
    </row>
    <row r="6" spans="1:7" s="2" customFormat="1" ht="16.5" thickBot="1" x14ac:dyDescent="0.3">
      <c r="A6" s="8">
        <v>4</v>
      </c>
      <c r="B6" s="52" t="s">
        <v>167</v>
      </c>
      <c r="C6" s="52" t="s">
        <v>168</v>
      </c>
      <c r="D6" s="53">
        <v>120000</v>
      </c>
      <c r="E6" s="53">
        <v>120000</v>
      </c>
      <c r="F6" s="53">
        <v>0</v>
      </c>
      <c r="G6" s="107"/>
    </row>
    <row r="7" spans="1:7" s="2" customFormat="1" ht="16.5" thickBot="1" x14ac:dyDescent="0.3">
      <c r="A7" s="8">
        <v>5</v>
      </c>
      <c r="B7" s="52" t="s">
        <v>169</v>
      </c>
      <c r="C7" s="52" t="s">
        <v>170</v>
      </c>
      <c r="D7" s="53">
        <v>895300</v>
      </c>
      <c r="E7" s="53">
        <v>995300</v>
      </c>
      <c r="F7" s="53">
        <v>904366</v>
      </c>
      <c r="G7" s="107"/>
    </row>
    <row r="8" spans="1:7" s="2" customFormat="1" ht="16.5" thickBot="1" x14ac:dyDescent="0.3">
      <c r="A8" s="8">
        <v>6</v>
      </c>
      <c r="B8" s="9" t="s">
        <v>7</v>
      </c>
      <c r="C8" s="9" t="s">
        <v>8</v>
      </c>
      <c r="D8" s="10">
        <v>3200000</v>
      </c>
      <c r="E8" s="10">
        <v>3200000</v>
      </c>
      <c r="F8" s="10"/>
      <c r="G8" s="107"/>
    </row>
    <row r="9" spans="1:7" s="2" customFormat="1" ht="16.5" thickBot="1" x14ac:dyDescent="0.3">
      <c r="A9" s="8">
        <v>7</v>
      </c>
      <c r="B9" s="52" t="s">
        <v>171</v>
      </c>
      <c r="C9" s="52" t="s">
        <v>172</v>
      </c>
      <c r="D9" s="53">
        <v>0</v>
      </c>
      <c r="E9" s="53">
        <v>0</v>
      </c>
      <c r="F9" s="53">
        <v>0</v>
      </c>
      <c r="G9" s="107"/>
    </row>
    <row r="10" spans="1:7" s="2" customFormat="1" ht="16.5" thickBot="1" x14ac:dyDescent="0.3">
      <c r="A10" s="8">
        <v>8</v>
      </c>
      <c r="B10" s="52" t="s">
        <v>173</v>
      </c>
      <c r="C10" s="52" t="s">
        <v>174</v>
      </c>
      <c r="D10" s="53">
        <v>0</v>
      </c>
      <c r="E10" s="53">
        <v>0</v>
      </c>
      <c r="F10" s="53">
        <v>0</v>
      </c>
      <c r="G10" s="107"/>
    </row>
    <row r="11" spans="1:7" s="2" customFormat="1" ht="16.5" thickBot="1" x14ac:dyDescent="0.3">
      <c r="A11" s="8">
        <v>9</v>
      </c>
      <c r="B11" s="52" t="s">
        <v>175</v>
      </c>
      <c r="C11" s="52" t="s">
        <v>176</v>
      </c>
      <c r="D11" s="53">
        <v>0</v>
      </c>
      <c r="E11" s="53">
        <v>0</v>
      </c>
      <c r="F11" s="53">
        <v>0</v>
      </c>
      <c r="G11" s="107"/>
    </row>
    <row r="12" spans="1:7" s="2" customFormat="1" ht="16.5" thickBot="1" x14ac:dyDescent="0.3">
      <c r="A12" s="8">
        <v>10</v>
      </c>
      <c r="B12" s="9" t="s">
        <v>9</v>
      </c>
      <c r="C12" s="9" t="s">
        <v>10</v>
      </c>
      <c r="D12" s="10">
        <v>1336000</v>
      </c>
      <c r="E12" s="10">
        <v>1918840</v>
      </c>
      <c r="F12" s="10">
        <v>1185784</v>
      </c>
      <c r="G12" s="107">
        <f>F12/E12</f>
        <v>0.61796918971878845</v>
      </c>
    </row>
    <row r="13" spans="1:7" s="2" customFormat="1" ht="16.5" thickBot="1" x14ac:dyDescent="0.3">
      <c r="A13" s="8">
        <v>11</v>
      </c>
      <c r="B13" s="20" t="s">
        <v>11</v>
      </c>
      <c r="C13" s="20" t="s">
        <v>12</v>
      </c>
      <c r="D13" s="21">
        <f>SUM(D3:D12)</f>
        <v>64751300</v>
      </c>
      <c r="E13" s="21">
        <f t="shared" ref="E13:F13" si="0">SUM(E3:E12)</f>
        <v>66679040</v>
      </c>
      <c r="F13" s="21">
        <f t="shared" si="0"/>
        <v>55995846</v>
      </c>
      <c r="G13" s="110">
        <f>F13/E13</f>
        <v>0.83978182649300293</v>
      </c>
    </row>
    <row r="14" spans="1:7" s="113" customFormat="1" ht="18" customHeight="1" thickBot="1" x14ac:dyDescent="0.3">
      <c r="A14" s="8">
        <v>12</v>
      </c>
      <c r="B14" s="9" t="s">
        <v>106</v>
      </c>
      <c r="C14" s="9" t="s">
        <v>13</v>
      </c>
      <c r="D14" s="112">
        <v>0</v>
      </c>
      <c r="E14" s="112">
        <v>0</v>
      </c>
      <c r="F14" s="112"/>
      <c r="G14" s="107">
        <v>0</v>
      </c>
    </row>
    <row r="15" spans="1:7" s="2" customFormat="1" ht="32.25" thickBot="1" x14ac:dyDescent="0.3">
      <c r="A15" s="8">
        <v>13</v>
      </c>
      <c r="B15" s="54" t="s">
        <v>177</v>
      </c>
      <c r="C15" s="52" t="s">
        <v>178</v>
      </c>
      <c r="D15" s="13"/>
      <c r="E15" s="13"/>
      <c r="F15" s="13"/>
      <c r="G15" s="109">
        <v>0</v>
      </c>
    </row>
    <row r="16" spans="1:7" s="2" customFormat="1" ht="16.5" thickBot="1" x14ac:dyDescent="0.3">
      <c r="A16" s="8">
        <v>14</v>
      </c>
      <c r="B16" s="12" t="s">
        <v>179</v>
      </c>
      <c r="C16" s="12" t="s">
        <v>109</v>
      </c>
      <c r="D16" s="196">
        <v>804300</v>
      </c>
      <c r="E16" s="196">
        <v>804300</v>
      </c>
      <c r="F16" s="196">
        <f>SUM(F14:F15)</f>
        <v>0</v>
      </c>
      <c r="G16" s="197"/>
    </row>
    <row r="17" spans="1:7" ht="16.5" thickBot="1" x14ac:dyDescent="0.3">
      <c r="A17" s="8">
        <v>15</v>
      </c>
      <c r="B17" s="17" t="s">
        <v>108</v>
      </c>
      <c r="C17" s="17" t="s">
        <v>14</v>
      </c>
      <c r="D17" s="21">
        <f>D16</f>
        <v>804300</v>
      </c>
      <c r="E17" s="21">
        <f>E16</f>
        <v>804300</v>
      </c>
      <c r="F17" s="21">
        <f>F16</f>
        <v>0</v>
      </c>
      <c r="G17" s="108">
        <f>F17/E17</f>
        <v>0</v>
      </c>
    </row>
    <row r="18" spans="1:7" ht="16.5" thickBot="1" x14ac:dyDescent="0.3">
      <c r="A18" s="8">
        <v>16</v>
      </c>
      <c r="B18" s="20" t="s">
        <v>15</v>
      </c>
      <c r="C18" s="20" t="s">
        <v>16</v>
      </c>
      <c r="D18" s="21">
        <v>65555600</v>
      </c>
      <c r="E18" s="21">
        <f>E13+E17</f>
        <v>67483340</v>
      </c>
      <c r="F18" s="21">
        <f>F13+F17</f>
        <v>55995846</v>
      </c>
      <c r="G18" s="108">
        <f>F18/E18</f>
        <v>0.82977288913085812</v>
      </c>
    </row>
    <row r="19" spans="1:7" s="2" customFormat="1" ht="16.5" thickBot="1" x14ac:dyDescent="0.3">
      <c r="A19" s="8">
        <v>17</v>
      </c>
      <c r="B19" s="20" t="s">
        <v>17</v>
      </c>
      <c r="C19" s="20" t="s">
        <v>18</v>
      </c>
      <c r="D19" s="21">
        <v>12171500</v>
      </c>
      <c r="E19" s="21">
        <v>12470300</v>
      </c>
      <c r="F19" s="21">
        <v>9394401</v>
      </c>
      <c r="G19" s="108">
        <f>F19/E19</f>
        <v>0.75334202064104316</v>
      </c>
    </row>
    <row r="20" spans="1:7" s="2" customFormat="1" ht="16.5" thickBot="1" x14ac:dyDescent="0.3">
      <c r="A20" s="8">
        <v>18</v>
      </c>
      <c r="B20" s="12" t="s">
        <v>277</v>
      </c>
      <c r="C20" s="12" t="s">
        <v>280</v>
      </c>
      <c r="D20" s="10"/>
      <c r="E20" s="10"/>
      <c r="F20" s="10"/>
      <c r="G20" s="107"/>
    </row>
    <row r="21" spans="1:7" s="2" customFormat="1" ht="16.5" thickBot="1" x14ac:dyDescent="0.3">
      <c r="A21" s="8">
        <v>19</v>
      </c>
      <c r="B21" s="151" t="s">
        <v>278</v>
      </c>
      <c r="C21" s="151" t="s">
        <v>281</v>
      </c>
      <c r="D21" s="53"/>
      <c r="E21" s="53"/>
      <c r="F21" s="53"/>
      <c r="G21" s="107"/>
    </row>
    <row r="22" spans="1:7" s="2" customFormat="1" ht="16.5" thickBot="1" x14ac:dyDescent="0.3">
      <c r="A22" s="8">
        <v>20</v>
      </c>
      <c r="B22" s="151" t="s">
        <v>279</v>
      </c>
      <c r="C22" s="151" t="s">
        <v>282</v>
      </c>
      <c r="D22" s="198"/>
      <c r="E22" s="198"/>
      <c r="F22" s="198"/>
      <c r="G22" s="107"/>
    </row>
    <row r="23" spans="1:7" s="2" customFormat="1" ht="16.5" thickBot="1" x14ac:dyDescent="0.3">
      <c r="A23" s="8">
        <v>21</v>
      </c>
      <c r="B23" s="12" t="s">
        <v>276</v>
      </c>
      <c r="C23" s="12" t="s">
        <v>283</v>
      </c>
      <c r="D23" s="10">
        <v>601000</v>
      </c>
      <c r="E23" s="10">
        <v>601000</v>
      </c>
      <c r="F23" s="10">
        <v>472366</v>
      </c>
      <c r="G23" s="107">
        <f>F23/E23</f>
        <v>0.78596672212978369</v>
      </c>
    </row>
    <row r="24" spans="1:7" s="2" customFormat="1" ht="16.5" thickBot="1" x14ac:dyDescent="0.3">
      <c r="A24" s="8">
        <v>22</v>
      </c>
      <c r="B24" s="20" t="s">
        <v>284</v>
      </c>
      <c r="C24" s="20" t="s">
        <v>185</v>
      </c>
      <c r="D24" s="21">
        <f>SUM(D20:D23)</f>
        <v>601000</v>
      </c>
      <c r="E24" s="21">
        <f>SUM(E20:E23)</f>
        <v>601000</v>
      </c>
      <c r="F24" s="21">
        <f>SUM(F20:F23)</f>
        <v>472366</v>
      </c>
      <c r="G24" s="108">
        <f t="shared" ref="G24" si="1">F24/E24</f>
        <v>0.78596672212978369</v>
      </c>
    </row>
    <row r="25" spans="1:7" s="2" customFormat="1" ht="16.5" thickBot="1" x14ac:dyDescent="0.3">
      <c r="A25" s="8">
        <v>23</v>
      </c>
      <c r="B25" s="151" t="s">
        <v>285</v>
      </c>
      <c r="C25" s="151" t="s">
        <v>289</v>
      </c>
      <c r="D25" s="13">
        <v>110000</v>
      </c>
      <c r="E25" s="13">
        <v>110000</v>
      </c>
      <c r="F25" s="13">
        <v>171059</v>
      </c>
      <c r="G25" s="199"/>
    </row>
    <row r="26" spans="1:7" s="2" customFormat="1" ht="16.5" thickBot="1" x14ac:dyDescent="0.3">
      <c r="A26" s="8">
        <v>24</v>
      </c>
      <c r="B26" s="151" t="s">
        <v>286</v>
      </c>
      <c r="C26" s="151" t="s">
        <v>290</v>
      </c>
      <c r="D26" s="10"/>
      <c r="E26" s="10"/>
      <c r="F26" s="10"/>
      <c r="G26" s="107"/>
    </row>
    <row r="27" spans="1:7" s="2" customFormat="1" ht="16.5" thickBot="1" x14ac:dyDescent="0.3">
      <c r="A27" s="8">
        <v>25</v>
      </c>
      <c r="B27" s="151" t="s">
        <v>287</v>
      </c>
      <c r="C27" s="151" t="s">
        <v>291</v>
      </c>
      <c r="D27" s="53">
        <v>150000</v>
      </c>
      <c r="E27" s="53">
        <v>150000</v>
      </c>
      <c r="F27" s="53">
        <v>0</v>
      </c>
      <c r="G27" s="107">
        <v>0</v>
      </c>
    </row>
    <row r="28" spans="1:7" s="2" customFormat="1" ht="16.5" thickBot="1" x14ac:dyDescent="0.3">
      <c r="A28" s="8">
        <v>26</v>
      </c>
      <c r="B28" s="151" t="s">
        <v>288</v>
      </c>
      <c r="C28" s="151" t="s">
        <v>292</v>
      </c>
      <c r="D28" s="53">
        <v>16110000</v>
      </c>
      <c r="E28" s="53">
        <v>16948730</v>
      </c>
      <c r="F28" s="53">
        <v>16189847</v>
      </c>
      <c r="G28" s="107">
        <f>F28/E28</f>
        <v>0.95522478675393374</v>
      </c>
    </row>
    <row r="29" spans="1:7" s="2" customFormat="1" ht="16.5" thickBot="1" x14ac:dyDescent="0.3">
      <c r="A29" s="8">
        <v>27</v>
      </c>
      <c r="B29" s="126" t="s">
        <v>293</v>
      </c>
      <c r="C29" s="126" t="s">
        <v>111</v>
      </c>
      <c r="D29" s="21">
        <f>SUM(D25:D28)</f>
        <v>16370000</v>
      </c>
      <c r="E29" s="21">
        <f>SUM(E25:E28)</f>
        <v>17208730</v>
      </c>
      <c r="F29" s="21">
        <f>SUM(F25:F28)</f>
        <v>16360906</v>
      </c>
      <c r="G29" s="108">
        <f>SUM(G28)</f>
        <v>0.95522478675393374</v>
      </c>
    </row>
    <row r="30" spans="1:7" s="2" customFormat="1" ht="16.5" thickBot="1" x14ac:dyDescent="0.3">
      <c r="A30" s="8">
        <v>28</v>
      </c>
      <c r="B30" s="12" t="s">
        <v>186</v>
      </c>
      <c r="C30" s="12" t="s">
        <v>19</v>
      </c>
      <c r="D30" s="10">
        <v>393000</v>
      </c>
      <c r="E30" s="10">
        <v>393000</v>
      </c>
      <c r="F30" s="10">
        <v>8654</v>
      </c>
      <c r="G30" s="107">
        <f>F30/E30</f>
        <v>2.2020356234096691E-2</v>
      </c>
    </row>
    <row r="31" spans="1:7" s="2" customFormat="1" ht="16.5" thickBot="1" x14ac:dyDescent="0.3">
      <c r="A31" s="8">
        <v>29</v>
      </c>
      <c r="B31" s="12" t="s">
        <v>187</v>
      </c>
      <c r="C31" s="12" t="s">
        <v>112</v>
      </c>
      <c r="D31" s="10">
        <v>330000</v>
      </c>
      <c r="E31" s="10">
        <v>330000</v>
      </c>
      <c r="F31" s="10">
        <v>135866</v>
      </c>
      <c r="G31" s="107">
        <f t="shared" ref="G31:G37" si="2">F31/E31</f>
        <v>0.41171515151515153</v>
      </c>
    </row>
    <row r="32" spans="1:7" s="2" customFormat="1" ht="16.5" thickBot="1" x14ac:dyDescent="0.3">
      <c r="A32" s="8">
        <v>30</v>
      </c>
      <c r="B32" s="20" t="s">
        <v>188</v>
      </c>
      <c r="C32" s="20" t="s">
        <v>189</v>
      </c>
      <c r="D32" s="21">
        <f>SUM(D30:D31)</f>
        <v>723000</v>
      </c>
      <c r="E32" s="21">
        <f>SUM(E30:E31)</f>
        <v>723000</v>
      </c>
      <c r="F32" s="21">
        <f>SUM(F30:F31)</f>
        <v>144520</v>
      </c>
      <c r="G32" s="108">
        <f t="shared" si="2"/>
        <v>0.1998893499308437</v>
      </c>
    </row>
    <row r="33" spans="1:8" s="2" customFormat="1" ht="16.5" thickBot="1" x14ac:dyDescent="0.3">
      <c r="A33" s="8">
        <v>31</v>
      </c>
      <c r="B33" s="12" t="s">
        <v>294</v>
      </c>
      <c r="C33" s="12" t="s">
        <v>113</v>
      </c>
      <c r="D33" s="13">
        <v>550000</v>
      </c>
      <c r="E33" s="13">
        <v>550000</v>
      </c>
      <c r="F33" s="13">
        <v>143893</v>
      </c>
      <c r="G33" s="107">
        <f t="shared" si="2"/>
        <v>0.26162363636363634</v>
      </c>
      <c r="H33" s="201"/>
    </row>
    <row r="34" spans="1:8" s="2" customFormat="1" ht="16.5" thickBot="1" x14ac:dyDescent="0.3">
      <c r="A34" s="161"/>
      <c r="B34" s="151" t="s">
        <v>295</v>
      </c>
      <c r="C34" s="151" t="s">
        <v>299</v>
      </c>
      <c r="D34" s="13">
        <v>1450000</v>
      </c>
      <c r="E34" s="13">
        <v>1434000</v>
      </c>
      <c r="F34" s="13">
        <v>282456</v>
      </c>
      <c r="G34" s="107">
        <f t="shared" si="2"/>
        <v>0.19697071129707114</v>
      </c>
      <c r="H34" s="201"/>
    </row>
    <row r="35" spans="1:8" s="2" customFormat="1" ht="16.5" thickBot="1" x14ac:dyDescent="0.3">
      <c r="A35" s="161"/>
      <c r="B35" s="151" t="s">
        <v>296</v>
      </c>
      <c r="C35" s="151" t="s">
        <v>300</v>
      </c>
      <c r="D35" s="13">
        <v>450000</v>
      </c>
      <c r="E35" s="13">
        <v>450000</v>
      </c>
      <c r="F35" s="13">
        <v>361190</v>
      </c>
      <c r="G35" s="107">
        <f t="shared" si="2"/>
        <v>0.80264444444444449</v>
      </c>
    </row>
    <row r="36" spans="1:8" s="2" customFormat="1" ht="16.5" thickBot="1" x14ac:dyDescent="0.3">
      <c r="A36" s="161"/>
      <c r="B36" s="151" t="s">
        <v>297</v>
      </c>
      <c r="C36" s="151" t="s">
        <v>301</v>
      </c>
      <c r="D36" s="13">
        <v>220000</v>
      </c>
      <c r="E36" s="13">
        <v>220000</v>
      </c>
      <c r="F36" s="13"/>
      <c r="G36" s="107">
        <f t="shared" si="2"/>
        <v>0</v>
      </c>
      <c r="H36" s="35"/>
    </row>
    <row r="37" spans="1:8" s="2" customFormat="1" ht="16.5" thickBot="1" x14ac:dyDescent="0.3">
      <c r="A37" s="161"/>
      <c r="B37" s="126" t="s">
        <v>298</v>
      </c>
      <c r="C37" s="126" t="s">
        <v>302</v>
      </c>
      <c r="D37" s="21">
        <f>SUM(D33:D36)</f>
        <v>2670000</v>
      </c>
      <c r="E37" s="21">
        <f>SUM(E33:E36)</f>
        <v>2654000</v>
      </c>
      <c r="F37" s="21">
        <f>SUM(F33:F36)</f>
        <v>787539</v>
      </c>
      <c r="G37" s="108">
        <f t="shared" si="2"/>
        <v>0.29673662396382816</v>
      </c>
    </row>
    <row r="38" spans="1:8" s="2" customFormat="1" ht="16.5" thickBot="1" x14ac:dyDescent="0.3">
      <c r="A38" s="8">
        <v>32</v>
      </c>
      <c r="B38" s="37" t="s">
        <v>191</v>
      </c>
      <c r="C38" s="37" t="s">
        <v>192</v>
      </c>
      <c r="D38" s="38">
        <v>0</v>
      </c>
      <c r="E38" s="38">
        <v>366300</v>
      </c>
      <c r="F38" s="38">
        <v>366300</v>
      </c>
      <c r="G38" s="108">
        <v>0</v>
      </c>
    </row>
    <row r="39" spans="1:8" s="2" customFormat="1" ht="16.5" thickBot="1" x14ac:dyDescent="0.3">
      <c r="A39" s="8">
        <v>33</v>
      </c>
      <c r="B39" s="20" t="s">
        <v>20</v>
      </c>
      <c r="C39" s="20" t="s">
        <v>21</v>
      </c>
      <c r="D39" s="21">
        <v>380000</v>
      </c>
      <c r="E39" s="21">
        <v>380000</v>
      </c>
      <c r="F39" s="21">
        <v>354009</v>
      </c>
      <c r="G39" s="108">
        <f>F39/E39</f>
        <v>0.9316026315789474</v>
      </c>
    </row>
    <row r="40" spans="1:8" s="2" customFormat="1" ht="16.5" thickBot="1" x14ac:dyDescent="0.3">
      <c r="A40" s="8">
        <v>34</v>
      </c>
      <c r="B40" s="20" t="s">
        <v>22</v>
      </c>
      <c r="C40" s="20" t="s">
        <v>23</v>
      </c>
      <c r="D40" s="21">
        <v>880000</v>
      </c>
      <c r="E40" s="21">
        <v>415000</v>
      </c>
      <c r="F40" s="21">
        <v>132513</v>
      </c>
      <c r="G40" s="108">
        <f>F40/E40</f>
        <v>0.31930843373493978</v>
      </c>
    </row>
    <row r="41" spans="1:8" s="2" customFormat="1" ht="16.5" thickBot="1" x14ac:dyDescent="0.3">
      <c r="A41" s="8">
        <v>35</v>
      </c>
      <c r="B41" s="20" t="s">
        <v>114</v>
      </c>
      <c r="C41" s="20" t="s">
        <v>24</v>
      </c>
      <c r="D41" s="21">
        <v>1300000</v>
      </c>
      <c r="E41" s="21">
        <v>1300000</v>
      </c>
      <c r="F41" s="21">
        <v>396000</v>
      </c>
      <c r="G41" s="108">
        <f>F41/E41</f>
        <v>0.30461538461538462</v>
      </c>
    </row>
    <row r="42" spans="1:8" s="2" customFormat="1" ht="16.5" thickBot="1" x14ac:dyDescent="0.3">
      <c r="A42" s="8">
        <v>36</v>
      </c>
      <c r="B42" s="9" t="s">
        <v>303</v>
      </c>
      <c r="C42" s="9" t="s">
        <v>306</v>
      </c>
      <c r="D42" s="198">
        <v>0</v>
      </c>
      <c r="E42" s="198">
        <v>0</v>
      </c>
      <c r="F42" s="198">
        <v>0</v>
      </c>
      <c r="G42" s="199"/>
    </row>
    <row r="43" spans="1:8" s="2" customFormat="1" ht="16.5" thickBot="1" x14ac:dyDescent="0.3">
      <c r="A43" s="161"/>
      <c r="B43" s="162" t="s">
        <v>304</v>
      </c>
      <c r="C43" s="162" t="s">
        <v>307</v>
      </c>
      <c r="D43" s="13">
        <v>0</v>
      </c>
      <c r="E43" s="13">
        <v>0</v>
      </c>
      <c r="F43" s="13">
        <v>247213</v>
      </c>
      <c r="G43" s="109"/>
    </row>
    <row r="44" spans="1:8" s="2" customFormat="1" ht="16.5" thickBot="1" x14ac:dyDescent="0.3">
      <c r="A44" s="161"/>
      <c r="B44" s="162" t="s">
        <v>305</v>
      </c>
      <c r="C44" s="162" t="s">
        <v>308</v>
      </c>
      <c r="D44" s="198">
        <f>SUM(D43)</f>
        <v>0</v>
      </c>
      <c r="E44" s="198">
        <f t="shared" ref="E44" si="3">SUM(E43)</f>
        <v>0</v>
      </c>
      <c r="F44" s="13">
        <v>286526</v>
      </c>
      <c r="G44" s="199"/>
    </row>
    <row r="45" spans="1:8" s="2" customFormat="1" ht="16.5" thickBot="1" x14ac:dyDescent="0.3">
      <c r="A45" s="161"/>
      <c r="B45" s="162" t="s">
        <v>193</v>
      </c>
      <c r="C45" s="162" t="s">
        <v>309</v>
      </c>
      <c r="D45" s="10">
        <v>900000</v>
      </c>
      <c r="E45" s="10">
        <v>1863345</v>
      </c>
      <c r="F45" s="10">
        <v>347894</v>
      </c>
      <c r="G45" s="109">
        <f>F45/E45</f>
        <v>0.18670401884782475</v>
      </c>
    </row>
    <row r="46" spans="1:8" s="2" customFormat="1" ht="16.5" thickBot="1" x14ac:dyDescent="0.3">
      <c r="A46" s="8">
        <v>37</v>
      </c>
      <c r="B46" s="20" t="s">
        <v>115</v>
      </c>
      <c r="C46" s="20" t="s">
        <v>25</v>
      </c>
      <c r="D46" s="18">
        <v>900000</v>
      </c>
      <c r="E46" s="18">
        <f>SUM(E45)</f>
        <v>1863345</v>
      </c>
      <c r="F46" s="18">
        <f>SUM(F42:F45)</f>
        <v>881633</v>
      </c>
      <c r="G46" s="108">
        <f>F46/E46</f>
        <v>0.47314533808822307</v>
      </c>
    </row>
    <row r="47" spans="1:8" s="2" customFormat="1" ht="16.5" thickBot="1" x14ac:dyDescent="0.3">
      <c r="A47" s="8">
        <v>40</v>
      </c>
      <c r="B47" s="20" t="s">
        <v>26</v>
      </c>
      <c r="C47" s="20" t="s">
        <v>27</v>
      </c>
      <c r="D47" s="21">
        <v>200000</v>
      </c>
      <c r="E47" s="21">
        <v>200000</v>
      </c>
      <c r="F47" s="21">
        <v>0</v>
      </c>
      <c r="G47" s="108"/>
    </row>
    <row r="48" spans="1:8" s="2" customFormat="1" ht="16.5" thickBot="1" x14ac:dyDescent="0.3">
      <c r="A48" s="8">
        <v>41</v>
      </c>
      <c r="B48" s="9" t="s">
        <v>127</v>
      </c>
      <c r="C48" s="9" t="s">
        <v>28</v>
      </c>
      <c r="D48" s="13">
        <v>6170000</v>
      </c>
      <c r="E48" s="13">
        <v>6652108</v>
      </c>
      <c r="F48" s="13">
        <v>4292064</v>
      </c>
      <c r="G48" s="109">
        <f>F48/E48</f>
        <v>0.64521862844078903</v>
      </c>
    </row>
    <row r="49" spans="1:9" s="2" customFormat="1" ht="16.5" thickBot="1" x14ac:dyDescent="0.3">
      <c r="A49" s="8">
        <v>42</v>
      </c>
      <c r="B49" s="9" t="s">
        <v>116</v>
      </c>
      <c r="C49" s="9" t="s">
        <v>29</v>
      </c>
      <c r="D49" s="10">
        <v>1000000</v>
      </c>
      <c r="E49" s="10">
        <v>1000000</v>
      </c>
      <c r="F49" s="10">
        <v>534000</v>
      </c>
      <c r="G49" s="109">
        <f>F49/E49</f>
        <v>0.53400000000000003</v>
      </c>
    </row>
    <row r="50" spans="1:9" s="2" customFormat="1" ht="16.5" thickBot="1" x14ac:dyDescent="0.3">
      <c r="A50" s="8">
        <v>44</v>
      </c>
      <c r="B50" s="9" t="s">
        <v>117</v>
      </c>
      <c r="C50" s="9" t="s">
        <v>30</v>
      </c>
      <c r="D50" s="10">
        <v>150000</v>
      </c>
      <c r="E50" s="10">
        <v>150000</v>
      </c>
      <c r="F50" s="10">
        <v>0</v>
      </c>
      <c r="G50" s="107"/>
    </row>
    <row r="51" spans="1:9" s="2" customFormat="1" ht="16.5" thickBot="1" x14ac:dyDescent="0.3">
      <c r="A51" s="8">
        <v>45</v>
      </c>
      <c r="B51" s="20" t="s">
        <v>31</v>
      </c>
      <c r="C51" s="20" t="s">
        <v>32</v>
      </c>
      <c r="D51" s="21">
        <v>7320000</v>
      </c>
      <c r="E51" s="21">
        <f>SUM(E48:E50)</f>
        <v>7802108</v>
      </c>
      <c r="F51" s="21">
        <f>SUM(F48:F50)</f>
        <v>4826064</v>
      </c>
      <c r="G51" s="108">
        <f>F51/E51</f>
        <v>0.61855898431552092</v>
      </c>
    </row>
    <row r="52" spans="1:9" s="2" customFormat="1" ht="16.5" thickBot="1" x14ac:dyDescent="0.3">
      <c r="A52" s="8">
        <v>46</v>
      </c>
      <c r="B52" s="20" t="s">
        <v>33</v>
      </c>
      <c r="C52" s="20" t="s">
        <v>34</v>
      </c>
      <c r="D52" s="21">
        <v>31344000</v>
      </c>
      <c r="E52" s="21">
        <f>E24+E29+E32+E37+E39+E40+E41+E46+E47+E51+E38</f>
        <v>33513483</v>
      </c>
      <c r="F52" s="21">
        <f>F24+F29+F32+F37+F39+F40+F41+F46+F51+F38</f>
        <v>24721850</v>
      </c>
      <c r="G52" s="108">
        <f>F52/E52</f>
        <v>0.73766877647423279</v>
      </c>
    </row>
    <row r="53" spans="1:9" s="2" customFormat="1" ht="16.5" thickBot="1" x14ac:dyDescent="0.3">
      <c r="A53" s="161"/>
      <c r="B53" s="151" t="s">
        <v>310</v>
      </c>
      <c r="C53" s="151" t="s">
        <v>313</v>
      </c>
      <c r="D53" s="10"/>
      <c r="E53" s="10"/>
      <c r="F53" s="10"/>
      <c r="G53" s="107"/>
    </row>
    <row r="54" spans="1:9" s="2" customFormat="1" ht="16.5" thickBot="1" x14ac:dyDescent="0.3">
      <c r="A54" s="161"/>
      <c r="B54" s="151" t="s">
        <v>311</v>
      </c>
      <c r="C54" s="151" t="s">
        <v>314</v>
      </c>
      <c r="D54" s="198"/>
      <c r="E54" s="198"/>
      <c r="F54" s="198"/>
      <c r="G54" s="199"/>
    </row>
    <row r="55" spans="1:9" s="2" customFormat="1" ht="16.5" thickBot="1" x14ac:dyDescent="0.3">
      <c r="A55" s="161"/>
      <c r="B55" s="151" t="s">
        <v>312</v>
      </c>
      <c r="C55" s="151" t="s">
        <v>315</v>
      </c>
      <c r="D55" s="10"/>
      <c r="E55" s="10"/>
      <c r="F55" s="10"/>
      <c r="G55" s="107">
        <v>0</v>
      </c>
    </row>
    <row r="56" spans="1:9" s="2" customFormat="1" ht="16.5" thickBot="1" x14ac:dyDescent="0.3">
      <c r="A56" s="8">
        <v>47</v>
      </c>
      <c r="B56" s="20" t="s">
        <v>129</v>
      </c>
      <c r="C56" s="20" t="s">
        <v>140</v>
      </c>
      <c r="D56" s="191"/>
      <c r="E56" s="191"/>
      <c r="F56" s="191"/>
      <c r="G56" s="200">
        <v>0</v>
      </c>
    </row>
    <row r="57" spans="1:9" s="2" customFormat="1" ht="16.5" thickBot="1" x14ac:dyDescent="0.3">
      <c r="A57" s="8">
        <v>48</v>
      </c>
      <c r="B57" s="9" t="s">
        <v>200</v>
      </c>
      <c r="C57" s="9" t="s">
        <v>201</v>
      </c>
      <c r="D57" s="198">
        <f>SUM(D55:D56)</f>
        <v>0</v>
      </c>
      <c r="E57" s="198">
        <f t="shared" ref="E57:G57" si="4">SUM(E55:E56)</f>
        <v>0</v>
      </c>
      <c r="F57" s="198">
        <f t="shared" si="4"/>
        <v>0</v>
      </c>
      <c r="G57" s="199">
        <f t="shared" si="4"/>
        <v>0</v>
      </c>
    </row>
    <row r="58" spans="1:9" s="2" customFormat="1" ht="16.5" thickBot="1" x14ac:dyDescent="0.3">
      <c r="A58" s="8">
        <v>49</v>
      </c>
      <c r="B58" s="117" t="s">
        <v>241</v>
      </c>
      <c r="C58" s="117" t="s">
        <v>242</v>
      </c>
      <c r="D58" s="13">
        <v>0</v>
      </c>
      <c r="E58" s="13">
        <v>0</v>
      </c>
      <c r="F58" s="13">
        <v>0</v>
      </c>
      <c r="G58" s="109">
        <v>0</v>
      </c>
    </row>
    <row r="59" spans="1:9" s="2" customFormat="1" ht="16.5" thickBot="1" x14ac:dyDescent="0.3">
      <c r="A59" s="8">
        <v>50</v>
      </c>
      <c r="B59" s="52" t="s">
        <v>223</v>
      </c>
      <c r="C59" s="52" t="s">
        <v>224</v>
      </c>
      <c r="D59" s="198">
        <f>SUM(D58)</f>
        <v>0</v>
      </c>
      <c r="E59" s="198">
        <f t="shared" ref="E59:G59" si="5">SUM(E58)</f>
        <v>0</v>
      </c>
      <c r="F59" s="198">
        <f t="shared" si="5"/>
        <v>0</v>
      </c>
      <c r="G59" s="199">
        <f t="shared" si="5"/>
        <v>0</v>
      </c>
    </row>
    <row r="60" spans="1:9" s="2" customFormat="1" ht="16.5" thickBot="1" x14ac:dyDescent="0.3">
      <c r="A60" s="8">
        <v>51</v>
      </c>
      <c r="B60" s="57" t="s">
        <v>118</v>
      </c>
      <c r="C60" s="57" t="s">
        <v>35</v>
      </c>
      <c r="D60" s="34"/>
      <c r="E60" s="34"/>
      <c r="F60" s="34"/>
      <c r="G60" s="111"/>
    </row>
    <row r="61" spans="1:9" ht="16.5" thickBot="1" x14ac:dyDescent="0.3">
      <c r="A61" s="8">
        <v>52</v>
      </c>
      <c r="B61" s="9" t="s">
        <v>202</v>
      </c>
      <c r="C61" s="9" t="s">
        <v>36</v>
      </c>
      <c r="D61" s="149"/>
      <c r="E61" s="149"/>
      <c r="F61" s="149"/>
      <c r="G61" s="149"/>
      <c r="I61" s="158"/>
    </row>
    <row r="62" spans="1:9" ht="16.5" thickBot="1" x14ac:dyDescent="0.3">
      <c r="A62" s="8">
        <v>53</v>
      </c>
      <c r="B62" s="117" t="s">
        <v>243</v>
      </c>
      <c r="C62" s="117" t="s">
        <v>244</v>
      </c>
      <c r="D62" s="149"/>
      <c r="E62" s="149"/>
      <c r="F62" s="149"/>
      <c r="G62" s="149"/>
    </row>
    <row r="63" spans="1:9" ht="16.5" thickBot="1" x14ac:dyDescent="0.3">
      <c r="A63" s="8">
        <v>54</v>
      </c>
      <c r="B63" s="15" t="s">
        <v>203</v>
      </c>
      <c r="C63" s="15" t="s">
        <v>204</v>
      </c>
      <c r="D63" s="149"/>
      <c r="E63" s="149"/>
      <c r="F63" s="149"/>
      <c r="G63" s="149"/>
    </row>
    <row r="64" spans="1:9" ht="16.5" thickBot="1" x14ac:dyDescent="0.3">
      <c r="A64" s="8">
        <v>55</v>
      </c>
      <c r="B64" s="9" t="s">
        <v>37</v>
      </c>
      <c r="C64" s="9" t="s">
        <v>119</v>
      </c>
      <c r="D64" s="149"/>
      <c r="E64" s="149"/>
      <c r="F64" s="149"/>
      <c r="G64" s="149"/>
    </row>
    <row r="65" spans="1:7" ht="16.5" thickBot="1" x14ac:dyDescent="0.3">
      <c r="A65" s="8">
        <v>56</v>
      </c>
      <c r="B65" s="20" t="s">
        <v>38</v>
      </c>
      <c r="C65" s="20" t="s">
        <v>39</v>
      </c>
      <c r="D65" s="152"/>
      <c r="E65" s="152"/>
      <c r="F65" s="152"/>
      <c r="G65" s="152"/>
    </row>
    <row r="66" spans="1:7" ht="16.5" thickBot="1" x14ac:dyDescent="0.3">
      <c r="A66" s="8">
        <v>57</v>
      </c>
      <c r="B66" s="9" t="s">
        <v>120</v>
      </c>
      <c r="C66" s="9" t="s">
        <v>40</v>
      </c>
      <c r="D66" s="149"/>
      <c r="E66" s="149"/>
      <c r="F66" s="149"/>
      <c r="G66" s="149"/>
    </row>
    <row r="67" spans="1:7" ht="16.5" thickBot="1" x14ac:dyDescent="0.3">
      <c r="A67" s="8">
        <v>58</v>
      </c>
      <c r="B67" s="9" t="s">
        <v>41</v>
      </c>
      <c r="C67" s="9" t="s">
        <v>42</v>
      </c>
      <c r="D67" s="149"/>
      <c r="E67" s="149"/>
      <c r="F67" s="149"/>
      <c r="G67" s="149"/>
    </row>
    <row r="68" spans="1:7" ht="16.5" thickBot="1" x14ac:dyDescent="0.3">
      <c r="A68" s="8">
        <v>59</v>
      </c>
      <c r="B68" s="9" t="s">
        <v>43</v>
      </c>
      <c r="C68" s="9" t="s">
        <v>44</v>
      </c>
      <c r="D68" s="149"/>
      <c r="E68" s="149"/>
      <c r="F68" s="149"/>
      <c r="G68" s="149"/>
    </row>
    <row r="69" spans="1:7" ht="16.5" thickBot="1" x14ac:dyDescent="0.3">
      <c r="A69" s="8">
        <v>60</v>
      </c>
      <c r="B69" s="9" t="s">
        <v>121</v>
      </c>
      <c r="C69" s="9" t="s">
        <v>45</v>
      </c>
      <c r="D69" s="149"/>
      <c r="E69" s="149">
        <v>77200</v>
      </c>
      <c r="F69" s="149">
        <v>77154</v>
      </c>
      <c r="G69" s="109">
        <f>F69/E69</f>
        <v>0.99940414507772024</v>
      </c>
    </row>
    <row r="70" spans="1:7" ht="16.5" thickBot="1" x14ac:dyDescent="0.3">
      <c r="A70" s="8">
        <v>61</v>
      </c>
      <c r="B70" s="9" t="s">
        <v>126</v>
      </c>
      <c r="C70" s="9" t="s">
        <v>46</v>
      </c>
      <c r="D70" s="149"/>
      <c r="E70" s="149">
        <v>21000</v>
      </c>
      <c r="F70" s="149">
        <v>20831</v>
      </c>
      <c r="G70" s="109">
        <f>F70/E70</f>
        <v>0.99195238095238092</v>
      </c>
    </row>
    <row r="71" spans="1:7" ht="16.5" thickBot="1" x14ac:dyDescent="0.3">
      <c r="A71" s="8">
        <v>62</v>
      </c>
      <c r="B71" s="20" t="s">
        <v>47</v>
      </c>
      <c r="C71" s="20" t="s">
        <v>48</v>
      </c>
      <c r="D71" s="150"/>
      <c r="E71" s="150">
        <f>SUM(E69:E70)</f>
        <v>98200</v>
      </c>
      <c r="F71" s="150">
        <f>SUM(F69:F70)</f>
        <v>97985</v>
      </c>
      <c r="G71" s="108">
        <f>F71/E71</f>
        <v>0.99781059063136457</v>
      </c>
    </row>
    <row r="72" spans="1:7" ht="16.5" thickBot="1" x14ac:dyDescent="0.3">
      <c r="A72" s="8">
        <v>63</v>
      </c>
      <c r="B72" s="9" t="s">
        <v>49</v>
      </c>
      <c r="C72" s="9" t="s">
        <v>50</v>
      </c>
      <c r="D72" s="149"/>
      <c r="E72" s="149"/>
      <c r="F72" s="149"/>
      <c r="G72" s="149"/>
    </row>
    <row r="73" spans="1:7" ht="16.5" thickBot="1" x14ac:dyDescent="0.3">
      <c r="A73" s="8">
        <v>64</v>
      </c>
      <c r="B73" s="9" t="s">
        <v>125</v>
      </c>
      <c r="C73" s="9" t="s">
        <v>51</v>
      </c>
      <c r="D73" s="149"/>
      <c r="E73" s="149"/>
      <c r="F73" s="149"/>
      <c r="G73" s="149"/>
    </row>
    <row r="74" spans="1:7" ht="16.5" thickBot="1" x14ac:dyDescent="0.3">
      <c r="A74" s="8">
        <v>65</v>
      </c>
      <c r="B74" s="20" t="s">
        <v>52</v>
      </c>
      <c r="C74" s="20" t="s">
        <v>53</v>
      </c>
      <c r="D74" s="152"/>
      <c r="E74" s="152"/>
      <c r="F74" s="152"/>
      <c r="G74" s="152"/>
    </row>
    <row r="75" spans="1:7" ht="16.5" thickBot="1" x14ac:dyDescent="0.3">
      <c r="A75" s="8">
        <v>66</v>
      </c>
      <c r="B75" s="9" t="s">
        <v>124</v>
      </c>
      <c r="C75" s="9" t="s">
        <v>122</v>
      </c>
      <c r="D75" s="149"/>
      <c r="E75" s="149"/>
      <c r="F75" s="149"/>
      <c r="G75" s="149"/>
    </row>
    <row r="76" spans="1:7" ht="16.5" thickBot="1" x14ac:dyDescent="0.3">
      <c r="A76" s="8">
        <v>67</v>
      </c>
      <c r="B76" s="20" t="s">
        <v>54</v>
      </c>
      <c r="C76" s="20" t="s">
        <v>55</v>
      </c>
      <c r="D76" s="152"/>
      <c r="E76" s="152"/>
      <c r="F76" s="152"/>
      <c r="G76" s="152"/>
    </row>
    <row r="77" spans="1:7" ht="16.5" thickBot="1" x14ac:dyDescent="0.3">
      <c r="A77" s="8">
        <v>68</v>
      </c>
      <c r="B77" s="37"/>
      <c r="C77" s="37"/>
      <c r="D77" s="152"/>
      <c r="E77" s="152"/>
      <c r="F77" s="152"/>
      <c r="G77" s="152"/>
    </row>
    <row r="78" spans="1:7" ht="16.5" thickBot="1" x14ac:dyDescent="0.3">
      <c r="A78" s="8">
        <v>69</v>
      </c>
      <c r="B78" s="20" t="s">
        <v>134</v>
      </c>
      <c r="C78" s="20" t="s">
        <v>56</v>
      </c>
      <c r="D78" s="150">
        <v>109071100</v>
      </c>
      <c r="E78" s="150">
        <f>E18+E19+E52+E71</f>
        <v>113565323</v>
      </c>
      <c r="F78" s="150">
        <f>F18+F19+F52+F71</f>
        <v>90210082</v>
      </c>
      <c r="G78" s="108">
        <f>F78/E78</f>
        <v>0.79434531260920205</v>
      </c>
    </row>
  </sheetData>
  <mergeCells count="1">
    <mergeCell ref="A1:D1"/>
  </mergeCells>
  <pageMargins left="0.7" right="0.7" top="0.75" bottom="0.75" header="0.3" footer="0.3"/>
  <pageSetup paperSize="9" scale="57" orientation="portrait" r:id="rId1"/>
  <headerFooter>
    <oddHeader>&amp;C18.sz.melléklet
Mesevár Óvoda összesen kiadásai</oddHead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7"/>
  <sheetViews>
    <sheetView view="pageBreakPreview" topLeftCell="A61" zoomScaleNormal="100" zoomScaleSheetLayoutView="100" workbookViewId="0">
      <selection activeCell="I45" sqref="I45"/>
    </sheetView>
  </sheetViews>
  <sheetFormatPr defaultRowHeight="15" x14ac:dyDescent="0.25"/>
  <cols>
    <col min="2" max="2" width="50.42578125" customWidth="1"/>
    <col min="4" max="6" width="12.85546875" style="95" customWidth="1"/>
    <col min="7" max="7" width="8.5703125" style="77" customWidth="1"/>
    <col min="8" max="8" width="10.85546875" bestFit="1" customWidth="1"/>
  </cols>
  <sheetData>
    <row r="1" spans="1:7" ht="15.75" thickBot="1" x14ac:dyDescent="0.3">
      <c r="A1" s="529" t="s">
        <v>256</v>
      </c>
      <c r="B1" s="529"/>
      <c r="C1" s="529"/>
      <c r="D1" s="530"/>
      <c r="F1" s="185" t="s">
        <v>317</v>
      </c>
    </row>
    <row r="2" spans="1:7" ht="32.25" thickBot="1" x14ac:dyDescent="0.3">
      <c r="A2" s="22" t="s">
        <v>0</v>
      </c>
      <c r="B2" s="19" t="s">
        <v>1</v>
      </c>
      <c r="C2" s="22" t="s">
        <v>2</v>
      </c>
      <c r="D2" s="22" t="s">
        <v>137</v>
      </c>
      <c r="E2" s="22" t="s">
        <v>212</v>
      </c>
      <c r="F2" s="59" t="s">
        <v>376</v>
      </c>
      <c r="G2" s="83" t="s">
        <v>229</v>
      </c>
    </row>
    <row r="3" spans="1:7" ht="16.5" thickBot="1" x14ac:dyDescent="0.3">
      <c r="A3" s="8">
        <v>1</v>
      </c>
      <c r="B3" s="9" t="s">
        <v>3</v>
      </c>
      <c r="C3" s="9" t="s">
        <v>4</v>
      </c>
      <c r="D3" s="10">
        <v>91880888</v>
      </c>
      <c r="E3" s="10">
        <v>95077210</v>
      </c>
      <c r="F3" s="10">
        <v>85960688</v>
      </c>
      <c r="G3" s="84">
        <f>F3/E3</f>
        <v>0.9041145401721401</v>
      </c>
    </row>
    <row r="4" spans="1:7" s="2" customFormat="1" ht="16.5" thickBot="1" x14ac:dyDescent="0.3">
      <c r="A4" s="8">
        <v>2</v>
      </c>
      <c r="B4" s="9" t="s">
        <v>5</v>
      </c>
      <c r="C4" s="9" t="s">
        <v>6</v>
      </c>
      <c r="D4" s="10">
        <f>'4.sz.melléklet önk.ktg.kia'!D4+'6.sz.m.Gesztenye.óv. kiad.össz'!D4</f>
        <v>0</v>
      </c>
      <c r="E4" s="10">
        <f>'4.sz.melléklet önk.ktg.kia'!E4+'6.sz.m.Gesztenye.óv. kiad.össz'!E4</f>
        <v>0</v>
      </c>
      <c r="F4" s="10">
        <f>'4.sz.melléklet önk.ktg.kia'!F4+'6.sz.m.Gesztenye.óv. kiad.össz'!F4</f>
        <v>0</v>
      </c>
      <c r="G4" s="84">
        <v>0</v>
      </c>
    </row>
    <row r="5" spans="1:7" s="2" customFormat="1" ht="16.5" thickBot="1" x14ac:dyDescent="0.3">
      <c r="A5" s="8">
        <v>3</v>
      </c>
      <c r="B5" s="52" t="s">
        <v>165</v>
      </c>
      <c r="C5" s="52" t="s">
        <v>166</v>
      </c>
      <c r="D5" s="10">
        <f>'4.sz.melléklet önk.ktg.kia'!D5+'6.sz.m.Gesztenye.óv. kiad.össz'!D5</f>
        <v>0</v>
      </c>
      <c r="E5" s="10">
        <f>'4.sz.melléklet önk.ktg.kia'!E5+'6.sz.m.Gesztenye.óv. kiad.össz'!E5</f>
        <v>0</v>
      </c>
      <c r="F5" s="10">
        <f>'4.sz.melléklet önk.ktg.kia'!F5+'6.sz.m.Gesztenye.óv. kiad.össz'!F5</f>
        <v>0</v>
      </c>
      <c r="G5" s="84">
        <v>0</v>
      </c>
    </row>
    <row r="6" spans="1:7" s="2" customFormat="1" ht="16.5" thickBot="1" x14ac:dyDescent="0.3">
      <c r="A6" s="8">
        <v>4</v>
      </c>
      <c r="B6" s="52" t="s">
        <v>167</v>
      </c>
      <c r="C6" s="52" t="s">
        <v>168</v>
      </c>
      <c r="D6" s="10">
        <f>'4.sz.melléklet önk.ktg.kia'!D6+'6.sz.m.Gesztenye.óv. kiad.össz'!D6</f>
        <v>120000</v>
      </c>
      <c r="E6" s="10">
        <f>'4.sz.melléklet önk.ktg.kia'!E6+'6.sz.m.Gesztenye.óv. kiad.össz'!E6</f>
        <v>120000</v>
      </c>
      <c r="F6" s="10">
        <f>'4.sz.melléklet önk.ktg.kia'!F6+'6.sz.m.Gesztenye.óv. kiad.össz'!F6</f>
        <v>0</v>
      </c>
      <c r="G6" s="84">
        <f t="shared" ref="G6:G10" si="0">F6/E6</f>
        <v>0</v>
      </c>
    </row>
    <row r="7" spans="1:7" s="2" customFormat="1" ht="16.5" thickBot="1" x14ac:dyDescent="0.3">
      <c r="A7" s="8">
        <v>5</v>
      </c>
      <c r="B7" s="52" t="s">
        <v>169</v>
      </c>
      <c r="C7" s="52" t="s">
        <v>170</v>
      </c>
      <c r="D7" s="10">
        <f>'4.sz.melléklet önk.ktg.kia'!D7+'6.sz.m.Gesztenye.óv. kiad.össz'!D7</f>
        <v>895300</v>
      </c>
      <c r="E7" s="10">
        <f>'4.sz.melléklet önk.ktg.kia'!E7+'6.sz.m.Gesztenye.óv. kiad.össz'!E7</f>
        <v>995300</v>
      </c>
      <c r="F7" s="10">
        <f>'4.sz.melléklet önk.ktg.kia'!F7+'6.sz.m.Gesztenye.óv. kiad.össz'!F7</f>
        <v>904366</v>
      </c>
      <c r="G7" s="84">
        <f t="shared" si="0"/>
        <v>0.90863659198231694</v>
      </c>
    </row>
    <row r="8" spans="1:7" s="2" customFormat="1" ht="16.5" thickBot="1" x14ac:dyDescent="0.3">
      <c r="A8" s="8">
        <v>6</v>
      </c>
      <c r="B8" s="9" t="s">
        <v>7</v>
      </c>
      <c r="C8" s="9" t="s">
        <v>8</v>
      </c>
      <c r="D8" s="10">
        <f>'4.sz.melléklet önk.ktg.kia'!D8+'6.sz.m.Gesztenye.óv. kiad.össz'!D8</f>
        <v>5600000</v>
      </c>
      <c r="E8" s="10">
        <f>'4.sz.melléklet önk.ktg.kia'!E8+'6.sz.m.Gesztenye.óv. kiad.össz'!E8</f>
        <v>5600000</v>
      </c>
      <c r="F8" s="10">
        <f>'4.sz.melléklet önk.ktg.kia'!F8+'6.sz.m.Gesztenye.óv. kiad.össz'!F8</f>
        <v>0</v>
      </c>
      <c r="G8" s="84">
        <f t="shared" si="0"/>
        <v>0</v>
      </c>
    </row>
    <row r="9" spans="1:7" s="2" customFormat="1" ht="16.5" thickBot="1" x14ac:dyDescent="0.3">
      <c r="A9" s="8">
        <v>7</v>
      </c>
      <c r="B9" s="52" t="s">
        <v>171</v>
      </c>
      <c r="C9" s="52" t="s">
        <v>172</v>
      </c>
      <c r="D9" s="10">
        <f>'4.sz.melléklet önk.ktg.kia'!D9+'6.sz.m.Gesztenye.óv. kiad.össz'!D9</f>
        <v>15000</v>
      </c>
      <c r="E9" s="10">
        <f>'4.sz.melléklet önk.ktg.kia'!E9+'6.sz.m.Gesztenye.óv. kiad.össz'!E9</f>
        <v>15000</v>
      </c>
      <c r="F9" s="10">
        <f>'4.sz.melléklet önk.ktg.kia'!F9+'6.sz.m.Gesztenye.óv. kiad.össz'!F9</f>
        <v>0</v>
      </c>
      <c r="G9" s="84">
        <f t="shared" si="0"/>
        <v>0</v>
      </c>
    </row>
    <row r="10" spans="1:7" s="2" customFormat="1" ht="16.5" thickBot="1" x14ac:dyDescent="0.3">
      <c r="A10" s="8">
        <v>8</v>
      </c>
      <c r="B10" s="52" t="s">
        <v>173</v>
      </c>
      <c r="C10" s="52" t="s">
        <v>174</v>
      </c>
      <c r="D10" s="10"/>
      <c r="E10" s="10">
        <v>120000</v>
      </c>
      <c r="F10" s="10">
        <v>25440</v>
      </c>
      <c r="G10" s="84">
        <f t="shared" si="0"/>
        <v>0.21199999999999999</v>
      </c>
    </row>
    <row r="11" spans="1:7" s="2" customFormat="1" ht="16.5" thickBot="1" x14ac:dyDescent="0.3">
      <c r="A11" s="8">
        <v>9</v>
      </c>
      <c r="B11" s="52" t="s">
        <v>175</v>
      </c>
      <c r="C11" s="52" t="s">
        <v>176</v>
      </c>
      <c r="D11" s="10"/>
      <c r="E11" s="10"/>
      <c r="F11" s="10">
        <f>'4.sz.melléklet önk.ktg.kia'!F11+'6.sz.m.Gesztenye.óv. kiad.össz'!F11</f>
        <v>0</v>
      </c>
      <c r="G11" s="84">
        <v>0</v>
      </c>
    </row>
    <row r="12" spans="1:7" s="2" customFormat="1" ht="16.5" thickBot="1" x14ac:dyDescent="0.3">
      <c r="A12" s="8">
        <v>10</v>
      </c>
      <c r="B12" s="9" t="s">
        <v>9</v>
      </c>
      <c r="C12" s="9" t="s">
        <v>10</v>
      </c>
      <c r="D12" s="10">
        <v>1780000</v>
      </c>
      <c r="E12" s="10">
        <v>2362840</v>
      </c>
      <c r="F12" s="10">
        <v>1445632</v>
      </c>
      <c r="G12" s="84">
        <f t="shared" ref="G12:G21" si="1">F12/E12</f>
        <v>0.61181967462883646</v>
      </c>
    </row>
    <row r="13" spans="1:7" ht="16.5" thickBot="1" x14ac:dyDescent="0.3">
      <c r="A13" s="19">
        <v>11</v>
      </c>
      <c r="B13" s="20" t="s">
        <v>11</v>
      </c>
      <c r="C13" s="20" t="s">
        <v>12</v>
      </c>
      <c r="D13" s="21">
        <f>SUM(D3:D12)</f>
        <v>100291188</v>
      </c>
      <c r="E13" s="21">
        <f t="shared" ref="E13:F13" si="2">SUM(E3:E12)</f>
        <v>104290350</v>
      </c>
      <c r="F13" s="21">
        <f t="shared" si="2"/>
        <v>88336126</v>
      </c>
      <c r="G13" s="87">
        <f t="shared" si="1"/>
        <v>0.84702109063782027</v>
      </c>
    </row>
    <row r="14" spans="1:7" ht="16.5" thickBot="1" x14ac:dyDescent="0.3">
      <c r="A14" s="8">
        <v>12</v>
      </c>
      <c r="B14" s="9" t="s">
        <v>106</v>
      </c>
      <c r="C14" s="9" t="s">
        <v>13</v>
      </c>
      <c r="D14" s="10">
        <v>10672500</v>
      </c>
      <c r="E14" s="10">
        <v>10672500</v>
      </c>
      <c r="F14" s="10">
        <v>8909248</v>
      </c>
      <c r="G14" s="84">
        <f t="shared" si="1"/>
        <v>0.83478547669243386</v>
      </c>
    </row>
    <row r="15" spans="1:7" s="2" customFormat="1" ht="32.25" thickBot="1" x14ac:dyDescent="0.3">
      <c r="A15" s="51">
        <v>13</v>
      </c>
      <c r="B15" s="54" t="s">
        <v>177</v>
      </c>
      <c r="C15" s="52" t="s">
        <v>178</v>
      </c>
      <c r="D15" s="53">
        <v>500000</v>
      </c>
      <c r="E15" s="53">
        <v>500000</v>
      </c>
      <c r="F15" s="53">
        <v>129073</v>
      </c>
      <c r="G15" s="84">
        <f t="shared" si="1"/>
        <v>0.25814599999999999</v>
      </c>
    </row>
    <row r="16" spans="1:7" ht="16.5" thickBot="1" x14ac:dyDescent="0.3">
      <c r="A16" s="11">
        <v>14</v>
      </c>
      <c r="B16" s="12" t="s">
        <v>107</v>
      </c>
      <c r="C16" s="12" t="s">
        <v>109</v>
      </c>
      <c r="D16" s="53">
        <v>2504800</v>
      </c>
      <c r="E16" s="53">
        <v>2504800</v>
      </c>
      <c r="F16" s="53">
        <v>1671325</v>
      </c>
      <c r="G16" s="84">
        <f t="shared" si="1"/>
        <v>0.6672488821462792</v>
      </c>
    </row>
    <row r="17" spans="1:8" ht="16.5" thickBot="1" x14ac:dyDescent="0.3">
      <c r="A17" s="16">
        <v>15</v>
      </c>
      <c r="B17" s="17" t="s">
        <v>108</v>
      </c>
      <c r="C17" s="17" t="s">
        <v>14</v>
      </c>
      <c r="D17" s="18">
        <f>SUM(D14:D16)</f>
        <v>13677300</v>
      </c>
      <c r="E17" s="18">
        <f t="shared" ref="E17:F17" si="3">SUM(E14:E16)</f>
        <v>13677300</v>
      </c>
      <c r="F17" s="18">
        <f t="shared" si="3"/>
        <v>10709646</v>
      </c>
      <c r="G17" s="87">
        <f t="shared" si="1"/>
        <v>0.78302340374196666</v>
      </c>
    </row>
    <row r="18" spans="1:8" ht="16.5" thickBot="1" x14ac:dyDescent="0.3">
      <c r="A18" s="19">
        <v>16</v>
      </c>
      <c r="B18" s="20" t="s">
        <v>15</v>
      </c>
      <c r="C18" s="20" t="s">
        <v>16</v>
      </c>
      <c r="D18" s="21">
        <f>D13+D17</f>
        <v>113968488</v>
      </c>
      <c r="E18" s="21">
        <f t="shared" ref="E18:F18" si="4">E13+E17</f>
        <v>117967650</v>
      </c>
      <c r="F18" s="21">
        <f t="shared" si="4"/>
        <v>99045772</v>
      </c>
      <c r="G18" s="87">
        <f t="shared" si="1"/>
        <v>0.83960112793634523</v>
      </c>
      <c r="H18" s="35"/>
    </row>
    <row r="19" spans="1:8" ht="16.5" thickBot="1" x14ac:dyDescent="0.3">
      <c r="A19" s="19">
        <v>17</v>
      </c>
      <c r="B19" s="20" t="s">
        <v>17</v>
      </c>
      <c r="C19" s="20" t="s">
        <v>18</v>
      </c>
      <c r="D19" s="21">
        <v>21746300</v>
      </c>
      <c r="E19" s="21">
        <v>22207942</v>
      </c>
      <c r="F19" s="21">
        <v>16466011</v>
      </c>
      <c r="G19" s="87">
        <f t="shared" si="1"/>
        <v>0.74144695622854206</v>
      </c>
    </row>
    <row r="20" spans="1:8" s="2" customFormat="1" ht="16.5" thickBot="1" x14ac:dyDescent="0.3">
      <c r="A20" s="11">
        <v>18</v>
      </c>
      <c r="B20" s="12" t="s">
        <v>180</v>
      </c>
      <c r="C20" s="12" t="s">
        <v>110</v>
      </c>
      <c r="D20" s="10">
        <v>2461000</v>
      </c>
      <c r="E20" s="10">
        <v>2761000</v>
      </c>
      <c r="F20" s="10">
        <v>1940577</v>
      </c>
      <c r="G20" s="84">
        <f t="shared" si="1"/>
        <v>0.7028529518290475</v>
      </c>
    </row>
    <row r="21" spans="1:8" s="2" customFormat="1" ht="16.5" thickBot="1" x14ac:dyDescent="0.3">
      <c r="A21" s="11">
        <v>19</v>
      </c>
      <c r="B21" s="12" t="s">
        <v>181</v>
      </c>
      <c r="C21" s="12" t="s">
        <v>111</v>
      </c>
      <c r="D21" s="10">
        <v>21120000</v>
      </c>
      <c r="E21" s="10">
        <v>22814730</v>
      </c>
      <c r="F21" s="10">
        <v>21680964</v>
      </c>
      <c r="G21" s="84">
        <f t="shared" si="1"/>
        <v>0.95030552629814158</v>
      </c>
    </row>
    <row r="22" spans="1:8" s="2" customFormat="1" ht="16.5" thickBot="1" x14ac:dyDescent="0.3">
      <c r="A22" s="55">
        <v>20</v>
      </c>
      <c r="B22" s="56" t="s">
        <v>182</v>
      </c>
      <c r="C22" s="56" t="s">
        <v>183</v>
      </c>
      <c r="D22" s="10"/>
      <c r="E22" s="10"/>
      <c r="F22" s="10"/>
      <c r="G22" s="84">
        <v>0</v>
      </c>
    </row>
    <row r="23" spans="1:8" s="2" customFormat="1" ht="16.5" thickBot="1" x14ac:dyDescent="0.3">
      <c r="A23" s="19">
        <v>21</v>
      </c>
      <c r="B23" s="20" t="s">
        <v>184</v>
      </c>
      <c r="C23" s="20" t="s">
        <v>185</v>
      </c>
      <c r="D23" s="21">
        <f>SUM(D20:D22)</f>
        <v>23581000</v>
      </c>
      <c r="E23" s="21">
        <f t="shared" ref="E23" si="5">SUM(E20:E22)</f>
        <v>25575730</v>
      </c>
      <c r="F23" s="21">
        <f>SUM(F20:F22)</f>
        <v>23621541</v>
      </c>
      <c r="G23" s="87">
        <f>F23/E23</f>
        <v>0.92359205387294907</v>
      </c>
      <c r="H23" s="35"/>
    </row>
    <row r="24" spans="1:8" s="2" customFormat="1" ht="16.5" thickBot="1" x14ac:dyDescent="0.3">
      <c r="A24" s="11">
        <v>22</v>
      </c>
      <c r="B24" s="12" t="s">
        <v>186</v>
      </c>
      <c r="C24" s="12" t="s">
        <v>19</v>
      </c>
      <c r="D24" s="10">
        <v>1208000</v>
      </c>
      <c r="E24" s="10">
        <v>1208000</v>
      </c>
      <c r="F24" s="10">
        <v>753494</v>
      </c>
      <c r="G24" s="84">
        <f>F24/E24</f>
        <v>0.62375331125827815</v>
      </c>
    </row>
    <row r="25" spans="1:8" s="2" customFormat="1" ht="16.5" thickBot="1" x14ac:dyDescent="0.3">
      <c r="A25" s="11">
        <v>23</v>
      </c>
      <c r="B25" s="12" t="s">
        <v>187</v>
      </c>
      <c r="C25" s="12" t="s">
        <v>112</v>
      </c>
      <c r="D25" s="10">
        <v>2175000</v>
      </c>
      <c r="E25" s="10">
        <v>2275000</v>
      </c>
      <c r="F25" s="10">
        <v>1970398</v>
      </c>
      <c r="G25" s="84">
        <f>F25/E25</f>
        <v>0.86610901098901094</v>
      </c>
    </row>
    <row r="26" spans="1:8" s="2" customFormat="1" ht="16.5" thickBot="1" x14ac:dyDescent="0.3">
      <c r="A26" s="19">
        <v>21</v>
      </c>
      <c r="B26" s="20" t="s">
        <v>188</v>
      </c>
      <c r="C26" s="20" t="s">
        <v>189</v>
      </c>
      <c r="D26" s="21">
        <f>SUM(D24:D25)</f>
        <v>3383000</v>
      </c>
      <c r="E26" s="21">
        <f>SUM(E24:E25)</f>
        <v>3483000</v>
      </c>
      <c r="F26" s="21">
        <f>SUM(F24:F25)</f>
        <v>2723892</v>
      </c>
      <c r="G26" s="87">
        <f>F26/E26</f>
        <v>0.78205340223944875</v>
      </c>
      <c r="H26" s="35"/>
    </row>
    <row r="27" spans="1:8" s="2" customFormat="1" ht="16.5" thickBot="1" x14ac:dyDescent="0.3">
      <c r="A27" s="11">
        <v>22</v>
      </c>
      <c r="B27" s="12" t="s">
        <v>190</v>
      </c>
      <c r="C27" s="12" t="s">
        <v>113</v>
      </c>
      <c r="D27" s="10">
        <v>13540000</v>
      </c>
      <c r="E27" s="10">
        <v>16263300</v>
      </c>
      <c r="F27" s="10">
        <v>14263681</v>
      </c>
      <c r="G27" s="84">
        <f>F27/E27</f>
        <v>0.87704715525139421</v>
      </c>
    </row>
    <row r="28" spans="1:8" s="2" customFormat="1" ht="16.5" thickBot="1" x14ac:dyDescent="0.3">
      <c r="A28" s="55">
        <v>23</v>
      </c>
      <c r="B28" s="56" t="s">
        <v>191</v>
      </c>
      <c r="C28" s="56" t="s">
        <v>192</v>
      </c>
      <c r="D28" s="10"/>
      <c r="E28" s="10">
        <v>1002379</v>
      </c>
      <c r="F28" s="10">
        <v>1002379</v>
      </c>
      <c r="G28" s="84">
        <v>0</v>
      </c>
    </row>
    <row r="29" spans="1:8" s="2" customFormat="1" ht="16.5" thickBot="1" x14ac:dyDescent="0.3">
      <c r="A29" s="11">
        <v>24</v>
      </c>
      <c r="B29" s="12" t="s">
        <v>20</v>
      </c>
      <c r="C29" s="12" t="s">
        <v>21</v>
      </c>
      <c r="D29" s="10">
        <v>2027000</v>
      </c>
      <c r="E29" s="10">
        <v>2013000</v>
      </c>
      <c r="F29" s="10">
        <v>1221652</v>
      </c>
      <c r="G29" s="84">
        <f t="shared" ref="G29:G34" si="6">F29/E29</f>
        <v>0.60688127173373074</v>
      </c>
    </row>
    <row r="30" spans="1:8" s="2" customFormat="1" ht="16.5" thickBot="1" x14ac:dyDescent="0.3">
      <c r="A30" s="55">
        <v>25</v>
      </c>
      <c r="B30" s="12" t="s">
        <v>22</v>
      </c>
      <c r="C30" s="12" t="s">
        <v>23</v>
      </c>
      <c r="D30" s="10">
        <v>4730000</v>
      </c>
      <c r="E30" s="10">
        <v>1739847</v>
      </c>
      <c r="F30" s="10">
        <v>1135910</v>
      </c>
      <c r="G30" s="84">
        <f t="shared" si="6"/>
        <v>0.65287924742807846</v>
      </c>
    </row>
    <row r="31" spans="1:8" s="2" customFormat="1" ht="16.5" thickBot="1" x14ac:dyDescent="0.3">
      <c r="A31" s="11">
        <v>26</v>
      </c>
      <c r="B31" s="12" t="s">
        <v>114</v>
      </c>
      <c r="C31" s="12" t="s">
        <v>24</v>
      </c>
      <c r="D31" s="10">
        <v>8002000</v>
      </c>
      <c r="E31" s="10">
        <v>7539000</v>
      </c>
      <c r="F31" s="10">
        <v>3079700</v>
      </c>
      <c r="G31" s="84">
        <f t="shared" si="6"/>
        <v>0.40850245390635365</v>
      </c>
    </row>
    <row r="32" spans="1:8" s="2" customFormat="1" ht="16.5" thickBot="1" x14ac:dyDescent="0.3">
      <c r="A32" s="55">
        <v>27</v>
      </c>
      <c r="B32" s="9" t="s">
        <v>193</v>
      </c>
      <c r="C32" s="9" t="s">
        <v>128</v>
      </c>
      <c r="D32" s="10">
        <v>13430400</v>
      </c>
      <c r="E32" s="10">
        <v>14654156</v>
      </c>
      <c r="F32" s="10">
        <v>8166282</v>
      </c>
      <c r="G32" s="84">
        <f t="shared" si="6"/>
        <v>0.55726730355538734</v>
      </c>
    </row>
    <row r="33" spans="1:8" s="2" customFormat="1" ht="16.5" thickBot="1" x14ac:dyDescent="0.3">
      <c r="A33" s="19">
        <v>28</v>
      </c>
      <c r="B33" s="20" t="s">
        <v>115</v>
      </c>
      <c r="C33" s="20" t="s">
        <v>25</v>
      </c>
      <c r="D33" s="21">
        <f>SUM(D27:D32)</f>
        <v>41729400</v>
      </c>
      <c r="E33" s="21">
        <f t="shared" ref="E33:F33" si="7">SUM(E27:E32)</f>
        <v>43211682</v>
      </c>
      <c r="F33" s="21">
        <f t="shared" si="7"/>
        <v>28869604</v>
      </c>
      <c r="G33" s="87">
        <f t="shared" si="6"/>
        <v>0.66809720575098186</v>
      </c>
    </row>
    <row r="34" spans="1:8" s="2" customFormat="1" ht="16.5" thickBot="1" x14ac:dyDescent="0.3">
      <c r="A34" s="8">
        <v>29</v>
      </c>
      <c r="B34" s="9" t="s">
        <v>194</v>
      </c>
      <c r="C34" s="9" t="s">
        <v>195</v>
      </c>
      <c r="D34" s="13">
        <v>480000</v>
      </c>
      <c r="E34" s="13">
        <v>480000</v>
      </c>
      <c r="F34" s="13">
        <v>51235</v>
      </c>
      <c r="G34" s="84">
        <f t="shared" si="6"/>
        <v>0.10673958333333333</v>
      </c>
    </row>
    <row r="35" spans="1:8" s="2" customFormat="1" ht="16.5" thickBot="1" x14ac:dyDescent="0.3">
      <c r="A35" s="8">
        <v>30</v>
      </c>
      <c r="B35" s="9" t="s">
        <v>196</v>
      </c>
      <c r="C35" s="9" t="s">
        <v>197</v>
      </c>
      <c r="D35" s="13"/>
      <c r="E35" s="13"/>
      <c r="F35" s="13"/>
      <c r="G35" s="84">
        <v>0</v>
      </c>
    </row>
    <row r="36" spans="1:8" s="2" customFormat="1" ht="16.5" thickBot="1" x14ac:dyDescent="0.3">
      <c r="A36" s="19">
        <v>31</v>
      </c>
      <c r="B36" s="20" t="s">
        <v>26</v>
      </c>
      <c r="C36" s="20" t="s">
        <v>27</v>
      </c>
      <c r="D36" s="21">
        <f>SUM(D34:D35)</f>
        <v>480000</v>
      </c>
      <c r="E36" s="21">
        <f t="shared" ref="E36:F36" si="8">SUM(E34:E35)</f>
        <v>480000</v>
      </c>
      <c r="F36" s="21">
        <f t="shared" si="8"/>
        <v>51235</v>
      </c>
      <c r="G36" s="87">
        <f>F36/E36</f>
        <v>0.10673958333333333</v>
      </c>
    </row>
    <row r="37" spans="1:8" s="2" customFormat="1" ht="16.5" thickBot="1" x14ac:dyDescent="0.3">
      <c r="A37" s="8">
        <v>32</v>
      </c>
      <c r="B37" s="9" t="s">
        <v>127</v>
      </c>
      <c r="C37" s="9" t="s">
        <v>28</v>
      </c>
      <c r="D37" s="13">
        <v>16567060</v>
      </c>
      <c r="E37" s="13">
        <v>17174183</v>
      </c>
      <c r="F37" s="13">
        <v>11215721</v>
      </c>
      <c r="G37" s="84">
        <f>F37/E37</f>
        <v>0.65305703333893672</v>
      </c>
    </row>
    <row r="38" spans="1:8" s="2" customFormat="1" ht="16.5" thickBot="1" x14ac:dyDescent="0.3">
      <c r="A38" s="8">
        <v>33</v>
      </c>
      <c r="B38" s="9" t="s">
        <v>116</v>
      </c>
      <c r="C38" s="9" t="s">
        <v>29</v>
      </c>
      <c r="D38" s="13">
        <v>2000000</v>
      </c>
      <c r="E38" s="13">
        <v>2000000</v>
      </c>
      <c r="F38" s="13">
        <v>777000</v>
      </c>
      <c r="G38" s="84">
        <f>F38/E38</f>
        <v>0.38850000000000001</v>
      </c>
    </row>
    <row r="39" spans="1:8" s="2" customFormat="1" ht="16.5" thickBot="1" x14ac:dyDescent="0.3">
      <c r="A39" s="8">
        <v>34</v>
      </c>
      <c r="B39" s="52" t="s">
        <v>198</v>
      </c>
      <c r="C39" s="52" t="s">
        <v>199</v>
      </c>
      <c r="D39" s="13"/>
      <c r="E39" s="13"/>
      <c r="F39" s="13"/>
      <c r="G39" s="84">
        <v>0</v>
      </c>
    </row>
    <row r="40" spans="1:8" s="2" customFormat="1" ht="16.5" thickBot="1" x14ac:dyDescent="0.3">
      <c r="A40" s="8">
        <v>35</v>
      </c>
      <c r="B40" s="9" t="s">
        <v>117</v>
      </c>
      <c r="C40" s="9" t="s">
        <v>30</v>
      </c>
      <c r="D40" s="13">
        <v>955000</v>
      </c>
      <c r="E40" s="13">
        <v>1255199</v>
      </c>
      <c r="F40" s="13">
        <v>220422</v>
      </c>
      <c r="G40" s="84">
        <f t="shared" ref="G40:G45" si="9">F40/E40</f>
        <v>0.17560721447356156</v>
      </c>
    </row>
    <row r="41" spans="1:8" s="2" customFormat="1" ht="16.5" thickBot="1" x14ac:dyDescent="0.3">
      <c r="A41" s="19">
        <v>36</v>
      </c>
      <c r="B41" s="20" t="s">
        <v>31</v>
      </c>
      <c r="C41" s="20" t="s">
        <v>32</v>
      </c>
      <c r="D41" s="21">
        <f>SUM(D37:D40)</f>
        <v>19522060</v>
      </c>
      <c r="E41" s="21">
        <f t="shared" ref="E41" si="10">SUM(E37:E40)</f>
        <v>20429382</v>
      </c>
      <c r="F41" s="21">
        <f>SUM(F37:F40)</f>
        <v>12213143</v>
      </c>
      <c r="G41" s="87">
        <f t="shared" si="9"/>
        <v>0.59782244024807019</v>
      </c>
    </row>
    <row r="42" spans="1:8" s="2" customFormat="1" ht="16.5" thickBot="1" x14ac:dyDescent="0.3">
      <c r="A42" s="19">
        <v>37</v>
      </c>
      <c r="B42" s="20" t="s">
        <v>33</v>
      </c>
      <c r="C42" s="20" t="s">
        <v>34</v>
      </c>
      <c r="D42" s="21">
        <f>D23+D26+D33+D36+D41</f>
        <v>88695460</v>
      </c>
      <c r="E42" s="21">
        <f t="shared" ref="E42:F42" si="11">E23+E26+E33+E36+E41</f>
        <v>93179794</v>
      </c>
      <c r="F42" s="21">
        <f t="shared" si="11"/>
        <v>67479415</v>
      </c>
      <c r="G42" s="87">
        <f t="shared" si="9"/>
        <v>0.72418506312645425</v>
      </c>
      <c r="H42" s="35"/>
    </row>
    <row r="43" spans="1:8" s="2" customFormat="1" ht="16.5" thickBot="1" x14ac:dyDescent="0.3">
      <c r="A43" s="19">
        <v>38</v>
      </c>
      <c r="B43" s="20" t="s">
        <v>129</v>
      </c>
      <c r="C43" s="20" t="s">
        <v>140</v>
      </c>
      <c r="D43" s="21">
        <v>3550000</v>
      </c>
      <c r="E43" s="21">
        <v>4281600</v>
      </c>
      <c r="F43" s="21">
        <v>1019246</v>
      </c>
      <c r="G43" s="87">
        <f t="shared" si="9"/>
        <v>0.2380525971599402</v>
      </c>
    </row>
    <row r="44" spans="1:8" s="2" customFormat="1" ht="16.5" thickBot="1" x14ac:dyDescent="0.3">
      <c r="A44" s="8">
        <v>39</v>
      </c>
      <c r="B44" s="9" t="s">
        <v>200</v>
      </c>
      <c r="C44" s="9" t="s">
        <v>201</v>
      </c>
      <c r="D44" s="10"/>
      <c r="E44" s="10">
        <v>5180869</v>
      </c>
      <c r="F44" s="10">
        <v>5180869</v>
      </c>
      <c r="G44" s="84">
        <f t="shared" si="9"/>
        <v>1</v>
      </c>
    </row>
    <row r="45" spans="1:8" s="95" customFormat="1" ht="16.5" thickBot="1" x14ac:dyDescent="0.3">
      <c r="A45" s="121"/>
      <c r="B45" s="117" t="s">
        <v>241</v>
      </c>
      <c r="C45" s="117" t="s">
        <v>242</v>
      </c>
      <c r="D45" s="118"/>
      <c r="E45" s="118">
        <v>5129918</v>
      </c>
      <c r="F45" s="118">
        <v>5129918</v>
      </c>
      <c r="G45" s="84">
        <f t="shared" si="9"/>
        <v>1</v>
      </c>
    </row>
    <row r="46" spans="1:8" s="95" customFormat="1" ht="16.5" thickBot="1" x14ac:dyDescent="0.3">
      <c r="A46" s="51">
        <v>40</v>
      </c>
      <c r="B46" s="52" t="s">
        <v>223</v>
      </c>
      <c r="C46" s="52" t="s">
        <v>224</v>
      </c>
      <c r="D46" s="10">
        <v>10310787</v>
      </c>
      <c r="E46" s="10"/>
      <c r="F46" s="10"/>
      <c r="G46" s="84">
        <v>0</v>
      </c>
    </row>
    <row r="47" spans="1:8" s="2" customFormat="1" ht="16.5" thickBot="1" x14ac:dyDescent="0.3">
      <c r="A47" s="19">
        <v>40</v>
      </c>
      <c r="B47" s="57" t="s">
        <v>118</v>
      </c>
      <c r="C47" s="57" t="s">
        <v>35</v>
      </c>
      <c r="D47" s="21">
        <f>SUM(D44:D46)</f>
        <v>10310787</v>
      </c>
      <c r="E47" s="21">
        <f t="shared" ref="E47" si="12">SUM(E44:E46)</f>
        <v>10310787</v>
      </c>
      <c r="F47" s="21">
        <f>SUM(F44:F46)</f>
        <v>10310787</v>
      </c>
      <c r="G47" s="87">
        <f>F47/E47</f>
        <v>1</v>
      </c>
    </row>
    <row r="48" spans="1:8" s="2" customFormat="1" ht="16.5" thickBot="1" x14ac:dyDescent="0.3">
      <c r="A48" s="8">
        <v>41</v>
      </c>
      <c r="B48" s="9" t="s">
        <v>202</v>
      </c>
      <c r="C48" s="9" t="s">
        <v>36</v>
      </c>
      <c r="D48" s="10">
        <v>36204385</v>
      </c>
      <c r="E48" s="10">
        <v>36953324</v>
      </c>
      <c r="F48" s="10">
        <v>30247323</v>
      </c>
      <c r="G48" s="84">
        <f>F48/E48</f>
        <v>0.81852780009722537</v>
      </c>
    </row>
    <row r="49" spans="1:8" s="95" customFormat="1" ht="16.5" thickBot="1" x14ac:dyDescent="0.3">
      <c r="A49" s="121"/>
      <c r="B49" s="117" t="s">
        <v>243</v>
      </c>
      <c r="C49" s="117" t="s">
        <v>244</v>
      </c>
      <c r="D49" s="118"/>
      <c r="E49" s="118"/>
      <c r="F49" s="118"/>
      <c r="G49" s="84"/>
    </row>
    <row r="50" spans="1:8" s="2" customFormat="1" ht="16.5" thickBot="1" x14ac:dyDescent="0.3">
      <c r="A50" s="14">
        <v>42</v>
      </c>
      <c r="B50" s="15" t="s">
        <v>203</v>
      </c>
      <c r="C50" s="15" t="s">
        <v>204</v>
      </c>
      <c r="D50" s="10">
        <v>3700000</v>
      </c>
      <c r="E50" s="10">
        <v>3376853</v>
      </c>
      <c r="F50" s="10">
        <v>343360</v>
      </c>
      <c r="G50" s="84">
        <f>F50/E50</f>
        <v>0.10168046995234913</v>
      </c>
    </row>
    <row r="51" spans="1:8" s="2" customFormat="1" ht="16.5" thickBot="1" x14ac:dyDescent="0.3">
      <c r="A51" s="8">
        <v>43</v>
      </c>
      <c r="B51" s="9" t="s">
        <v>37</v>
      </c>
      <c r="C51" s="9" t="s">
        <v>119</v>
      </c>
      <c r="D51" s="10">
        <v>63990117</v>
      </c>
      <c r="E51" s="10">
        <v>281683162</v>
      </c>
      <c r="F51" s="10"/>
      <c r="G51" s="84">
        <v>0</v>
      </c>
    </row>
    <row r="52" spans="1:8" s="2" customFormat="1" ht="16.5" thickBot="1" x14ac:dyDescent="0.3">
      <c r="A52" s="19">
        <v>44</v>
      </c>
      <c r="B52" s="20" t="s">
        <v>38</v>
      </c>
      <c r="C52" s="20" t="s">
        <v>39</v>
      </c>
      <c r="D52" s="21">
        <f>SUM(D47:D51)</f>
        <v>114205289</v>
      </c>
      <c r="E52" s="21">
        <f t="shared" ref="E52:F52" si="13">SUM(E47:E51)</f>
        <v>332324126</v>
      </c>
      <c r="F52" s="21">
        <f t="shared" si="13"/>
        <v>40901470</v>
      </c>
      <c r="G52" s="87">
        <f>F52/E52</f>
        <v>0.12307704075628864</v>
      </c>
    </row>
    <row r="53" spans="1:8" s="2" customFormat="1" ht="16.5" thickBot="1" x14ac:dyDescent="0.3">
      <c r="A53" s="8">
        <v>45</v>
      </c>
      <c r="B53" s="9" t="s">
        <v>120</v>
      </c>
      <c r="C53" s="9" t="s">
        <v>40</v>
      </c>
      <c r="D53" s="10"/>
      <c r="E53" s="10"/>
      <c r="F53" s="10"/>
      <c r="G53" s="84"/>
    </row>
    <row r="54" spans="1:8" s="2" customFormat="1" ht="16.5" thickBot="1" x14ac:dyDescent="0.3">
      <c r="A54" s="8">
        <v>46</v>
      </c>
      <c r="B54" s="9" t="s">
        <v>41</v>
      </c>
      <c r="C54" s="9" t="s">
        <v>42</v>
      </c>
      <c r="D54" s="10"/>
      <c r="E54" s="10"/>
      <c r="F54" s="10"/>
      <c r="G54" s="84">
        <v>0</v>
      </c>
    </row>
    <row r="55" spans="1:8" s="2" customFormat="1" ht="16.5" thickBot="1" x14ac:dyDescent="0.3">
      <c r="A55" s="8">
        <v>47</v>
      </c>
      <c r="B55" s="9" t="s">
        <v>43</v>
      </c>
      <c r="C55" s="9" t="s">
        <v>44</v>
      </c>
      <c r="D55" s="10"/>
      <c r="E55" s="10">
        <v>91244</v>
      </c>
      <c r="F55" s="10">
        <v>91244</v>
      </c>
      <c r="G55" s="84">
        <f t="shared" ref="G55:G63" si="14">F55/E55</f>
        <v>1</v>
      </c>
    </row>
    <row r="56" spans="1:8" s="2" customFormat="1" ht="16.5" thickBot="1" x14ac:dyDescent="0.3">
      <c r="A56" s="8">
        <v>48</v>
      </c>
      <c r="B56" s="9" t="s">
        <v>121</v>
      </c>
      <c r="C56" s="9" t="s">
        <v>45</v>
      </c>
      <c r="D56" s="10">
        <v>236220</v>
      </c>
      <c r="E56" s="10">
        <v>398554</v>
      </c>
      <c r="F56" s="10">
        <v>324389</v>
      </c>
      <c r="G56" s="84">
        <f t="shared" si="14"/>
        <v>0.81391480200926347</v>
      </c>
    </row>
    <row r="57" spans="1:8" s="2" customFormat="1" ht="16.5" thickBot="1" x14ac:dyDescent="0.3">
      <c r="A57" s="8">
        <v>49</v>
      </c>
      <c r="B57" s="9" t="s">
        <v>126</v>
      </c>
      <c r="C57" s="9" t="s">
        <v>46</v>
      </c>
      <c r="D57" s="10">
        <v>63780</v>
      </c>
      <c r="E57" s="10">
        <v>131402</v>
      </c>
      <c r="F57" s="10">
        <v>112222</v>
      </c>
      <c r="G57" s="84">
        <f t="shared" si="14"/>
        <v>0.85403570721906819</v>
      </c>
    </row>
    <row r="58" spans="1:8" s="2" customFormat="1" ht="16.5" thickBot="1" x14ac:dyDescent="0.3">
      <c r="A58" s="19">
        <v>50</v>
      </c>
      <c r="B58" s="20" t="s">
        <v>47</v>
      </c>
      <c r="C58" s="20" t="s">
        <v>48</v>
      </c>
      <c r="D58" s="21">
        <f>SUM(D53:D57)</f>
        <v>300000</v>
      </c>
      <c r="E58" s="21">
        <f t="shared" ref="E58" si="15">SUM(E53:E57)</f>
        <v>621200</v>
      </c>
      <c r="F58" s="21">
        <f>SUM(F53:F57)</f>
        <v>527855</v>
      </c>
      <c r="G58" s="87">
        <f t="shared" si="14"/>
        <v>0.84973438506117194</v>
      </c>
      <c r="H58" s="35"/>
    </row>
    <row r="59" spans="1:8" ht="16.5" thickBot="1" x14ac:dyDescent="0.3">
      <c r="A59" s="8">
        <v>62</v>
      </c>
      <c r="B59" s="9" t="s">
        <v>49</v>
      </c>
      <c r="C59" s="9" t="s">
        <v>50</v>
      </c>
      <c r="D59" s="10">
        <v>4567977</v>
      </c>
      <c r="E59" s="10">
        <v>5083459</v>
      </c>
      <c r="F59" s="10">
        <v>5015332</v>
      </c>
      <c r="G59" s="84">
        <f t="shared" si="14"/>
        <v>0.98659829852075132</v>
      </c>
    </row>
    <row r="60" spans="1:8" ht="16.5" thickBot="1" x14ac:dyDescent="0.3">
      <c r="A60" s="8">
        <v>63</v>
      </c>
      <c r="B60" s="9" t="s">
        <v>125</v>
      </c>
      <c r="C60" s="9" t="s">
        <v>51</v>
      </c>
      <c r="D60" s="10">
        <v>1233356</v>
      </c>
      <c r="E60" s="10">
        <v>1196738</v>
      </c>
      <c r="F60" s="10">
        <v>1165657</v>
      </c>
      <c r="G60" s="84">
        <f t="shared" si="14"/>
        <v>0.97402856765641266</v>
      </c>
    </row>
    <row r="61" spans="1:8" ht="16.5" thickBot="1" x14ac:dyDescent="0.3">
      <c r="A61" s="19">
        <v>64</v>
      </c>
      <c r="B61" s="20" t="s">
        <v>52</v>
      </c>
      <c r="C61" s="20" t="s">
        <v>53</v>
      </c>
      <c r="D61" s="21">
        <f>SUM(D59:D60)</f>
        <v>5801333</v>
      </c>
      <c r="E61" s="21">
        <f t="shared" ref="E61:F61" si="16">SUM(E59:E60)</f>
        <v>6280197</v>
      </c>
      <c r="F61" s="21">
        <f t="shared" si="16"/>
        <v>6180989</v>
      </c>
      <c r="G61" s="87">
        <f t="shared" si="14"/>
        <v>0.98420304331217634</v>
      </c>
    </row>
    <row r="62" spans="1:8" ht="16.5" thickBot="1" x14ac:dyDescent="0.3">
      <c r="A62" s="8">
        <v>65</v>
      </c>
      <c r="B62" s="9" t="s">
        <v>124</v>
      </c>
      <c r="C62" s="9" t="s">
        <v>122</v>
      </c>
      <c r="D62" s="10">
        <v>2235143</v>
      </c>
      <c r="E62" s="10">
        <v>2240333</v>
      </c>
      <c r="F62" s="10">
        <v>5190</v>
      </c>
      <c r="G62" s="84">
        <f t="shared" si="14"/>
        <v>2.3166198953459153E-3</v>
      </c>
    </row>
    <row r="63" spans="1:8" ht="16.5" thickBot="1" x14ac:dyDescent="0.3">
      <c r="A63" s="19">
        <v>66</v>
      </c>
      <c r="B63" s="20" t="s">
        <v>54</v>
      </c>
      <c r="C63" s="20" t="s">
        <v>55</v>
      </c>
      <c r="D63" s="21">
        <f>SUM(D62)</f>
        <v>2235143</v>
      </c>
      <c r="E63" s="21">
        <f t="shared" ref="E63:F63" si="17">SUM(E62)</f>
        <v>2240333</v>
      </c>
      <c r="F63" s="21">
        <f t="shared" si="17"/>
        <v>5190</v>
      </c>
      <c r="G63" s="87">
        <f t="shared" si="14"/>
        <v>2.3166198953459153E-3</v>
      </c>
    </row>
    <row r="64" spans="1:8" s="2" customFormat="1" ht="16.5" thickBot="1" x14ac:dyDescent="0.3">
      <c r="A64" s="36"/>
      <c r="B64" s="37"/>
      <c r="C64" s="37"/>
      <c r="D64" s="38"/>
      <c r="E64" s="38"/>
      <c r="F64" s="38"/>
      <c r="G64" s="87"/>
    </row>
    <row r="65" spans="1:7" ht="16.5" thickBot="1" x14ac:dyDescent="0.3">
      <c r="A65" s="19">
        <v>69</v>
      </c>
      <c r="B65" s="20" t="s">
        <v>134</v>
      </c>
      <c r="C65" s="20" t="s">
        <v>56</v>
      </c>
      <c r="D65" s="34">
        <f>D18+D19+D42+D43+D52+D58+D61+D63</f>
        <v>350502013</v>
      </c>
      <c r="E65" s="34">
        <f t="shared" ref="E65:F65" si="18">E18+E19+E42+E43+E52+E58+E61+E63</f>
        <v>579102842</v>
      </c>
      <c r="F65" s="34">
        <f t="shared" si="18"/>
        <v>231625948</v>
      </c>
      <c r="G65" s="87">
        <f>F65/E65</f>
        <v>0.39997377184344746</v>
      </c>
    </row>
    <row r="68" spans="1:7" s="2" customFormat="1" ht="15.75" thickBot="1" x14ac:dyDescent="0.3">
      <c r="A68" s="529" t="s">
        <v>248</v>
      </c>
      <c r="B68" s="529"/>
      <c r="C68" s="529"/>
      <c r="D68" s="530"/>
      <c r="E68" s="95"/>
      <c r="F68" s="95"/>
      <c r="G68" s="77"/>
    </row>
    <row r="69" spans="1:7" s="2" customFormat="1" ht="32.25" thickBot="1" x14ac:dyDescent="0.3">
      <c r="A69" s="22" t="s">
        <v>0</v>
      </c>
      <c r="B69" s="19" t="s">
        <v>1</v>
      </c>
      <c r="C69" s="22" t="s">
        <v>2</v>
      </c>
      <c r="D69" s="22" t="s">
        <v>137</v>
      </c>
      <c r="E69" s="22" t="s">
        <v>212</v>
      </c>
      <c r="F69" s="59" t="s">
        <v>376</v>
      </c>
      <c r="G69" s="83" t="s">
        <v>229</v>
      </c>
    </row>
    <row r="70" spans="1:7" s="95" customFormat="1" ht="16.5" thickBot="1" x14ac:dyDescent="0.3">
      <c r="A70" s="70">
        <v>1</v>
      </c>
      <c r="B70" s="71" t="s">
        <v>225</v>
      </c>
      <c r="C70" s="70" t="s">
        <v>226</v>
      </c>
      <c r="D70" s="72"/>
      <c r="E70" s="72"/>
      <c r="F70" s="72"/>
      <c r="G70" s="88">
        <v>0</v>
      </c>
    </row>
    <row r="71" spans="1:7" s="95" customFormat="1" ht="16.5" thickBot="1" x14ac:dyDescent="0.3">
      <c r="A71" s="58">
        <v>2</v>
      </c>
      <c r="B71" s="9" t="s">
        <v>135</v>
      </c>
      <c r="C71" s="9" t="s">
        <v>136</v>
      </c>
      <c r="D71" s="10">
        <v>3017610</v>
      </c>
      <c r="E71" s="10">
        <v>4604376</v>
      </c>
      <c r="F71" s="72">
        <v>4604376</v>
      </c>
      <c r="G71" s="88">
        <f>F71/E71</f>
        <v>1</v>
      </c>
    </row>
    <row r="72" spans="1:7" s="95" customFormat="1" ht="16.5" thickBot="1" x14ac:dyDescent="0.3">
      <c r="A72" s="58">
        <v>3</v>
      </c>
      <c r="B72" s="9" t="s">
        <v>130</v>
      </c>
      <c r="C72" s="9" t="s">
        <v>103</v>
      </c>
      <c r="D72" s="10">
        <v>102086100</v>
      </c>
      <c r="E72" s="10">
        <v>105521975</v>
      </c>
      <c r="F72" s="72">
        <v>81230247</v>
      </c>
      <c r="G72" s="88">
        <f>F72/E72</f>
        <v>0.7697946043940137</v>
      </c>
    </row>
    <row r="73" spans="1:7" s="95" customFormat="1" ht="16.5" thickBot="1" x14ac:dyDescent="0.3">
      <c r="A73" s="116">
        <v>4</v>
      </c>
      <c r="B73" s="117" t="s">
        <v>235</v>
      </c>
      <c r="C73" s="117" t="s">
        <v>236</v>
      </c>
      <c r="D73" s="118"/>
      <c r="E73" s="10"/>
      <c r="F73" s="120"/>
      <c r="G73" s="119"/>
    </row>
    <row r="74" spans="1:7" s="2" customFormat="1" ht="16.5" thickBot="1" x14ac:dyDescent="0.3">
      <c r="A74" s="57">
        <v>3</v>
      </c>
      <c r="B74" s="20" t="s">
        <v>205</v>
      </c>
      <c r="C74" s="20" t="s">
        <v>206</v>
      </c>
      <c r="D74" s="34">
        <f t="shared" ref="D74:E74" si="19">SUM(D70:D73)</f>
        <v>105103710</v>
      </c>
      <c r="E74" s="34">
        <f t="shared" si="19"/>
        <v>110126351</v>
      </c>
      <c r="F74" s="34">
        <f>SUM(F70:F73)</f>
        <v>85834623</v>
      </c>
      <c r="G74" s="86">
        <f>F74/E74</f>
        <v>0.77941947790497479</v>
      </c>
    </row>
    <row r="75" spans="1:7" s="95" customFormat="1" ht="16.5" thickBot="1" x14ac:dyDescent="0.3">
      <c r="A75" s="125"/>
      <c r="B75" s="126"/>
      <c r="C75" s="126"/>
      <c r="D75" s="127"/>
      <c r="E75" s="127"/>
      <c r="F75" s="127"/>
      <c r="G75" s="128"/>
    </row>
    <row r="76" spans="1:7" s="95" customFormat="1" ht="16.5" thickBot="1" x14ac:dyDescent="0.3">
      <c r="A76" s="57"/>
      <c r="B76" s="20" t="s">
        <v>139</v>
      </c>
      <c r="C76" s="20"/>
      <c r="D76" s="34">
        <f>D65+D74-D72</f>
        <v>353519623</v>
      </c>
      <c r="E76" s="34">
        <f t="shared" ref="E76" si="20">E65+E74-E72</f>
        <v>583707218</v>
      </c>
      <c r="F76" s="34">
        <f>F65+F74-F72</f>
        <v>236230324</v>
      </c>
      <c r="G76" s="86">
        <f>F76/E76</f>
        <v>0.40470687480859624</v>
      </c>
    </row>
    <row r="77" spans="1:7" ht="15.75" x14ac:dyDescent="0.25">
      <c r="B77" s="43"/>
      <c r="D77" s="35">
        <v>455848854</v>
      </c>
      <c r="E77" s="35">
        <v>689229193</v>
      </c>
      <c r="F77" s="35">
        <v>317460571</v>
      </c>
    </row>
  </sheetData>
  <mergeCells count="2">
    <mergeCell ref="A1:D1"/>
    <mergeCell ref="A68:D68"/>
  </mergeCells>
  <pageMargins left="0.7" right="0.7" top="0.75" bottom="0.75" header="0.3" footer="0.3"/>
  <pageSetup paperSize="9" scale="58" orientation="portrait" r:id="rId1"/>
  <headerFooter>
    <oddHeader>&amp;C2. sz. melléklet
önk.mindösszesen kiadás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4" workbookViewId="0">
      <selection activeCell="K48" sqref="K48"/>
    </sheetView>
  </sheetViews>
  <sheetFormatPr defaultRowHeight="15" x14ac:dyDescent="0.25"/>
  <cols>
    <col min="1" max="1" width="9.140625" style="95"/>
    <col min="2" max="2" width="54.5703125" style="95" customWidth="1"/>
    <col min="3" max="3" width="9.140625" style="95"/>
    <col min="4" max="4" width="15.7109375" style="95" customWidth="1"/>
    <col min="5" max="5" width="13.42578125" style="95" customWidth="1"/>
    <col min="6" max="6" width="13.85546875" style="95" customWidth="1"/>
    <col min="7" max="7" width="9.42578125" style="95" bestFit="1" customWidth="1"/>
    <col min="8" max="16384" width="9.140625" style="95"/>
  </cols>
  <sheetData>
    <row r="1" spans="1:7" ht="15.75" thickBot="1" x14ac:dyDescent="0.3">
      <c r="A1" s="529" t="s">
        <v>483</v>
      </c>
      <c r="B1" s="529"/>
      <c r="C1" s="529"/>
      <c r="D1" s="530"/>
    </row>
    <row r="2" spans="1:7" ht="54.75" customHeight="1" thickBot="1" x14ac:dyDescent="0.3">
      <c r="A2" s="212" t="s">
        <v>0</v>
      </c>
      <c r="B2" s="203" t="s">
        <v>1</v>
      </c>
      <c r="C2" s="212" t="s">
        <v>2</v>
      </c>
      <c r="D2" s="211" t="s">
        <v>365</v>
      </c>
      <c r="E2" s="439" t="s">
        <v>270</v>
      </c>
      <c r="F2" s="439" t="s">
        <v>482</v>
      </c>
      <c r="G2" s="156" t="s">
        <v>213</v>
      </c>
    </row>
    <row r="3" spans="1:7" ht="16.5" thickBot="1" x14ac:dyDescent="0.3">
      <c r="A3" s="161">
        <v>1</v>
      </c>
      <c r="B3" s="162" t="s">
        <v>3</v>
      </c>
      <c r="C3" s="162" t="s">
        <v>4</v>
      </c>
      <c r="D3" s="205">
        <v>43300000</v>
      </c>
      <c r="E3" s="149">
        <v>45000000</v>
      </c>
      <c r="F3" s="149">
        <v>42385624</v>
      </c>
      <c r="G3" s="440">
        <f>F3/E3</f>
        <v>0.94190275555555558</v>
      </c>
    </row>
    <row r="4" spans="1:7" ht="16.5" thickBot="1" x14ac:dyDescent="0.3">
      <c r="A4" s="161">
        <v>2</v>
      </c>
      <c r="B4" s="162" t="s">
        <v>5</v>
      </c>
      <c r="C4" s="162" t="s">
        <v>6</v>
      </c>
      <c r="D4" s="205"/>
      <c r="E4" s="149"/>
      <c r="F4" s="149"/>
      <c r="G4" s="440"/>
    </row>
    <row r="5" spans="1:7" ht="16.5" thickBot="1" x14ac:dyDescent="0.3">
      <c r="A5" s="161" t="s">
        <v>364</v>
      </c>
      <c r="B5" s="162" t="s">
        <v>363</v>
      </c>
      <c r="C5" s="162" t="s">
        <v>168</v>
      </c>
      <c r="D5" s="205">
        <v>120000</v>
      </c>
      <c r="E5" s="149">
        <v>120000</v>
      </c>
      <c r="F5" s="149"/>
      <c r="G5" s="440">
        <f t="shared" ref="G5:G54" si="0">F5/E5</f>
        <v>0</v>
      </c>
    </row>
    <row r="6" spans="1:7" ht="16.5" thickBot="1" x14ac:dyDescent="0.3">
      <c r="A6" s="161"/>
      <c r="B6" s="162" t="s">
        <v>169</v>
      </c>
      <c r="C6" s="162" t="s">
        <v>170</v>
      </c>
      <c r="D6" s="205">
        <v>895300</v>
      </c>
      <c r="E6" s="149">
        <v>995300</v>
      </c>
      <c r="F6" s="149">
        <v>904366</v>
      </c>
      <c r="G6" s="440">
        <f t="shared" si="0"/>
        <v>0.90863659198231694</v>
      </c>
    </row>
    <row r="7" spans="1:7" ht="16.5" thickBot="1" x14ac:dyDescent="0.3">
      <c r="A7" s="161">
        <v>3</v>
      </c>
      <c r="B7" s="162" t="s">
        <v>7</v>
      </c>
      <c r="C7" s="162" t="s">
        <v>8</v>
      </c>
      <c r="D7" s="205">
        <v>2000000</v>
      </c>
      <c r="E7" s="149">
        <v>2000000</v>
      </c>
      <c r="F7" s="149"/>
      <c r="G7" s="440">
        <f t="shared" si="0"/>
        <v>0</v>
      </c>
    </row>
    <row r="8" spans="1:7" ht="16.5" thickBot="1" x14ac:dyDescent="0.3">
      <c r="A8" s="161" t="s">
        <v>362</v>
      </c>
      <c r="B8" s="162" t="s">
        <v>9</v>
      </c>
      <c r="C8" s="162" t="s">
        <v>10</v>
      </c>
      <c r="D8" s="205">
        <v>1164000</v>
      </c>
      <c r="E8" s="149">
        <v>1291740</v>
      </c>
      <c r="F8" s="149">
        <v>903012</v>
      </c>
      <c r="G8" s="440">
        <f t="shared" si="0"/>
        <v>0.69906637558641826</v>
      </c>
    </row>
    <row r="9" spans="1:7" ht="16.5" thickBot="1" x14ac:dyDescent="0.3">
      <c r="A9" s="203">
        <v>5</v>
      </c>
      <c r="B9" s="126" t="s">
        <v>11</v>
      </c>
      <c r="C9" s="126" t="s">
        <v>12</v>
      </c>
      <c r="D9" s="204">
        <f>SUM(D3:D8)</f>
        <v>47479300</v>
      </c>
      <c r="E9" s="166">
        <f>SUM(E3:E8)</f>
        <v>49407040</v>
      </c>
      <c r="F9" s="166">
        <f>SUM(F3:F8)</f>
        <v>44193002</v>
      </c>
      <c r="G9" s="441">
        <f t="shared" si="0"/>
        <v>0.89446771148403148</v>
      </c>
    </row>
    <row r="10" spans="1:7" s="158" customFormat="1" ht="16.5" thickBot="1" x14ac:dyDescent="0.3">
      <c r="A10" s="207"/>
      <c r="B10" s="210" t="s">
        <v>361</v>
      </c>
      <c r="C10" s="210" t="s">
        <v>109</v>
      </c>
      <c r="D10" s="209">
        <v>804300</v>
      </c>
      <c r="E10" s="164">
        <v>804300</v>
      </c>
      <c r="F10" s="164"/>
      <c r="G10" s="440">
        <f t="shared" si="0"/>
        <v>0</v>
      </c>
    </row>
    <row r="11" spans="1:7" ht="16.5" thickBot="1" x14ac:dyDescent="0.3">
      <c r="A11" s="203">
        <v>6</v>
      </c>
      <c r="B11" s="126" t="s">
        <v>15</v>
      </c>
      <c r="C11" s="126" t="s">
        <v>16</v>
      </c>
      <c r="D11" s="204">
        <f>SUM(D9:D10)</f>
        <v>48283600</v>
      </c>
      <c r="E11" s="166">
        <f>SUM(E9:E10)</f>
        <v>50211340</v>
      </c>
      <c r="F11" s="166">
        <v>44193002</v>
      </c>
      <c r="G11" s="441">
        <f t="shared" si="0"/>
        <v>0.88013986481938145</v>
      </c>
    </row>
    <row r="12" spans="1:7" ht="16.5" thickBot="1" x14ac:dyDescent="0.3">
      <c r="A12" s="203">
        <v>7</v>
      </c>
      <c r="B12" s="126" t="s">
        <v>17</v>
      </c>
      <c r="C12" s="126" t="s">
        <v>18</v>
      </c>
      <c r="D12" s="204">
        <v>8971500</v>
      </c>
      <c r="E12" s="166">
        <v>9270300</v>
      </c>
      <c r="F12" s="166">
        <v>7080699</v>
      </c>
      <c r="G12" s="441">
        <f t="shared" si="0"/>
        <v>0.76380473123847126</v>
      </c>
    </row>
    <row r="13" spans="1:7" ht="16.5" thickBot="1" x14ac:dyDescent="0.3">
      <c r="A13" s="208">
        <v>8</v>
      </c>
      <c r="B13" s="151" t="s">
        <v>277</v>
      </c>
      <c r="C13" s="151" t="s">
        <v>280</v>
      </c>
      <c r="D13" s="205">
        <v>10000</v>
      </c>
      <c r="E13" s="149">
        <v>10000</v>
      </c>
      <c r="F13" s="149"/>
      <c r="G13" s="440">
        <f t="shared" si="0"/>
        <v>0</v>
      </c>
    </row>
    <row r="14" spans="1:7" ht="16.5" thickBot="1" x14ac:dyDescent="0.3">
      <c r="A14" s="208">
        <v>9</v>
      </c>
      <c r="B14" s="151" t="s">
        <v>360</v>
      </c>
      <c r="C14" s="151" t="s">
        <v>281</v>
      </c>
      <c r="D14" s="205"/>
      <c r="E14" s="149"/>
      <c r="F14" s="149"/>
      <c r="G14" s="440"/>
    </row>
    <row r="15" spans="1:7" ht="16.5" thickBot="1" x14ac:dyDescent="0.3">
      <c r="A15" s="208">
        <v>10</v>
      </c>
      <c r="B15" s="151" t="s">
        <v>359</v>
      </c>
      <c r="C15" s="151" t="s">
        <v>282</v>
      </c>
      <c r="D15" s="205">
        <v>30000</v>
      </c>
      <c r="E15" s="149">
        <v>30000</v>
      </c>
      <c r="F15" s="149"/>
      <c r="G15" s="440">
        <f t="shared" si="0"/>
        <v>0</v>
      </c>
    </row>
    <row r="16" spans="1:7" ht="16.5" thickBot="1" x14ac:dyDescent="0.3">
      <c r="A16" s="208">
        <v>11</v>
      </c>
      <c r="B16" s="151" t="s">
        <v>358</v>
      </c>
      <c r="C16" s="151" t="s">
        <v>283</v>
      </c>
      <c r="D16" s="205">
        <v>540000</v>
      </c>
      <c r="E16" s="149">
        <v>540000</v>
      </c>
      <c r="F16" s="149">
        <v>450766</v>
      </c>
      <c r="G16" s="440">
        <f t="shared" si="0"/>
        <v>0.83475185185185186</v>
      </c>
    </row>
    <row r="17" spans="1:7" ht="16.5" thickBot="1" x14ac:dyDescent="0.3">
      <c r="A17" s="203">
        <v>12</v>
      </c>
      <c r="B17" s="126" t="s">
        <v>357</v>
      </c>
      <c r="C17" s="126" t="s">
        <v>110</v>
      </c>
      <c r="D17" s="204">
        <f>SUM(D13:D16)</f>
        <v>580000</v>
      </c>
      <c r="E17" s="166">
        <f>SUM(E13:E16)</f>
        <v>580000</v>
      </c>
      <c r="F17" s="166">
        <f>SUM(F13:F16)</f>
        <v>450766</v>
      </c>
      <c r="G17" s="441">
        <f t="shared" si="0"/>
        <v>0.77718275862068964</v>
      </c>
    </row>
    <row r="18" spans="1:7" ht="16.5" thickBot="1" x14ac:dyDescent="0.3">
      <c r="A18" s="208">
        <v>13</v>
      </c>
      <c r="B18" s="151" t="s">
        <v>356</v>
      </c>
      <c r="C18" s="151" t="s">
        <v>289</v>
      </c>
      <c r="D18" s="206">
        <v>0</v>
      </c>
      <c r="E18" s="206">
        <v>0</v>
      </c>
      <c r="F18" s="149"/>
      <c r="G18" s="440"/>
    </row>
    <row r="19" spans="1:7" ht="16.5" thickBot="1" x14ac:dyDescent="0.3">
      <c r="A19" s="208">
        <v>14</v>
      </c>
      <c r="B19" s="151" t="s">
        <v>285</v>
      </c>
      <c r="C19" s="151" t="s">
        <v>290</v>
      </c>
      <c r="D19" s="205">
        <v>80000</v>
      </c>
      <c r="E19" s="205">
        <v>80000</v>
      </c>
      <c r="F19" s="149"/>
      <c r="G19" s="440">
        <f t="shared" si="0"/>
        <v>0</v>
      </c>
    </row>
    <row r="20" spans="1:7" ht="16.5" thickBot="1" x14ac:dyDescent="0.3">
      <c r="A20" s="208">
        <v>15</v>
      </c>
      <c r="B20" s="151" t="s">
        <v>286</v>
      </c>
      <c r="C20" s="151" t="s">
        <v>291</v>
      </c>
      <c r="D20" s="205">
        <v>0</v>
      </c>
      <c r="E20" s="205">
        <v>0</v>
      </c>
      <c r="F20" s="149"/>
      <c r="G20" s="440"/>
    </row>
    <row r="21" spans="1:7" ht="16.5" thickBot="1" x14ac:dyDescent="0.3">
      <c r="A21" s="208">
        <v>16</v>
      </c>
      <c r="B21" s="151" t="s">
        <v>287</v>
      </c>
      <c r="C21" s="151" t="s">
        <v>292</v>
      </c>
      <c r="D21" s="205">
        <v>60000</v>
      </c>
      <c r="E21" s="205">
        <v>60000</v>
      </c>
      <c r="F21" s="149"/>
      <c r="G21" s="440">
        <f t="shared" si="0"/>
        <v>0</v>
      </c>
    </row>
    <row r="22" spans="1:7" ht="16.5" thickBot="1" x14ac:dyDescent="0.3">
      <c r="A22" s="208">
        <v>17</v>
      </c>
      <c r="B22" s="151" t="s">
        <v>355</v>
      </c>
      <c r="C22" s="151" t="s">
        <v>354</v>
      </c>
      <c r="D22" s="205">
        <v>850000</v>
      </c>
      <c r="E22" s="205">
        <v>2610000</v>
      </c>
      <c r="F22" s="149">
        <v>2061844</v>
      </c>
      <c r="G22" s="440">
        <f t="shared" si="0"/>
        <v>0.78997854406130263</v>
      </c>
    </row>
    <row r="23" spans="1:7" ht="16.5" thickBot="1" x14ac:dyDescent="0.3">
      <c r="A23" s="203">
        <v>18</v>
      </c>
      <c r="B23" s="126" t="s">
        <v>293</v>
      </c>
      <c r="C23" s="126" t="s">
        <v>111</v>
      </c>
      <c r="D23" s="204">
        <f>SUM(D18:D22)</f>
        <v>990000</v>
      </c>
      <c r="E23" s="204">
        <f>SUM(E18:E22)</f>
        <v>2750000</v>
      </c>
      <c r="F23" s="166">
        <f>SUM(F18:F22)</f>
        <v>2061844</v>
      </c>
      <c r="G23" s="441">
        <f t="shared" si="0"/>
        <v>0.74976145454545451</v>
      </c>
    </row>
    <row r="24" spans="1:7" ht="16.5" thickBot="1" x14ac:dyDescent="0.3">
      <c r="A24" s="207">
        <v>19</v>
      </c>
      <c r="B24" s="151" t="s">
        <v>353</v>
      </c>
      <c r="C24" s="151" t="s">
        <v>19</v>
      </c>
      <c r="D24" s="206">
        <v>12000</v>
      </c>
      <c r="E24" s="206">
        <v>12000</v>
      </c>
      <c r="F24" s="149">
        <v>8654</v>
      </c>
      <c r="G24" s="440">
        <f t="shared" si="0"/>
        <v>0.72116666666666662</v>
      </c>
    </row>
    <row r="25" spans="1:7" ht="16.5" thickBot="1" x14ac:dyDescent="0.3">
      <c r="A25" s="208">
        <v>20</v>
      </c>
      <c r="B25" s="151" t="s">
        <v>352</v>
      </c>
      <c r="C25" s="151" t="s">
        <v>112</v>
      </c>
      <c r="D25" s="205">
        <v>120000</v>
      </c>
      <c r="E25" s="205">
        <v>120000</v>
      </c>
      <c r="F25" s="149">
        <v>85761</v>
      </c>
      <c r="G25" s="440">
        <f t="shared" si="0"/>
        <v>0.71467499999999995</v>
      </c>
    </row>
    <row r="26" spans="1:7" ht="16.5" thickBot="1" x14ac:dyDescent="0.3">
      <c r="A26" s="203">
        <v>21</v>
      </c>
      <c r="B26" s="126" t="s">
        <v>351</v>
      </c>
      <c r="C26" s="126" t="s">
        <v>189</v>
      </c>
      <c r="D26" s="204">
        <f>SUM(D24:D25)</f>
        <v>132000</v>
      </c>
      <c r="E26" s="204">
        <f>SUM(E24:E25)</f>
        <v>132000</v>
      </c>
      <c r="F26" s="166">
        <f>SUM(F24:F25)</f>
        <v>94415</v>
      </c>
      <c r="G26" s="441">
        <f t="shared" si="0"/>
        <v>0.71526515151515146</v>
      </c>
    </row>
    <row r="27" spans="1:7" ht="16.5" thickBot="1" x14ac:dyDescent="0.3">
      <c r="A27" s="208">
        <v>22</v>
      </c>
      <c r="B27" s="151" t="s">
        <v>350</v>
      </c>
      <c r="C27" s="151" t="s">
        <v>299</v>
      </c>
      <c r="D27" s="205">
        <v>150000</v>
      </c>
      <c r="E27" s="149">
        <v>134000</v>
      </c>
      <c r="F27" s="149"/>
      <c r="G27" s="440">
        <f t="shared" si="0"/>
        <v>0</v>
      </c>
    </row>
    <row r="28" spans="1:7" ht="16.5" thickBot="1" x14ac:dyDescent="0.3">
      <c r="A28" s="208">
        <v>23</v>
      </c>
      <c r="B28" s="151" t="s">
        <v>295</v>
      </c>
      <c r="C28" s="151" t="s">
        <v>300</v>
      </c>
      <c r="D28" s="205">
        <v>1000000</v>
      </c>
      <c r="E28" s="149">
        <v>1000000</v>
      </c>
      <c r="F28" s="149">
        <v>323642</v>
      </c>
      <c r="G28" s="440">
        <f t="shared" si="0"/>
        <v>0.32364199999999999</v>
      </c>
    </row>
    <row r="29" spans="1:7" ht="16.5" thickBot="1" x14ac:dyDescent="0.3">
      <c r="A29" s="208">
        <v>24</v>
      </c>
      <c r="B29" s="151" t="s">
        <v>296</v>
      </c>
      <c r="C29" s="151" t="s">
        <v>301</v>
      </c>
      <c r="D29" s="205">
        <v>300000</v>
      </c>
      <c r="E29" s="149">
        <v>164000</v>
      </c>
      <c r="F29" s="149"/>
      <c r="G29" s="440">
        <f t="shared" si="0"/>
        <v>0</v>
      </c>
    </row>
    <row r="30" spans="1:7" ht="16.5" thickBot="1" x14ac:dyDescent="0.3">
      <c r="A30" s="208">
        <v>25</v>
      </c>
      <c r="B30" s="151" t="s">
        <v>349</v>
      </c>
      <c r="C30" s="151" t="s">
        <v>302</v>
      </c>
      <c r="D30" s="205">
        <v>100000</v>
      </c>
      <c r="E30" s="149">
        <v>100000</v>
      </c>
      <c r="F30" s="149"/>
      <c r="G30" s="440">
        <f t="shared" si="0"/>
        <v>0</v>
      </c>
    </row>
    <row r="31" spans="1:7" ht="16.5" thickBot="1" x14ac:dyDescent="0.3">
      <c r="A31" s="203">
        <v>26</v>
      </c>
      <c r="B31" s="126" t="s">
        <v>298</v>
      </c>
      <c r="C31" s="126" t="s">
        <v>113</v>
      </c>
      <c r="D31" s="204">
        <f>SUM(D27:D30)</f>
        <v>1550000</v>
      </c>
      <c r="E31" s="166">
        <f>SUM(E27:E30)</f>
        <v>1398000</v>
      </c>
      <c r="F31" s="166">
        <f>SUM(F27:F30)</f>
        <v>323642</v>
      </c>
      <c r="G31" s="441">
        <f t="shared" si="0"/>
        <v>0.23150357653791132</v>
      </c>
    </row>
    <row r="32" spans="1:7" ht="16.5" thickBot="1" x14ac:dyDescent="0.3">
      <c r="A32" s="203">
        <v>27</v>
      </c>
      <c r="B32" s="126" t="s">
        <v>20</v>
      </c>
      <c r="C32" s="126" t="s">
        <v>21</v>
      </c>
      <c r="D32" s="204">
        <v>20000</v>
      </c>
      <c r="E32" s="166">
        <v>64000</v>
      </c>
      <c r="F32" s="166">
        <v>63669</v>
      </c>
      <c r="G32" s="441">
        <f t="shared" si="0"/>
        <v>0.99482812499999995</v>
      </c>
    </row>
    <row r="33" spans="1:7" ht="16.5" thickBot="1" x14ac:dyDescent="0.3">
      <c r="A33" s="203">
        <v>28</v>
      </c>
      <c r="B33" s="126" t="s">
        <v>22</v>
      </c>
      <c r="C33" s="126" t="s">
        <v>23</v>
      </c>
      <c r="D33" s="204">
        <v>380000</v>
      </c>
      <c r="E33" s="166">
        <v>76000</v>
      </c>
      <c r="F33" s="166">
        <v>75521</v>
      </c>
      <c r="G33" s="441">
        <f t="shared" si="0"/>
        <v>0.99369736842105261</v>
      </c>
    </row>
    <row r="34" spans="1:7" ht="16.5" thickBot="1" x14ac:dyDescent="0.3">
      <c r="A34" s="203">
        <v>29</v>
      </c>
      <c r="B34" s="126" t="s">
        <v>348</v>
      </c>
      <c r="C34" s="126" t="s">
        <v>24</v>
      </c>
      <c r="D34" s="204">
        <v>1300000</v>
      </c>
      <c r="E34" s="166">
        <v>1300000</v>
      </c>
      <c r="F34" s="166">
        <v>396000</v>
      </c>
      <c r="G34" s="441">
        <f t="shared" si="0"/>
        <v>0.30461538461538462</v>
      </c>
    </row>
    <row r="35" spans="1:7" ht="16.5" thickBot="1" x14ac:dyDescent="0.3">
      <c r="A35" s="161">
        <v>30</v>
      </c>
      <c r="B35" s="162" t="s">
        <v>304</v>
      </c>
      <c r="C35" s="162" t="s">
        <v>306</v>
      </c>
      <c r="D35" s="205"/>
      <c r="E35" s="149"/>
      <c r="F35" s="149">
        <v>354359</v>
      </c>
      <c r="G35" s="440"/>
    </row>
    <row r="36" spans="1:7" ht="16.5" thickBot="1" x14ac:dyDescent="0.3">
      <c r="A36" s="161">
        <v>31</v>
      </c>
      <c r="B36" s="162" t="s">
        <v>305</v>
      </c>
      <c r="C36" s="162" t="s">
        <v>307</v>
      </c>
      <c r="D36" s="205">
        <v>0</v>
      </c>
      <c r="E36" s="149"/>
      <c r="F36" s="149"/>
      <c r="G36" s="440"/>
    </row>
    <row r="37" spans="1:7" ht="16.5" thickBot="1" x14ac:dyDescent="0.3">
      <c r="A37" s="161">
        <v>32</v>
      </c>
      <c r="B37" s="162" t="s">
        <v>347</v>
      </c>
      <c r="C37" s="162" t="s">
        <v>308</v>
      </c>
      <c r="D37" s="205">
        <v>700000</v>
      </c>
      <c r="E37" s="149">
        <v>1745545</v>
      </c>
      <c r="F37" s="149">
        <v>313928</v>
      </c>
      <c r="G37" s="440">
        <f t="shared" si="0"/>
        <v>0.1798452632272442</v>
      </c>
    </row>
    <row r="38" spans="1:7" ht="16.5" thickBot="1" x14ac:dyDescent="0.3">
      <c r="A38" s="203">
        <v>33</v>
      </c>
      <c r="B38" s="126" t="s">
        <v>346</v>
      </c>
      <c r="C38" s="126" t="s">
        <v>128</v>
      </c>
      <c r="D38" s="204">
        <f>SUM(D36:D37)</f>
        <v>700000</v>
      </c>
      <c r="E38" s="166">
        <f>SUM(E35:E37)</f>
        <v>1745545</v>
      </c>
      <c r="F38" s="166">
        <f>SUM(F35:F37)</f>
        <v>668287</v>
      </c>
      <c r="G38" s="441">
        <f t="shared" si="0"/>
        <v>0.38285291986170511</v>
      </c>
    </row>
    <row r="39" spans="1:7" ht="16.5" thickBot="1" x14ac:dyDescent="0.3">
      <c r="A39" s="203">
        <v>34</v>
      </c>
      <c r="B39" s="126" t="s">
        <v>26</v>
      </c>
      <c r="C39" s="126" t="s">
        <v>27</v>
      </c>
      <c r="D39" s="204">
        <v>200000</v>
      </c>
      <c r="E39" s="166">
        <v>200000</v>
      </c>
      <c r="F39" s="166"/>
      <c r="G39" s="440">
        <f t="shared" si="0"/>
        <v>0</v>
      </c>
    </row>
    <row r="40" spans="1:7" ht="16.5" thickBot="1" x14ac:dyDescent="0.3">
      <c r="A40" s="161">
        <v>35</v>
      </c>
      <c r="B40" s="162" t="s">
        <v>345</v>
      </c>
      <c r="C40" s="162" t="s">
        <v>28</v>
      </c>
      <c r="D40" s="206">
        <v>1250000</v>
      </c>
      <c r="E40" s="149">
        <v>1463298</v>
      </c>
      <c r="F40" s="149">
        <v>1028854</v>
      </c>
      <c r="G40" s="440">
        <f t="shared" si="0"/>
        <v>0.70310627090312428</v>
      </c>
    </row>
    <row r="41" spans="1:7" ht="16.5" thickBot="1" x14ac:dyDescent="0.3">
      <c r="A41" s="161">
        <v>36</v>
      </c>
      <c r="B41" s="162" t="s">
        <v>344</v>
      </c>
      <c r="C41" s="162" t="s">
        <v>29</v>
      </c>
      <c r="D41" s="205">
        <v>0</v>
      </c>
      <c r="E41" s="149"/>
      <c r="F41" s="149"/>
      <c r="G41" s="440"/>
    </row>
    <row r="42" spans="1:7" ht="16.5" thickBot="1" x14ac:dyDescent="0.3">
      <c r="A42" s="161">
        <v>37</v>
      </c>
      <c r="B42" s="162" t="s">
        <v>343</v>
      </c>
      <c r="C42" s="162" t="s">
        <v>30</v>
      </c>
      <c r="D42" s="205">
        <v>150000</v>
      </c>
      <c r="E42" s="149">
        <v>150000</v>
      </c>
      <c r="F42" s="149"/>
      <c r="G42" s="440">
        <f t="shared" si="0"/>
        <v>0</v>
      </c>
    </row>
    <row r="43" spans="1:7" ht="16.5" thickBot="1" x14ac:dyDescent="0.3">
      <c r="A43" s="203">
        <v>38</v>
      </c>
      <c r="B43" s="126" t="s">
        <v>31</v>
      </c>
      <c r="C43" s="126" t="s">
        <v>32</v>
      </c>
      <c r="D43" s="204">
        <f>SUM(D40:D42)</f>
        <v>1400000</v>
      </c>
      <c r="E43" s="166">
        <f>SUM(E40:E42)</f>
        <v>1613298</v>
      </c>
      <c r="F43" s="166">
        <f>SUM(F40:F42)</f>
        <v>1028854</v>
      </c>
      <c r="G43" s="441">
        <f t="shared" si="0"/>
        <v>0.63773338837586113</v>
      </c>
    </row>
    <row r="44" spans="1:7" ht="16.5" thickBot="1" x14ac:dyDescent="0.3">
      <c r="A44" s="203">
        <v>39</v>
      </c>
      <c r="B44" s="126" t="s">
        <v>33</v>
      </c>
      <c r="C44" s="126" t="s">
        <v>34</v>
      </c>
      <c r="D44" s="204">
        <f>D17+D23+D26+D31+D32+D33+D34+D38+D39+D43</f>
        <v>7252000</v>
      </c>
      <c r="E44" s="166">
        <f>E17+E23+E26+E31+E32+E33+E34+E38+E39+E43</f>
        <v>9858843</v>
      </c>
      <c r="F44" s="166">
        <f>F17+F23+F26+F31+F32+F33+F34+F38+F43</f>
        <v>5162998</v>
      </c>
      <c r="G44" s="441">
        <f t="shared" si="0"/>
        <v>0.52369208029786052</v>
      </c>
    </row>
    <row r="45" spans="1:7" ht="16.5" thickBot="1" x14ac:dyDescent="0.3">
      <c r="A45" s="207">
        <v>40</v>
      </c>
      <c r="B45" s="151" t="s">
        <v>342</v>
      </c>
      <c r="C45" s="151" t="s">
        <v>341</v>
      </c>
      <c r="D45" s="206">
        <v>0</v>
      </c>
      <c r="E45" s="149"/>
      <c r="F45" s="149"/>
      <c r="G45" s="440"/>
    </row>
    <row r="46" spans="1:7" ht="16.5" thickBot="1" x14ac:dyDescent="0.3">
      <c r="A46" s="203">
        <v>41</v>
      </c>
      <c r="B46" s="126" t="s">
        <v>129</v>
      </c>
      <c r="C46" s="126" t="s">
        <v>340</v>
      </c>
      <c r="D46" s="204">
        <v>0</v>
      </c>
      <c r="E46" s="149"/>
      <c r="F46" s="149"/>
      <c r="G46" s="440"/>
    </row>
    <row r="47" spans="1:7" ht="16.5" thickBot="1" x14ac:dyDescent="0.3">
      <c r="A47" s="161">
        <v>42</v>
      </c>
      <c r="B47" s="162" t="s">
        <v>339</v>
      </c>
      <c r="C47" s="162" t="s">
        <v>44</v>
      </c>
      <c r="D47" s="205"/>
      <c r="E47" s="149"/>
      <c r="F47" s="149"/>
      <c r="G47" s="440"/>
    </row>
    <row r="48" spans="1:7" ht="16.5" thickBot="1" x14ac:dyDescent="0.3">
      <c r="A48" s="161">
        <v>43</v>
      </c>
      <c r="B48" s="162" t="s">
        <v>338</v>
      </c>
      <c r="C48" s="162" t="s">
        <v>45</v>
      </c>
      <c r="D48" s="205"/>
      <c r="E48" s="149">
        <v>12000</v>
      </c>
      <c r="F48" s="149">
        <v>11811</v>
      </c>
      <c r="G48" s="440">
        <f t="shared" si="0"/>
        <v>0.98424999999999996</v>
      </c>
    </row>
    <row r="49" spans="1:7" ht="16.5" thickBot="1" x14ac:dyDescent="0.3">
      <c r="A49" s="161">
        <v>44</v>
      </c>
      <c r="B49" s="162" t="s">
        <v>337</v>
      </c>
      <c r="C49" s="162" t="s">
        <v>46</v>
      </c>
      <c r="D49" s="205"/>
      <c r="E49" s="149">
        <v>4000</v>
      </c>
      <c r="F49" s="149">
        <v>3189</v>
      </c>
      <c r="G49" s="440">
        <f t="shared" si="0"/>
        <v>0.79725000000000001</v>
      </c>
    </row>
    <row r="50" spans="1:7" ht="16.5" thickBot="1" x14ac:dyDescent="0.3">
      <c r="A50" s="203">
        <v>45</v>
      </c>
      <c r="B50" s="126" t="s">
        <v>47</v>
      </c>
      <c r="C50" s="126" t="s">
        <v>48</v>
      </c>
      <c r="D50" s="204"/>
      <c r="E50" s="166">
        <f>SUM(E48:E49)</f>
        <v>16000</v>
      </c>
      <c r="F50" s="166">
        <f>SUM(F48:F49)</f>
        <v>15000</v>
      </c>
      <c r="G50" s="441">
        <f t="shared" si="0"/>
        <v>0.9375</v>
      </c>
    </row>
    <row r="51" spans="1:7" ht="16.5" thickBot="1" x14ac:dyDescent="0.3">
      <c r="A51" s="161">
        <v>46</v>
      </c>
      <c r="B51" s="162" t="s">
        <v>49</v>
      </c>
      <c r="C51" s="162" t="s">
        <v>50</v>
      </c>
      <c r="D51" s="205"/>
      <c r="E51" s="149"/>
      <c r="F51" s="149"/>
      <c r="G51" s="440"/>
    </row>
    <row r="52" spans="1:7" ht="16.5" thickBot="1" x14ac:dyDescent="0.3">
      <c r="A52" s="161">
        <v>47</v>
      </c>
      <c r="B52" s="162" t="s">
        <v>336</v>
      </c>
      <c r="C52" s="162" t="s">
        <v>51</v>
      </c>
      <c r="D52" s="205">
        <f>D51*0.27</f>
        <v>0</v>
      </c>
      <c r="E52" s="149"/>
      <c r="F52" s="149"/>
      <c r="G52" s="440"/>
    </row>
    <row r="53" spans="1:7" ht="16.5" thickBot="1" x14ac:dyDescent="0.3">
      <c r="A53" s="203">
        <v>48</v>
      </c>
      <c r="B53" s="126" t="s">
        <v>52</v>
      </c>
      <c r="C53" s="126" t="s">
        <v>53</v>
      </c>
      <c r="D53" s="204">
        <f>SUM(D51:D52)</f>
        <v>0</v>
      </c>
      <c r="E53" s="149"/>
      <c r="F53" s="149"/>
      <c r="G53" s="440"/>
    </row>
    <row r="54" spans="1:7" ht="16.5" thickBot="1" x14ac:dyDescent="0.3">
      <c r="A54" s="203">
        <v>49</v>
      </c>
      <c r="B54" s="126" t="s">
        <v>134</v>
      </c>
      <c r="C54" s="126" t="s">
        <v>56</v>
      </c>
      <c r="D54" s="127">
        <f>D11+D12+D44+D46+D50+D53</f>
        <v>64507100</v>
      </c>
      <c r="E54" s="166">
        <f>E11+E12+E44+E50</f>
        <v>69356483</v>
      </c>
      <c r="F54" s="166">
        <f>F11+F12+F44+F50</f>
        <v>56451699</v>
      </c>
      <c r="G54" s="441">
        <f t="shared" si="0"/>
        <v>0.81393543268334412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workbookViewId="0">
      <selection activeCell="J43" sqref="J43"/>
    </sheetView>
  </sheetViews>
  <sheetFormatPr defaultRowHeight="15" x14ac:dyDescent="0.25"/>
  <cols>
    <col min="1" max="1" width="9.140625" style="95"/>
    <col min="2" max="2" width="59.5703125" style="95" customWidth="1"/>
    <col min="3" max="3" width="9.140625" style="95"/>
    <col min="4" max="4" width="13.42578125" style="95" customWidth="1"/>
    <col min="5" max="5" width="12.5703125" style="95" customWidth="1"/>
    <col min="6" max="6" width="12.140625" style="95" customWidth="1"/>
    <col min="7" max="16384" width="9.140625" style="95"/>
  </cols>
  <sheetData>
    <row r="1" spans="1:7" ht="15.75" thickBot="1" x14ac:dyDescent="0.3">
      <c r="A1" s="529" t="s">
        <v>366</v>
      </c>
      <c r="B1" s="529"/>
      <c r="C1" s="529"/>
      <c r="D1" s="530"/>
    </row>
    <row r="2" spans="1:7" ht="54.75" customHeight="1" thickBot="1" x14ac:dyDescent="0.3">
      <c r="A2" s="212" t="s">
        <v>0</v>
      </c>
      <c r="B2" s="203" t="s">
        <v>1</v>
      </c>
      <c r="C2" s="212" t="s">
        <v>2</v>
      </c>
      <c r="D2" s="211" t="s">
        <v>365</v>
      </c>
      <c r="E2" s="438" t="s">
        <v>270</v>
      </c>
      <c r="F2" s="438" t="s">
        <v>482</v>
      </c>
      <c r="G2" s="174" t="s">
        <v>213</v>
      </c>
    </row>
    <row r="3" spans="1:7" ht="16.5" thickBot="1" x14ac:dyDescent="0.3">
      <c r="A3" s="161">
        <v>1</v>
      </c>
      <c r="B3" s="162" t="s">
        <v>3</v>
      </c>
      <c r="C3" s="162" t="s">
        <v>4</v>
      </c>
      <c r="D3" s="205">
        <v>16000000</v>
      </c>
      <c r="E3" s="149">
        <v>15444900</v>
      </c>
      <c r="F3" s="149">
        <v>11520072</v>
      </c>
      <c r="G3" s="440">
        <f>F3/E3</f>
        <v>0.74588194161179422</v>
      </c>
    </row>
    <row r="4" spans="1:7" ht="16.5" thickBot="1" x14ac:dyDescent="0.3">
      <c r="A4" s="161">
        <v>2</v>
      </c>
      <c r="B4" s="162" t="s">
        <v>5</v>
      </c>
      <c r="C4" s="162" t="s">
        <v>6</v>
      </c>
      <c r="D4" s="205"/>
      <c r="E4" s="149"/>
      <c r="F4" s="149"/>
      <c r="G4" s="440"/>
    </row>
    <row r="5" spans="1:7" ht="16.5" thickBot="1" x14ac:dyDescent="0.3">
      <c r="A5" s="161">
        <v>3</v>
      </c>
      <c r="B5" s="162" t="s">
        <v>7</v>
      </c>
      <c r="C5" s="162" t="s">
        <v>8</v>
      </c>
      <c r="D5" s="205">
        <v>1200000</v>
      </c>
      <c r="E5" s="149">
        <v>1200000</v>
      </c>
      <c r="F5" s="149"/>
      <c r="G5" s="440">
        <f t="shared" ref="G5:G52" si="0">F5/E5</f>
        <v>0</v>
      </c>
    </row>
    <row r="6" spans="1:7" ht="16.5" thickBot="1" x14ac:dyDescent="0.3">
      <c r="A6" s="161" t="s">
        <v>362</v>
      </c>
      <c r="B6" s="162" t="s">
        <v>9</v>
      </c>
      <c r="C6" s="162" t="s">
        <v>10</v>
      </c>
      <c r="D6" s="205">
        <v>72000</v>
      </c>
      <c r="E6" s="149">
        <v>627100</v>
      </c>
      <c r="F6" s="149">
        <v>282772</v>
      </c>
      <c r="G6" s="440">
        <f t="shared" si="0"/>
        <v>0.45092010843565622</v>
      </c>
    </row>
    <row r="7" spans="1:7" ht="16.5" thickBot="1" x14ac:dyDescent="0.3">
      <c r="A7" s="203">
        <v>5</v>
      </c>
      <c r="B7" s="126" t="s">
        <v>11</v>
      </c>
      <c r="C7" s="126" t="s">
        <v>12</v>
      </c>
      <c r="D7" s="204">
        <f>SUM(D3:D6)</f>
        <v>17272000</v>
      </c>
      <c r="E7" s="166">
        <f>SUM(E3:E6)</f>
        <v>17272000</v>
      </c>
      <c r="F7" s="166">
        <f>SUM(F3:F6)</f>
        <v>11802844</v>
      </c>
      <c r="G7" s="441">
        <f t="shared" si="0"/>
        <v>0.6833513200555813</v>
      </c>
    </row>
    <row r="8" spans="1:7" ht="16.5" thickBot="1" x14ac:dyDescent="0.3">
      <c r="A8" s="203">
        <v>6</v>
      </c>
      <c r="B8" s="126" t="s">
        <v>15</v>
      </c>
      <c r="C8" s="126" t="s">
        <v>16</v>
      </c>
      <c r="D8" s="204">
        <f>D7</f>
        <v>17272000</v>
      </c>
      <c r="E8" s="166">
        <f>SUM(E7)</f>
        <v>17272000</v>
      </c>
      <c r="F8" s="166">
        <f>SUM(F7)</f>
        <v>11802844</v>
      </c>
      <c r="G8" s="441">
        <f t="shared" si="0"/>
        <v>0.6833513200555813</v>
      </c>
    </row>
    <row r="9" spans="1:7" ht="16.5" thickBot="1" x14ac:dyDescent="0.3">
      <c r="A9" s="203">
        <v>7</v>
      </c>
      <c r="B9" s="126" t="s">
        <v>17</v>
      </c>
      <c r="C9" s="126" t="s">
        <v>18</v>
      </c>
      <c r="D9" s="204">
        <v>3200000</v>
      </c>
      <c r="E9" s="166">
        <v>3200000</v>
      </c>
      <c r="F9" s="166">
        <v>2313702</v>
      </c>
      <c r="G9" s="441">
        <f t="shared" si="0"/>
        <v>0.72303187499999999</v>
      </c>
    </row>
    <row r="10" spans="1:7" ht="16.5" thickBot="1" x14ac:dyDescent="0.3">
      <c r="A10" s="208">
        <v>8</v>
      </c>
      <c r="B10" s="151" t="s">
        <v>277</v>
      </c>
      <c r="C10" s="151" t="s">
        <v>280</v>
      </c>
      <c r="D10" s="205">
        <v>6000</v>
      </c>
      <c r="E10" s="149">
        <v>6000</v>
      </c>
      <c r="F10" s="149">
        <v>6000</v>
      </c>
      <c r="G10" s="440">
        <f t="shared" si="0"/>
        <v>1</v>
      </c>
    </row>
    <row r="11" spans="1:7" ht="16.5" thickBot="1" x14ac:dyDescent="0.3">
      <c r="A11" s="208">
        <v>9</v>
      </c>
      <c r="B11" s="151" t="s">
        <v>360</v>
      </c>
      <c r="C11" s="151" t="s">
        <v>281</v>
      </c>
      <c r="D11" s="205"/>
      <c r="E11" s="149"/>
      <c r="F11" s="149"/>
      <c r="G11" s="440"/>
    </row>
    <row r="12" spans="1:7" ht="16.5" thickBot="1" x14ac:dyDescent="0.3">
      <c r="A12" s="208">
        <v>10</v>
      </c>
      <c r="B12" s="151" t="s">
        <v>359</v>
      </c>
      <c r="C12" s="151" t="s">
        <v>282</v>
      </c>
      <c r="D12" s="205">
        <v>15000</v>
      </c>
      <c r="E12" s="149">
        <v>15000</v>
      </c>
      <c r="F12" s="149">
        <v>15600</v>
      </c>
      <c r="G12" s="440">
        <f t="shared" si="0"/>
        <v>1.04</v>
      </c>
    </row>
    <row r="13" spans="1:7" ht="16.5" thickBot="1" x14ac:dyDescent="0.3">
      <c r="A13" s="208">
        <v>11</v>
      </c>
      <c r="B13" s="151" t="s">
        <v>358</v>
      </c>
      <c r="C13" s="151" t="s">
        <v>283</v>
      </c>
      <c r="D13" s="205"/>
      <c r="E13" s="149"/>
      <c r="F13" s="149"/>
      <c r="G13" s="440"/>
    </row>
    <row r="14" spans="1:7" ht="16.5" thickBot="1" x14ac:dyDescent="0.3">
      <c r="A14" s="203">
        <v>12</v>
      </c>
      <c r="B14" s="126" t="s">
        <v>357</v>
      </c>
      <c r="C14" s="126" t="s">
        <v>110</v>
      </c>
      <c r="D14" s="204">
        <f>SUM(D10:D13)</f>
        <v>21000</v>
      </c>
      <c r="E14" s="166">
        <f>SUM(E10:E13)</f>
        <v>21000</v>
      </c>
      <c r="F14" s="166">
        <f>SUM(F10:F13)</f>
        <v>21600</v>
      </c>
      <c r="G14" s="441">
        <f t="shared" si="0"/>
        <v>1.0285714285714285</v>
      </c>
    </row>
    <row r="15" spans="1:7" ht="16.5" thickBot="1" x14ac:dyDescent="0.3">
      <c r="A15" s="208">
        <v>13</v>
      </c>
      <c r="B15" s="151" t="s">
        <v>356</v>
      </c>
      <c r="C15" s="151" t="s">
        <v>289</v>
      </c>
      <c r="D15" s="206">
        <v>15000000</v>
      </c>
      <c r="E15" s="149">
        <v>14338730</v>
      </c>
      <c r="F15" s="149">
        <v>14299062</v>
      </c>
      <c r="G15" s="440">
        <f t="shared" si="0"/>
        <v>0.99723350673316258</v>
      </c>
    </row>
    <row r="16" spans="1:7" ht="16.5" thickBot="1" x14ac:dyDescent="0.3">
      <c r="A16" s="208">
        <v>14</v>
      </c>
      <c r="B16" s="151" t="s">
        <v>285</v>
      </c>
      <c r="C16" s="151" t="s">
        <v>290</v>
      </c>
      <c r="D16" s="205">
        <v>30000</v>
      </c>
      <c r="E16" s="149">
        <v>30000</v>
      </c>
      <c r="F16" s="149"/>
      <c r="G16" s="440">
        <f t="shared" si="0"/>
        <v>0</v>
      </c>
    </row>
    <row r="17" spans="1:9" ht="16.5" thickBot="1" x14ac:dyDescent="0.3">
      <c r="A17" s="208">
        <v>15</v>
      </c>
      <c r="B17" s="151" t="s">
        <v>286</v>
      </c>
      <c r="C17" s="151" t="s">
        <v>291</v>
      </c>
      <c r="D17" s="205">
        <v>0</v>
      </c>
      <c r="E17" s="149"/>
      <c r="F17" s="149"/>
      <c r="G17" s="440"/>
      <c r="I17" s="190"/>
    </row>
    <row r="18" spans="1:9" ht="16.5" thickBot="1" x14ac:dyDescent="0.3">
      <c r="A18" s="208">
        <v>16</v>
      </c>
      <c r="B18" s="151" t="s">
        <v>287</v>
      </c>
      <c r="C18" s="151" t="s">
        <v>292</v>
      </c>
      <c r="D18" s="205">
        <v>90000</v>
      </c>
      <c r="E18" s="149">
        <v>90000</v>
      </c>
      <c r="F18" s="149"/>
      <c r="G18" s="440">
        <f t="shared" si="0"/>
        <v>0</v>
      </c>
    </row>
    <row r="19" spans="1:9" ht="16.5" thickBot="1" x14ac:dyDescent="0.3">
      <c r="A19" s="208">
        <v>17</v>
      </c>
      <c r="B19" s="151" t="s">
        <v>355</v>
      </c>
      <c r="C19" s="151" t="s">
        <v>354</v>
      </c>
      <c r="D19" s="205">
        <v>260000</v>
      </c>
      <c r="E19" s="149"/>
      <c r="F19" s="149"/>
      <c r="G19" s="440"/>
    </row>
    <row r="20" spans="1:9" ht="16.5" thickBot="1" x14ac:dyDescent="0.3">
      <c r="A20" s="203">
        <v>18</v>
      </c>
      <c r="B20" s="126" t="s">
        <v>293</v>
      </c>
      <c r="C20" s="126" t="s">
        <v>111</v>
      </c>
      <c r="D20" s="204">
        <f>SUM(D15:D19)</f>
        <v>15380000</v>
      </c>
      <c r="E20" s="166">
        <f>SUM(E15:E19)</f>
        <v>14458730</v>
      </c>
      <c r="F20" s="166">
        <f>SUM(F15:F19)</f>
        <v>14299062</v>
      </c>
      <c r="G20" s="441">
        <f t="shared" si="0"/>
        <v>0.98895698308219326</v>
      </c>
    </row>
    <row r="21" spans="1:9" ht="16.5" thickBot="1" x14ac:dyDescent="0.3">
      <c r="A21" s="207">
        <v>19</v>
      </c>
      <c r="B21" s="151" t="s">
        <v>353</v>
      </c>
      <c r="C21" s="151" t="s">
        <v>19</v>
      </c>
      <c r="D21" s="206">
        <v>381000</v>
      </c>
      <c r="E21" s="149">
        <v>381000</v>
      </c>
      <c r="F21" s="149"/>
      <c r="G21" s="440">
        <f t="shared" si="0"/>
        <v>0</v>
      </c>
    </row>
    <row r="22" spans="1:9" ht="16.5" thickBot="1" x14ac:dyDescent="0.3">
      <c r="A22" s="208">
        <v>20</v>
      </c>
      <c r="B22" s="151" t="s">
        <v>352</v>
      </c>
      <c r="C22" s="151" t="s">
        <v>112</v>
      </c>
      <c r="D22" s="205">
        <v>210000</v>
      </c>
      <c r="E22" s="149">
        <v>210000</v>
      </c>
      <c r="F22" s="149">
        <v>50105</v>
      </c>
      <c r="G22" s="440">
        <f t="shared" si="0"/>
        <v>0.23859523809523808</v>
      </c>
    </row>
    <row r="23" spans="1:9" ht="16.5" thickBot="1" x14ac:dyDescent="0.3">
      <c r="A23" s="203">
        <v>21</v>
      </c>
      <c r="B23" s="126" t="s">
        <v>351</v>
      </c>
      <c r="C23" s="126" t="s">
        <v>189</v>
      </c>
      <c r="D23" s="204">
        <f>SUM(D21:D22)</f>
        <v>591000</v>
      </c>
      <c r="E23" s="166">
        <f>SUM(E21:E22)</f>
        <v>591000</v>
      </c>
      <c r="F23" s="166">
        <f>SUM(F21:F22)</f>
        <v>50105</v>
      </c>
      <c r="G23" s="441">
        <f t="shared" si="0"/>
        <v>8.4780033840947552E-2</v>
      </c>
    </row>
    <row r="24" spans="1:9" ht="16.5" thickBot="1" x14ac:dyDescent="0.3">
      <c r="A24" s="208">
        <v>22</v>
      </c>
      <c r="B24" s="151" t="s">
        <v>350</v>
      </c>
      <c r="C24" s="151" t="s">
        <v>299</v>
      </c>
      <c r="D24" s="205">
        <v>400000</v>
      </c>
      <c r="E24" s="205">
        <v>400000</v>
      </c>
      <c r="F24" s="149">
        <v>106889</v>
      </c>
      <c r="G24" s="440">
        <f t="shared" si="0"/>
        <v>0.26722249999999997</v>
      </c>
    </row>
    <row r="25" spans="1:9" ht="16.5" thickBot="1" x14ac:dyDescent="0.3">
      <c r="A25" s="208">
        <v>23</v>
      </c>
      <c r="B25" s="151" t="s">
        <v>295</v>
      </c>
      <c r="C25" s="151" t="s">
        <v>300</v>
      </c>
      <c r="D25" s="205">
        <v>450000</v>
      </c>
      <c r="E25" s="205">
        <v>450000</v>
      </c>
      <c r="F25" s="149">
        <v>249861</v>
      </c>
      <c r="G25" s="440">
        <f t="shared" si="0"/>
        <v>0.55524666666666667</v>
      </c>
    </row>
    <row r="26" spans="1:9" ht="16.5" thickBot="1" x14ac:dyDescent="0.3">
      <c r="A26" s="208">
        <v>24</v>
      </c>
      <c r="B26" s="151" t="s">
        <v>296</v>
      </c>
      <c r="C26" s="151" t="s">
        <v>301</v>
      </c>
      <c r="D26" s="205">
        <v>150000</v>
      </c>
      <c r="E26" s="205">
        <v>150000</v>
      </c>
      <c r="F26" s="149">
        <v>107147</v>
      </c>
      <c r="G26" s="440">
        <f t="shared" si="0"/>
        <v>0.71431333333333336</v>
      </c>
    </row>
    <row r="27" spans="1:9" ht="16.5" thickBot="1" x14ac:dyDescent="0.3">
      <c r="A27" s="208">
        <v>25</v>
      </c>
      <c r="B27" s="151" t="s">
        <v>349</v>
      </c>
      <c r="C27" s="151" t="s">
        <v>302</v>
      </c>
      <c r="D27" s="205">
        <v>120000</v>
      </c>
      <c r="E27" s="205">
        <v>20000</v>
      </c>
      <c r="F27" s="149"/>
      <c r="G27" s="440">
        <f t="shared" si="0"/>
        <v>0</v>
      </c>
    </row>
    <row r="28" spans="1:9" ht="16.5" thickBot="1" x14ac:dyDescent="0.3">
      <c r="A28" s="203">
        <v>26</v>
      </c>
      <c r="B28" s="126" t="s">
        <v>298</v>
      </c>
      <c r="C28" s="126" t="s">
        <v>113</v>
      </c>
      <c r="D28" s="204">
        <f>SUM(D24:D27)</f>
        <v>1120000</v>
      </c>
      <c r="E28" s="166">
        <f>SUM(E24:E27)</f>
        <v>1020000</v>
      </c>
      <c r="F28" s="166">
        <f>SUM(F24:F27)</f>
        <v>463897</v>
      </c>
      <c r="G28" s="441">
        <f t="shared" si="0"/>
        <v>0.45480098039215688</v>
      </c>
    </row>
    <row r="29" spans="1:9" ht="16.5" thickBot="1" x14ac:dyDescent="0.3">
      <c r="A29" s="203"/>
      <c r="B29" s="126" t="s">
        <v>191</v>
      </c>
      <c r="C29" s="126" t="s">
        <v>192</v>
      </c>
      <c r="D29" s="204"/>
      <c r="E29" s="166">
        <v>366300</v>
      </c>
      <c r="F29" s="166">
        <v>366306</v>
      </c>
      <c r="G29" s="441">
        <f t="shared" si="0"/>
        <v>1.0000163800163799</v>
      </c>
    </row>
    <row r="30" spans="1:9" ht="16.5" thickBot="1" x14ac:dyDescent="0.3">
      <c r="A30" s="203">
        <v>27</v>
      </c>
      <c r="B30" s="126" t="s">
        <v>20</v>
      </c>
      <c r="C30" s="126" t="s">
        <v>21</v>
      </c>
      <c r="D30" s="204">
        <v>360000</v>
      </c>
      <c r="E30" s="166">
        <v>360000</v>
      </c>
      <c r="F30" s="166">
        <v>290340</v>
      </c>
      <c r="G30" s="441">
        <f t="shared" si="0"/>
        <v>0.80649999999999999</v>
      </c>
    </row>
    <row r="31" spans="1:9" ht="16.5" thickBot="1" x14ac:dyDescent="0.3">
      <c r="A31" s="203">
        <v>28</v>
      </c>
      <c r="B31" s="126" t="s">
        <v>22</v>
      </c>
      <c r="C31" s="126" t="s">
        <v>23</v>
      </c>
      <c r="D31" s="204">
        <v>500000</v>
      </c>
      <c r="E31" s="166">
        <v>500000</v>
      </c>
      <c r="F31" s="166">
        <v>56992</v>
      </c>
      <c r="G31" s="441">
        <f t="shared" si="0"/>
        <v>0.113984</v>
      </c>
    </row>
    <row r="32" spans="1:9" ht="16.5" thickBot="1" x14ac:dyDescent="0.3">
      <c r="A32" s="203">
        <v>29</v>
      </c>
      <c r="B32" s="126" t="s">
        <v>348</v>
      </c>
      <c r="C32" s="126" t="s">
        <v>24</v>
      </c>
      <c r="D32" s="204"/>
      <c r="E32" s="149"/>
      <c r="F32" s="149"/>
      <c r="G32" s="440"/>
    </row>
    <row r="33" spans="1:7" ht="16.5" thickBot="1" x14ac:dyDescent="0.3">
      <c r="A33" s="161">
        <v>30</v>
      </c>
      <c r="B33" s="162" t="s">
        <v>304</v>
      </c>
      <c r="C33" s="162" t="s">
        <v>306</v>
      </c>
      <c r="D33" s="205"/>
      <c r="E33" s="149"/>
      <c r="F33" s="149"/>
      <c r="G33" s="440"/>
    </row>
    <row r="34" spans="1:7" ht="16.5" thickBot="1" x14ac:dyDescent="0.3">
      <c r="A34" s="161">
        <v>31</v>
      </c>
      <c r="B34" s="162" t="s">
        <v>305</v>
      </c>
      <c r="C34" s="162" t="s">
        <v>307</v>
      </c>
      <c r="D34" s="205">
        <v>0</v>
      </c>
      <c r="E34" s="149"/>
      <c r="F34" s="149"/>
      <c r="G34" s="440"/>
    </row>
    <row r="35" spans="1:7" ht="16.5" thickBot="1" x14ac:dyDescent="0.3">
      <c r="A35" s="161">
        <v>32</v>
      </c>
      <c r="B35" s="162" t="s">
        <v>347</v>
      </c>
      <c r="C35" s="162" t="s">
        <v>308</v>
      </c>
      <c r="D35" s="205">
        <v>200000</v>
      </c>
      <c r="E35" s="149">
        <v>217800</v>
      </c>
      <c r="F35" s="149">
        <v>213346</v>
      </c>
      <c r="G35" s="440">
        <f t="shared" si="0"/>
        <v>0.97955004591368233</v>
      </c>
    </row>
    <row r="36" spans="1:7" ht="16.5" thickBot="1" x14ac:dyDescent="0.3">
      <c r="A36" s="203">
        <v>33</v>
      </c>
      <c r="B36" s="126" t="s">
        <v>346</v>
      </c>
      <c r="C36" s="126" t="s">
        <v>128</v>
      </c>
      <c r="D36" s="204">
        <f>SUM(D34:D35)</f>
        <v>200000</v>
      </c>
      <c r="E36" s="166">
        <v>217800</v>
      </c>
      <c r="F36" s="166">
        <f>SUM(F35)</f>
        <v>213346</v>
      </c>
      <c r="G36" s="441">
        <f t="shared" si="0"/>
        <v>0.97955004591368233</v>
      </c>
    </row>
    <row r="37" spans="1:7" ht="16.5" thickBot="1" x14ac:dyDescent="0.3">
      <c r="A37" s="203">
        <v>34</v>
      </c>
      <c r="B37" s="126" t="s">
        <v>26</v>
      </c>
      <c r="C37" s="126" t="s">
        <v>27</v>
      </c>
      <c r="D37" s="204">
        <v>0</v>
      </c>
      <c r="E37" s="149"/>
      <c r="F37" s="149"/>
      <c r="G37" s="440"/>
    </row>
    <row r="38" spans="1:7" ht="16.5" thickBot="1" x14ac:dyDescent="0.3">
      <c r="A38" s="161">
        <v>35</v>
      </c>
      <c r="B38" s="162" t="s">
        <v>345</v>
      </c>
      <c r="C38" s="162" t="s">
        <v>28</v>
      </c>
      <c r="D38" s="206">
        <v>4920000</v>
      </c>
      <c r="E38" s="149">
        <v>5119810</v>
      </c>
      <c r="F38" s="149">
        <v>3313309</v>
      </c>
      <c r="G38" s="440">
        <f t="shared" si="0"/>
        <v>0.64715467956818706</v>
      </c>
    </row>
    <row r="39" spans="1:7" ht="16.5" thickBot="1" x14ac:dyDescent="0.3">
      <c r="A39" s="161">
        <v>36</v>
      </c>
      <c r="B39" s="162" t="s">
        <v>344</v>
      </c>
      <c r="C39" s="162" t="s">
        <v>29</v>
      </c>
      <c r="D39" s="205">
        <v>1000000</v>
      </c>
      <c r="E39" s="149">
        <v>1000000</v>
      </c>
      <c r="F39" s="149">
        <v>534000</v>
      </c>
      <c r="G39" s="440">
        <f t="shared" si="0"/>
        <v>0.53400000000000003</v>
      </c>
    </row>
    <row r="40" spans="1:7" ht="16.5" thickBot="1" x14ac:dyDescent="0.3">
      <c r="A40" s="161">
        <v>37</v>
      </c>
      <c r="B40" s="162" t="s">
        <v>343</v>
      </c>
      <c r="C40" s="162" t="s">
        <v>30</v>
      </c>
      <c r="D40" s="205">
        <v>0</v>
      </c>
      <c r="E40" s="149"/>
      <c r="F40" s="149"/>
      <c r="G40" s="440"/>
    </row>
    <row r="41" spans="1:7" ht="16.5" thickBot="1" x14ac:dyDescent="0.3">
      <c r="A41" s="203">
        <v>38</v>
      </c>
      <c r="B41" s="126" t="s">
        <v>31</v>
      </c>
      <c r="C41" s="126" t="s">
        <v>32</v>
      </c>
      <c r="D41" s="204">
        <f>SUM(D38:D40)</f>
        <v>5920000</v>
      </c>
      <c r="E41" s="166">
        <f>SUM(E38:E40)</f>
        <v>6119810</v>
      </c>
      <c r="F41" s="166">
        <f>SUM(F38:F40)</f>
        <v>3847309</v>
      </c>
      <c r="G41" s="441">
        <f t="shared" si="0"/>
        <v>0.62866477880849247</v>
      </c>
    </row>
    <row r="42" spans="1:7" ht="16.5" thickBot="1" x14ac:dyDescent="0.3">
      <c r="A42" s="203">
        <v>39</v>
      </c>
      <c r="B42" s="126" t="s">
        <v>33</v>
      </c>
      <c r="C42" s="126" t="s">
        <v>34</v>
      </c>
      <c r="D42" s="204">
        <f>D14+D20+D23+D28+D30+D31+D32+D36+D37+D41</f>
        <v>24092000</v>
      </c>
      <c r="E42" s="166">
        <f>E14+E20+E28+E29+E30+E31+E36+E41+E23</f>
        <v>23654640</v>
      </c>
      <c r="F42" s="166">
        <f>F14+F20+F28+F29+F30+F31+F36+F41</f>
        <v>19558852</v>
      </c>
      <c r="G42" s="441">
        <f t="shared" si="0"/>
        <v>0.82685054602395136</v>
      </c>
    </row>
    <row r="43" spans="1:7" ht="16.5" thickBot="1" x14ac:dyDescent="0.3">
      <c r="A43" s="207">
        <v>40</v>
      </c>
      <c r="B43" s="151" t="s">
        <v>342</v>
      </c>
      <c r="C43" s="151" t="s">
        <v>341</v>
      </c>
      <c r="D43" s="206">
        <v>0</v>
      </c>
      <c r="E43" s="149"/>
      <c r="F43" s="149"/>
      <c r="G43" s="440"/>
    </row>
    <row r="44" spans="1:7" ht="16.5" thickBot="1" x14ac:dyDescent="0.3">
      <c r="A44" s="203">
        <v>41</v>
      </c>
      <c r="B44" s="126" t="s">
        <v>129</v>
      </c>
      <c r="C44" s="126" t="s">
        <v>340</v>
      </c>
      <c r="D44" s="204">
        <v>0</v>
      </c>
      <c r="E44" s="149"/>
      <c r="F44" s="149"/>
      <c r="G44" s="440"/>
    </row>
    <row r="45" spans="1:7" ht="16.5" thickBot="1" x14ac:dyDescent="0.3">
      <c r="A45" s="161">
        <v>42</v>
      </c>
      <c r="B45" s="162" t="s">
        <v>339</v>
      </c>
      <c r="C45" s="162" t="s">
        <v>44</v>
      </c>
      <c r="D45" s="205"/>
      <c r="E45" s="149"/>
      <c r="F45" s="149"/>
      <c r="G45" s="440"/>
    </row>
    <row r="46" spans="1:7" ht="16.5" thickBot="1" x14ac:dyDescent="0.3">
      <c r="A46" s="161">
        <v>43</v>
      </c>
      <c r="B46" s="162" t="s">
        <v>338</v>
      </c>
      <c r="C46" s="162" t="s">
        <v>45</v>
      </c>
      <c r="D46" s="205"/>
      <c r="E46" s="149">
        <v>65200</v>
      </c>
      <c r="F46" s="149">
        <v>65343</v>
      </c>
      <c r="G46" s="440">
        <f t="shared" si="0"/>
        <v>1.0021932515337424</v>
      </c>
    </row>
    <row r="47" spans="1:7" ht="16.5" thickBot="1" x14ac:dyDescent="0.3">
      <c r="A47" s="161">
        <v>44</v>
      </c>
      <c r="B47" s="162" t="s">
        <v>337</v>
      </c>
      <c r="C47" s="162" t="s">
        <v>46</v>
      </c>
      <c r="D47" s="205"/>
      <c r="E47" s="149">
        <v>17000</v>
      </c>
      <c r="F47" s="149">
        <v>17642</v>
      </c>
      <c r="G47" s="440">
        <f t="shared" si="0"/>
        <v>1.0377647058823529</v>
      </c>
    </row>
    <row r="48" spans="1:7" ht="16.5" thickBot="1" x14ac:dyDescent="0.3">
      <c r="A48" s="203">
        <v>45</v>
      </c>
      <c r="B48" s="126" t="s">
        <v>47</v>
      </c>
      <c r="C48" s="126" t="s">
        <v>48</v>
      </c>
      <c r="D48" s="204">
        <f>SUM(D45:D47)</f>
        <v>0</v>
      </c>
      <c r="E48" s="166">
        <f>SUM(E45:E47)</f>
        <v>82200</v>
      </c>
      <c r="F48" s="166">
        <f>SUM(F46:F47)</f>
        <v>82985</v>
      </c>
      <c r="G48" s="441">
        <f t="shared" si="0"/>
        <v>1.0095498783454988</v>
      </c>
    </row>
    <row r="49" spans="1:7" ht="16.5" thickBot="1" x14ac:dyDescent="0.3">
      <c r="A49" s="161">
        <v>46</v>
      </c>
      <c r="B49" s="162" t="s">
        <v>49</v>
      </c>
      <c r="C49" s="162" t="s">
        <v>50</v>
      </c>
      <c r="D49" s="205"/>
      <c r="E49" s="149"/>
      <c r="F49" s="149"/>
      <c r="G49" s="440"/>
    </row>
    <row r="50" spans="1:7" ht="16.5" thickBot="1" x14ac:dyDescent="0.3">
      <c r="A50" s="161">
        <v>47</v>
      </c>
      <c r="B50" s="162" t="s">
        <v>336</v>
      </c>
      <c r="C50" s="162" t="s">
        <v>51</v>
      </c>
      <c r="D50" s="205"/>
      <c r="E50" s="149"/>
      <c r="F50" s="149"/>
      <c r="G50" s="440"/>
    </row>
    <row r="51" spans="1:7" ht="16.5" thickBot="1" x14ac:dyDescent="0.3">
      <c r="A51" s="203">
        <v>48</v>
      </c>
      <c r="B51" s="126" t="s">
        <v>52</v>
      </c>
      <c r="C51" s="126" t="s">
        <v>53</v>
      </c>
      <c r="D51" s="204">
        <f>SUM(D49:D50)</f>
        <v>0</v>
      </c>
      <c r="E51" s="149"/>
      <c r="F51" s="149"/>
      <c r="G51" s="440"/>
    </row>
    <row r="52" spans="1:7" ht="16.5" thickBot="1" x14ac:dyDescent="0.3">
      <c r="A52" s="203">
        <v>49</v>
      </c>
      <c r="B52" s="126" t="s">
        <v>134</v>
      </c>
      <c r="C52" s="126" t="s">
        <v>56</v>
      </c>
      <c r="D52" s="127">
        <f>D8+D9+D42+D44+D48+D51</f>
        <v>44564000</v>
      </c>
      <c r="E52" s="166">
        <f>E8+E9+E42+E48</f>
        <v>44208840</v>
      </c>
      <c r="F52" s="166">
        <f>F8+F9+F42+F48</f>
        <v>33758383</v>
      </c>
      <c r="G52" s="441">
        <f t="shared" si="0"/>
        <v>0.76361159894717889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59.42578125" style="95" customWidth="1"/>
    <col min="2" max="2" width="19.42578125" style="95" customWidth="1"/>
    <col min="3" max="16384" width="9.140625" style="95"/>
  </cols>
  <sheetData>
    <row r="1" spans="1:2" ht="15.75" x14ac:dyDescent="0.25">
      <c r="A1" s="531" t="s">
        <v>484</v>
      </c>
      <c r="B1" s="531"/>
    </row>
    <row r="2" spans="1:2" ht="15.75" thickBot="1" x14ac:dyDescent="0.3">
      <c r="A2" s="213"/>
      <c r="B2" s="213"/>
    </row>
    <row r="3" spans="1:2" ht="69" customHeight="1" thickBot="1" x14ac:dyDescent="0.3">
      <c r="A3" s="214" t="s">
        <v>367</v>
      </c>
      <c r="B3" s="215" t="s">
        <v>368</v>
      </c>
    </row>
    <row r="4" spans="1:2" ht="15.75" x14ac:dyDescent="0.25">
      <c r="A4" s="216" t="s">
        <v>369</v>
      </c>
      <c r="B4" s="217" t="s">
        <v>370</v>
      </c>
    </row>
    <row r="5" spans="1:2" ht="15.75" x14ac:dyDescent="0.25">
      <c r="A5" s="218" t="s">
        <v>371</v>
      </c>
      <c r="B5" s="219" t="s">
        <v>668</v>
      </c>
    </row>
    <row r="6" spans="1:2" ht="15.75" x14ac:dyDescent="0.25">
      <c r="A6" s="218" t="s">
        <v>494</v>
      </c>
      <c r="B6" s="219" t="s">
        <v>495</v>
      </c>
    </row>
    <row r="7" spans="1:2" ht="15.75" x14ac:dyDescent="0.25">
      <c r="A7" s="218"/>
      <c r="B7" s="219"/>
    </row>
    <row r="8" spans="1:2" ht="16.5" thickBot="1" x14ac:dyDescent="0.3">
      <c r="A8" s="220" t="s">
        <v>372</v>
      </c>
      <c r="B8" s="221" t="s">
        <v>669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H18" sqref="H18"/>
    </sheetView>
  </sheetViews>
  <sheetFormatPr defaultRowHeight="15" x14ac:dyDescent="0.25"/>
  <cols>
    <col min="1" max="2" width="9.140625" style="95"/>
    <col min="3" max="3" width="55.28515625" style="95" bestFit="1" customWidth="1"/>
    <col min="4" max="4" width="17.140625" style="95" customWidth="1"/>
    <col min="5" max="6" width="11.7109375" style="95" customWidth="1"/>
    <col min="7" max="7" width="11.42578125" style="77" customWidth="1"/>
    <col min="8" max="8" width="11.28515625" style="95" bestFit="1" customWidth="1"/>
    <col min="9" max="16384" width="9.140625" style="95"/>
  </cols>
  <sheetData>
    <row r="1" spans="1:8" x14ac:dyDescent="0.25">
      <c r="A1" s="532" t="s">
        <v>373</v>
      </c>
      <c r="B1" s="532"/>
      <c r="C1" s="532"/>
      <c r="D1" s="532"/>
    </row>
    <row r="2" spans="1:8" x14ac:dyDescent="0.25">
      <c r="A2" s="532" t="s">
        <v>485</v>
      </c>
      <c r="B2" s="532"/>
      <c r="C2" s="532"/>
      <c r="D2" s="532"/>
    </row>
    <row r="3" spans="1:8" ht="15.75" thickBot="1" x14ac:dyDescent="0.3">
      <c r="A3" s="533"/>
      <c r="B3" s="533"/>
      <c r="C3" s="533"/>
      <c r="D3" s="533"/>
    </row>
    <row r="4" spans="1:8" ht="29.25" thickBot="1" x14ac:dyDescent="0.3">
      <c r="A4" s="222" t="s">
        <v>374</v>
      </c>
      <c r="B4" s="222" t="s">
        <v>0</v>
      </c>
      <c r="C4" s="223" t="s">
        <v>375</v>
      </c>
      <c r="D4" s="224" t="s">
        <v>492</v>
      </c>
      <c r="E4" s="224" t="s">
        <v>212</v>
      </c>
      <c r="F4" s="224" t="s">
        <v>376</v>
      </c>
      <c r="G4" s="225" t="s">
        <v>213</v>
      </c>
    </row>
    <row r="5" spans="1:8" ht="15.75" thickBot="1" x14ac:dyDescent="0.3">
      <c r="A5" s="226" t="s">
        <v>377</v>
      </c>
      <c r="B5" s="227" t="s">
        <v>378</v>
      </c>
      <c r="C5" s="228" t="s">
        <v>364</v>
      </c>
      <c r="D5" s="229" t="s">
        <v>362</v>
      </c>
      <c r="E5" s="229" t="s">
        <v>379</v>
      </c>
      <c r="F5" s="229" t="s">
        <v>380</v>
      </c>
      <c r="G5" s="230" t="s">
        <v>381</v>
      </c>
    </row>
    <row r="6" spans="1:8" ht="15.75" thickBot="1" x14ac:dyDescent="0.3">
      <c r="A6" s="231"/>
      <c r="B6" s="232" t="s">
        <v>382</v>
      </c>
      <c r="C6" s="232" t="s">
        <v>383</v>
      </c>
      <c r="D6" s="233"/>
      <c r="E6" s="233"/>
      <c r="F6" s="233"/>
      <c r="G6" s="234"/>
    </row>
    <row r="7" spans="1:8" ht="15.75" thickBot="1" x14ac:dyDescent="0.3">
      <c r="A7" s="235"/>
      <c r="B7" s="236" t="s">
        <v>377</v>
      </c>
      <c r="C7" s="237" t="s">
        <v>384</v>
      </c>
      <c r="D7" s="238"/>
      <c r="E7" s="238"/>
      <c r="F7" s="238"/>
      <c r="G7" s="239"/>
    </row>
    <row r="8" spans="1:8" ht="21" customHeight="1" thickBot="1" x14ac:dyDescent="0.3">
      <c r="A8" s="240" t="s">
        <v>385</v>
      </c>
      <c r="B8" s="241" t="s">
        <v>377</v>
      </c>
      <c r="C8" s="242" t="s">
        <v>658</v>
      </c>
      <c r="D8" s="243"/>
      <c r="E8" s="243">
        <v>16000</v>
      </c>
      <c r="F8" s="243">
        <v>15000</v>
      </c>
      <c r="G8" s="244">
        <f t="shared" ref="G8:G16" si="0">F8/E8</f>
        <v>0.9375</v>
      </c>
    </row>
    <row r="9" spans="1:8" ht="20.45" customHeight="1" thickBot="1" x14ac:dyDescent="0.3">
      <c r="A9" s="240" t="s">
        <v>385</v>
      </c>
      <c r="B9" s="245" t="s">
        <v>378</v>
      </c>
      <c r="C9" s="246" t="s">
        <v>659</v>
      </c>
      <c r="D9" s="247"/>
      <c r="E9" s="247">
        <v>82200</v>
      </c>
      <c r="F9" s="247">
        <v>82985</v>
      </c>
      <c r="G9" s="244">
        <f t="shared" si="0"/>
        <v>1.0095498783454988</v>
      </c>
    </row>
    <row r="10" spans="1:8" ht="20.45" customHeight="1" thickBot="1" x14ac:dyDescent="0.3">
      <c r="A10" s="240" t="s">
        <v>385</v>
      </c>
      <c r="B10" s="245"/>
      <c r="C10" s="246" t="s">
        <v>663</v>
      </c>
      <c r="D10" s="247"/>
      <c r="E10" s="247">
        <v>223000</v>
      </c>
      <c r="F10" s="247">
        <v>218810</v>
      </c>
      <c r="G10" s="244">
        <f t="shared" si="0"/>
        <v>0.98121076233183857</v>
      </c>
    </row>
    <row r="11" spans="1:8" ht="15.75" thickBot="1" x14ac:dyDescent="0.3">
      <c r="A11" s="248" t="s">
        <v>386</v>
      </c>
      <c r="B11" s="249" t="s">
        <v>364</v>
      </c>
      <c r="C11" s="250" t="s">
        <v>660</v>
      </c>
      <c r="D11" s="251"/>
      <c r="E11" s="251">
        <v>66400</v>
      </c>
      <c r="F11" s="251">
        <v>66400</v>
      </c>
      <c r="G11" s="252">
        <f t="shared" si="0"/>
        <v>1</v>
      </c>
    </row>
    <row r="12" spans="1:8" ht="15.75" thickBot="1" x14ac:dyDescent="0.3">
      <c r="A12" s="248" t="s">
        <v>386</v>
      </c>
      <c r="B12" s="249" t="s">
        <v>362</v>
      </c>
      <c r="C12" s="250" t="s">
        <v>661</v>
      </c>
      <c r="D12" s="251">
        <v>28780</v>
      </c>
      <c r="E12" s="251">
        <v>28780</v>
      </c>
      <c r="F12" s="251">
        <v>28780</v>
      </c>
      <c r="G12" s="252">
        <f t="shared" si="0"/>
        <v>1</v>
      </c>
    </row>
    <row r="13" spans="1:8" ht="15.75" thickBot="1" x14ac:dyDescent="0.3">
      <c r="A13" s="248" t="s">
        <v>386</v>
      </c>
      <c r="B13" s="249" t="s">
        <v>379</v>
      </c>
      <c r="C13" s="253" t="s">
        <v>662</v>
      </c>
      <c r="D13" s="251">
        <v>271220</v>
      </c>
      <c r="E13" s="251">
        <v>204820</v>
      </c>
      <c r="F13" s="251">
        <v>115880</v>
      </c>
      <c r="G13" s="252">
        <f t="shared" si="0"/>
        <v>0.56576506200566345</v>
      </c>
    </row>
    <row r="14" spans="1:8" ht="15.75" thickBot="1" x14ac:dyDescent="0.3">
      <c r="A14" s="254"/>
      <c r="B14" s="249"/>
      <c r="C14" s="255"/>
      <c r="D14" s="256"/>
      <c r="E14" s="256"/>
      <c r="F14" s="251"/>
      <c r="G14" s="252"/>
    </row>
    <row r="15" spans="1:8" s="158" customFormat="1" ht="15.75" thickBot="1" x14ac:dyDescent="0.3">
      <c r="A15" s="248"/>
      <c r="B15" s="249"/>
      <c r="C15" s="257"/>
      <c r="D15" s="256"/>
      <c r="E15" s="251"/>
      <c r="F15" s="251"/>
      <c r="G15" s="252"/>
      <c r="H15" s="258"/>
    </row>
    <row r="16" spans="1:8" ht="15.75" thickBot="1" x14ac:dyDescent="0.3">
      <c r="A16" s="235"/>
      <c r="B16" s="248"/>
      <c r="C16" s="259" t="s">
        <v>402</v>
      </c>
      <c r="D16" s="260">
        <f>SUM(D8:D15)</f>
        <v>300000</v>
      </c>
      <c r="E16" s="260">
        <f>SUM(E8:E15)</f>
        <v>621200</v>
      </c>
      <c r="F16" s="260">
        <f>SUM(F8:F15)</f>
        <v>527855</v>
      </c>
      <c r="G16" s="261">
        <f t="shared" si="0"/>
        <v>0.84973438506117194</v>
      </c>
    </row>
    <row r="17" spans="1:7" x14ac:dyDescent="0.25">
      <c r="A17" s="262"/>
      <c r="B17" s="263"/>
      <c r="C17" s="264"/>
      <c r="D17" s="238"/>
      <c r="E17" s="238"/>
      <c r="F17" s="238"/>
      <c r="G17" s="239"/>
    </row>
    <row r="18" spans="1:7" ht="15.75" thickBot="1" x14ac:dyDescent="0.3">
      <c r="A18" s="265"/>
      <c r="B18" s="263"/>
      <c r="C18" s="266"/>
      <c r="D18" s="267"/>
      <c r="E18" s="267"/>
      <c r="F18" s="267"/>
      <c r="G18" s="268"/>
    </row>
    <row r="19" spans="1:7" ht="16.5" thickTop="1" thickBot="1" x14ac:dyDescent="0.3">
      <c r="A19" s="269"/>
      <c r="B19" s="226" t="s">
        <v>378</v>
      </c>
      <c r="C19" s="270" t="s">
        <v>403</v>
      </c>
      <c r="D19" s="238"/>
      <c r="E19" s="269"/>
      <c r="F19" s="269"/>
      <c r="G19" s="271"/>
    </row>
    <row r="20" spans="1:7" ht="15.75" thickBot="1" x14ac:dyDescent="0.3">
      <c r="A20" s="254" t="s">
        <v>386</v>
      </c>
      <c r="B20" s="272" t="s">
        <v>377</v>
      </c>
      <c r="C20" s="273" t="s">
        <v>664</v>
      </c>
      <c r="D20" s="274"/>
      <c r="E20" s="274">
        <v>660000</v>
      </c>
      <c r="F20" s="251">
        <v>660000</v>
      </c>
      <c r="G20" s="252">
        <f>F20/E20</f>
        <v>1</v>
      </c>
    </row>
    <row r="21" spans="1:7" ht="15.75" thickBot="1" x14ac:dyDescent="0.3">
      <c r="A21" s="254" t="s">
        <v>386</v>
      </c>
      <c r="B21" s="275" t="s">
        <v>378</v>
      </c>
      <c r="C21" s="276" t="s">
        <v>665</v>
      </c>
      <c r="D21" s="256">
        <v>900000</v>
      </c>
      <c r="E21" s="256">
        <v>900000</v>
      </c>
      <c r="F21" s="251">
        <v>772965</v>
      </c>
      <c r="G21" s="252">
        <f t="shared" ref="G21:G22" si="1">F21/E21</f>
        <v>0.85885</v>
      </c>
    </row>
    <row r="22" spans="1:7" ht="15.75" thickBot="1" x14ac:dyDescent="0.3">
      <c r="A22" s="254" t="s">
        <v>386</v>
      </c>
      <c r="B22" s="275" t="s">
        <v>364</v>
      </c>
      <c r="C22" s="276" t="s">
        <v>666</v>
      </c>
      <c r="D22" s="256">
        <v>4901333</v>
      </c>
      <c r="E22" s="256">
        <v>4720197</v>
      </c>
      <c r="F22" s="251">
        <v>4748024</v>
      </c>
      <c r="G22" s="252">
        <f t="shared" si="1"/>
        <v>1.0058953047934227</v>
      </c>
    </row>
    <row r="23" spans="1:7" ht="15.75" thickBot="1" x14ac:dyDescent="0.3">
      <c r="A23" s="254"/>
      <c r="B23" s="275"/>
      <c r="C23" s="276"/>
      <c r="D23" s="256"/>
      <c r="E23" s="256"/>
      <c r="F23" s="251"/>
      <c r="G23" s="252"/>
    </row>
    <row r="24" spans="1:7" ht="15.75" thickBot="1" x14ac:dyDescent="0.3">
      <c r="A24" s="235"/>
      <c r="B24" s="248"/>
      <c r="C24" s="277" t="s">
        <v>404</v>
      </c>
      <c r="D24" s="260">
        <f>SUM(D20:D23)</f>
        <v>5801333</v>
      </c>
      <c r="E24" s="260">
        <f>SUM(E20:E23)</f>
        <v>6280197</v>
      </c>
      <c r="F24" s="260">
        <f>SUM(F20:F23)</f>
        <v>6180989</v>
      </c>
      <c r="G24" s="261">
        <f>F24/E24</f>
        <v>0.98420304331217634</v>
      </c>
    </row>
    <row r="25" spans="1:7" ht="15.75" thickBot="1" x14ac:dyDescent="0.3">
      <c r="A25" s="278"/>
      <c r="B25" s="279"/>
      <c r="C25" s="280"/>
      <c r="D25" s="238"/>
      <c r="E25" s="269"/>
      <c r="F25" s="269"/>
      <c r="G25" s="271"/>
    </row>
    <row r="26" spans="1:7" ht="15.75" thickBot="1" x14ac:dyDescent="0.3">
      <c r="A26" s="281"/>
      <c r="B26" s="254"/>
      <c r="C26" s="282" t="s">
        <v>405</v>
      </c>
      <c r="D26" s="283"/>
      <c r="E26" s="256"/>
      <c r="F26" s="256"/>
      <c r="G26" s="252"/>
    </row>
    <row r="27" spans="1:7" s="158" customFormat="1" ht="15.75" thickBot="1" x14ac:dyDescent="0.3">
      <c r="A27" s="284" t="s">
        <v>386</v>
      </c>
      <c r="B27" s="254" t="s">
        <v>377</v>
      </c>
      <c r="C27" s="284" t="s">
        <v>406</v>
      </c>
      <c r="D27" s="285">
        <v>2235143</v>
      </c>
      <c r="E27" s="256">
        <v>2240333</v>
      </c>
      <c r="F27" s="256">
        <v>5190</v>
      </c>
      <c r="G27" s="252">
        <f>F27/E27</f>
        <v>2.3166198953459153E-3</v>
      </c>
    </row>
    <row r="28" spans="1:7" ht="15.75" thickBot="1" x14ac:dyDescent="0.3">
      <c r="A28" s="286"/>
      <c r="B28" s="286"/>
      <c r="C28" s="287" t="s">
        <v>407</v>
      </c>
      <c r="D28" s="260">
        <v>2235143</v>
      </c>
      <c r="E28" s="260">
        <f>SUM(E27)</f>
        <v>2240333</v>
      </c>
      <c r="F28" s="260">
        <f>SUM(F27)</f>
        <v>5190</v>
      </c>
      <c r="G28" s="261">
        <f>F28/E28</f>
        <v>2.3166198953459153E-3</v>
      </c>
    </row>
    <row r="29" spans="1:7" x14ac:dyDescent="0.25">
      <c r="E29" s="238"/>
      <c r="F29" s="238"/>
      <c r="G29" s="239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69" orientation="landscape" r:id="rId1"/>
  <headerFooter>
    <oddHeader xml:space="preserve">&amp;C8.sz.melléklet
Felhalmozási kiadások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I10" sqref="I10"/>
    </sheetView>
  </sheetViews>
  <sheetFormatPr defaultColWidth="9.140625" defaultRowHeight="15" x14ac:dyDescent="0.25"/>
  <cols>
    <col min="1" max="1" width="40.28515625" style="95" bestFit="1" customWidth="1"/>
    <col min="2" max="2" width="13.28515625" style="95" customWidth="1"/>
    <col min="3" max="3" width="14.42578125" style="95" customWidth="1"/>
    <col min="4" max="4" width="13.7109375" style="95" customWidth="1"/>
    <col min="5" max="5" width="9.5703125" style="95" customWidth="1"/>
    <col min="6" max="6" width="32.5703125" style="95" bestFit="1" customWidth="1"/>
    <col min="7" max="7" width="12.7109375" style="95" customWidth="1"/>
    <col min="8" max="8" width="13.140625" style="95" customWidth="1"/>
    <col min="9" max="9" width="13.7109375" style="95" customWidth="1"/>
    <col min="10" max="10" width="10.7109375" style="96" customWidth="1"/>
    <col min="11" max="16384" width="9.140625" style="95"/>
  </cols>
  <sheetData>
    <row r="1" spans="1:10" x14ac:dyDescent="0.25">
      <c r="A1" s="534" t="s">
        <v>486</v>
      </c>
      <c r="B1" s="534"/>
      <c r="C1" s="534"/>
      <c r="D1" s="534"/>
      <c r="E1" s="534"/>
      <c r="F1" s="534"/>
      <c r="G1" s="534"/>
    </row>
    <row r="2" spans="1:10" x14ac:dyDescent="0.25">
      <c r="A2" s="534" t="s">
        <v>408</v>
      </c>
      <c r="B2" s="534"/>
      <c r="C2" s="534"/>
      <c r="D2" s="534"/>
      <c r="E2" s="534"/>
      <c r="F2" s="534"/>
      <c r="G2" s="534"/>
    </row>
    <row r="3" spans="1:10" ht="15.75" thickBot="1" x14ac:dyDescent="0.3">
      <c r="A3" s="534"/>
      <c r="B3" s="534"/>
      <c r="C3" s="534"/>
      <c r="D3" s="534"/>
      <c r="E3" s="534"/>
      <c r="F3" s="534"/>
      <c r="G3" s="534"/>
    </row>
    <row r="4" spans="1:10" ht="15.75" thickBot="1" x14ac:dyDescent="0.3">
      <c r="A4" s="535" t="s">
        <v>409</v>
      </c>
      <c r="B4" s="538" t="s">
        <v>410</v>
      </c>
      <c r="C4" s="539"/>
      <c r="D4" s="539"/>
      <c r="E4" s="540"/>
      <c r="F4" s="535" t="s">
        <v>409</v>
      </c>
      <c r="G4" s="538" t="s">
        <v>411</v>
      </c>
      <c r="H4" s="539"/>
      <c r="I4" s="539"/>
      <c r="J4" s="540"/>
    </row>
    <row r="5" spans="1:10" ht="15.75" thickBot="1" x14ac:dyDescent="0.3">
      <c r="A5" s="536"/>
      <c r="B5" s="541" t="s">
        <v>269</v>
      </c>
      <c r="C5" s="541" t="s">
        <v>270</v>
      </c>
      <c r="D5" s="541" t="s">
        <v>376</v>
      </c>
      <c r="E5" s="541" t="s">
        <v>213</v>
      </c>
      <c r="F5" s="536"/>
      <c r="G5" s="543" t="s">
        <v>269</v>
      </c>
      <c r="H5" s="541" t="s">
        <v>270</v>
      </c>
      <c r="I5" s="541" t="s">
        <v>376</v>
      </c>
      <c r="J5" s="544" t="s">
        <v>213</v>
      </c>
    </row>
    <row r="6" spans="1:10" ht="15.75" thickBot="1" x14ac:dyDescent="0.3">
      <c r="A6" s="537"/>
      <c r="B6" s="542"/>
      <c r="C6" s="542"/>
      <c r="D6" s="542"/>
      <c r="E6" s="542"/>
      <c r="F6" s="537"/>
      <c r="G6" s="543"/>
      <c r="H6" s="542"/>
      <c r="I6" s="542"/>
      <c r="J6" s="545"/>
    </row>
    <row r="7" spans="1:10" ht="15.75" thickBot="1" x14ac:dyDescent="0.3">
      <c r="A7" s="288" t="s">
        <v>412</v>
      </c>
      <c r="B7" s="289">
        <v>0</v>
      </c>
      <c r="C7" s="289">
        <v>0</v>
      </c>
      <c r="D7" s="289">
        <v>0</v>
      </c>
      <c r="E7" s="290">
        <v>0</v>
      </c>
      <c r="F7" s="291" t="s">
        <v>413</v>
      </c>
      <c r="G7" s="292">
        <v>300000</v>
      </c>
      <c r="H7" s="292">
        <v>621200</v>
      </c>
      <c r="I7" s="292">
        <v>527855</v>
      </c>
      <c r="J7" s="293">
        <f>I7/H7</f>
        <v>0.84973438506117194</v>
      </c>
    </row>
    <row r="8" spans="1:10" ht="19.899999999999999" customHeight="1" thickBot="1" x14ac:dyDescent="0.3">
      <c r="A8" s="294" t="s">
        <v>414</v>
      </c>
      <c r="B8" s="289">
        <v>51750424</v>
      </c>
      <c r="C8" s="289">
        <v>296320214</v>
      </c>
      <c r="D8" s="289">
        <v>244569790</v>
      </c>
      <c r="E8" s="290">
        <f t="shared" ref="E8" si="0">D8/C8</f>
        <v>0.8253564166229983</v>
      </c>
      <c r="F8" s="295" t="s">
        <v>415</v>
      </c>
      <c r="G8" s="292">
        <v>5801333</v>
      </c>
      <c r="H8" s="292">
        <v>6280197</v>
      </c>
      <c r="I8" s="292">
        <v>6180989</v>
      </c>
      <c r="J8" s="293">
        <f t="shared" ref="J8:J11" si="1">I8/H8</f>
        <v>0.98420304331217634</v>
      </c>
    </row>
    <row r="9" spans="1:10" ht="19.899999999999999" customHeight="1" thickBot="1" x14ac:dyDescent="0.3">
      <c r="A9" s="296" t="s">
        <v>416</v>
      </c>
      <c r="B9" s="289">
        <f>'[1]1.sz-m.önk.mindössz.bev.'!D34</f>
        <v>0</v>
      </c>
      <c r="C9" s="289">
        <v>0</v>
      </c>
      <c r="D9" s="289">
        <v>1500000</v>
      </c>
      <c r="E9" s="290">
        <v>0</v>
      </c>
      <c r="F9" s="297" t="s">
        <v>417</v>
      </c>
      <c r="G9" s="292">
        <v>0</v>
      </c>
      <c r="H9" s="292">
        <v>0</v>
      </c>
      <c r="I9" s="292">
        <v>0</v>
      </c>
      <c r="J9" s="293">
        <v>0</v>
      </c>
    </row>
    <row r="10" spans="1:10" ht="19.899999999999999" customHeight="1" thickBot="1" x14ac:dyDescent="0.3">
      <c r="A10" s="296" t="s">
        <v>418</v>
      </c>
      <c r="B10" s="289">
        <v>0</v>
      </c>
      <c r="C10" s="289"/>
      <c r="D10" s="289"/>
      <c r="E10" s="290">
        <v>0</v>
      </c>
      <c r="F10" s="298" t="s">
        <v>419</v>
      </c>
      <c r="G10" s="292">
        <v>0</v>
      </c>
      <c r="H10" s="292"/>
      <c r="I10" s="292" t="s">
        <v>670</v>
      </c>
      <c r="J10" s="293">
        <v>0</v>
      </c>
    </row>
    <row r="11" spans="1:10" ht="19.899999999999999" customHeight="1" thickBot="1" x14ac:dyDescent="0.3">
      <c r="A11" s="296" t="s">
        <v>420</v>
      </c>
      <c r="B11" s="289">
        <v>0</v>
      </c>
      <c r="C11" s="289"/>
      <c r="D11" s="289"/>
      <c r="E11" s="290">
        <v>0</v>
      </c>
      <c r="F11" s="299" t="s">
        <v>421</v>
      </c>
      <c r="G11" s="289">
        <v>2235143</v>
      </c>
      <c r="H11" s="289">
        <v>2240333</v>
      </c>
      <c r="I11" s="289">
        <v>5190</v>
      </c>
      <c r="J11" s="293">
        <f t="shared" si="1"/>
        <v>2.3166198953459153E-3</v>
      </c>
    </row>
    <row r="12" spans="1:10" ht="19.899999999999999" customHeight="1" thickBot="1" x14ac:dyDescent="0.3">
      <c r="A12" s="300"/>
      <c r="B12" s="301"/>
      <c r="C12" s="289"/>
      <c r="D12" s="289"/>
      <c r="E12" s="302"/>
      <c r="F12" s="303" t="s">
        <v>422</v>
      </c>
      <c r="G12" s="289">
        <v>0</v>
      </c>
      <c r="H12" s="289">
        <v>0</v>
      </c>
      <c r="I12" s="304">
        <v>0</v>
      </c>
      <c r="J12" s="293">
        <v>0</v>
      </c>
    </row>
    <row r="13" spans="1:10" ht="19.899999999999999" customHeight="1" thickBot="1" x14ac:dyDescent="0.3">
      <c r="A13" s="300"/>
      <c r="B13" s="289"/>
      <c r="C13" s="289"/>
      <c r="D13" s="289"/>
      <c r="E13" s="305"/>
      <c r="F13" s="298"/>
      <c r="G13" s="289"/>
      <c r="H13" s="289"/>
      <c r="I13" s="289"/>
      <c r="J13" s="293"/>
    </row>
    <row r="14" spans="1:10" ht="19.899999999999999" customHeight="1" thickBot="1" x14ac:dyDescent="0.3">
      <c r="A14" s="306"/>
      <c r="B14" s="289"/>
      <c r="C14" s="289"/>
      <c r="D14" s="289"/>
      <c r="E14" s="307"/>
      <c r="F14" s="308"/>
      <c r="G14" s="289"/>
      <c r="H14" s="289"/>
      <c r="I14" s="289"/>
      <c r="J14" s="289"/>
    </row>
    <row r="15" spans="1:10" ht="19.899999999999999" customHeight="1" thickBot="1" x14ac:dyDescent="0.3">
      <c r="A15" s="306"/>
      <c r="B15" s="289"/>
      <c r="C15" s="289"/>
      <c r="D15" s="289"/>
      <c r="E15" s="309"/>
      <c r="F15" s="295"/>
      <c r="G15" s="289"/>
      <c r="H15" s="289"/>
      <c r="I15" s="289"/>
      <c r="J15" s="289"/>
    </row>
    <row r="16" spans="1:10" ht="19.899999999999999" customHeight="1" thickBot="1" x14ac:dyDescent="0.3">
      <c r="A16" s="310" t="s">
        <v>423</v>
      </c>
      <c r="B16" s="311">
        <f>SUM(B7:B15)</f>
        <v>51750424</v>
      </c>
      <c r="C16" s="311">
        <f t="shared" ref="C16:D16" si="2">SUM(C7:C15)</f>
        <v>296320214</v>
      </c>
      <c r="D16" s="311">
        <f t="shared" si="2"/>
        <v>246069790</v>
      </c>
      <c r="E16" s="312">
        <f>D16/C16</f>
        <v>0.8304185079995926</v>
      </c>
      <c r="F16" s="313" t="s">
        <v>372</v>
      </c>
      <c r="G16" s="311">
        <f>SUM(G7:G15)</f>
        <v>8336476</v>
      </c>
      <c r="H16" s="311">
        <f t="shared" ref="H16:I16" si="3">SUM(H7:H15)</f>
        <v>9141730</v>
      </c>
      <c r="I16" s="311">
        <f t="shared" si="3"/>
        <v>6714034</v>
      </c>
      <c r="J16" s="314">
        <f>I16/H16</f>
        <v>0.73443801118606655</v>
      </c>
    </row>
    <row r="17" spans="1:7" ht="15.75" thickBot="1" x14ac:dyDescent="0.3">
      <c r="A17" s="310" t="s">
        <v>424</v>
      </c>
      <c r="B17" s="311">
        <f>B16-G16</f>
        <v>43413948</v>
      </c>
      <c r="C17" s="311">
        <f t="shared" ref="C17:D17" si="4">C16-H16</f>
        <v>287178484</v>
      </c>
      <c r="D17" s="311">
        <f t="shared" si="4"/>
        <v>239355756</v>
      </c>
      <c r="F17" s="315" t="s">
        <v>425</v>
      </c>
      <c r="G17" s="311"/>
    </row>
  </sheetData>
  <mergeCells count="15">
    <mergeCell ref="A1:G1"/>
    <mergeCell ref="A2:G2"/>
    <mergeCell ref="A3:G3"/>
    <mergeCell ref="A4:A6"/>
    <mergeCell ref="B4:E4"/>
    <mergeCell ref="F4:F6"/>
    <mergeCell ref="G4:J4"/>
    <mergeCell ref="B5:B6"/>
    <mergeCell ref="C5:C6"/>
    <mergeCell ref="D5:D6"/>
    <mergeCell ref="E5:E6"/>
    <mergeCell ref="G5:G6"/>
    <mergeCell ref="H5:H6"/>
    <mergeCell ref="I5:I6"/>
    <mergeCell ref="J5:J6"/>
  </mergeCells>
  <pageMargins left="0.7" right="0.7" top="0.75" bottom="0.75" header="0.3" footer="0.3"/>
  <pageSetup paperSize="9" scale="47" orientation="landscape" r:id="rId1"/>
  <headerFooter>
    <oddHeader xml:space="preserve">&amp;C10.sz.melléklet
Felhalmozási mérleg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Layout" topLeftCell="B7" zoomScaleNormal="100" zoomScaleSheetLayoutView="110" workbookViewId="0">
      <selection activeCell="J16" sqref="J16"/>
    </sheetView>
  </sheetViews>
  <sheetFormatPr defaultColWidth="9.140625" defaultRowHeight="15" x14ac:dyDescent="0.25"/>
  <cols>
    <col min="1" max="1" width="31.85546875" style="95" bestFit="1" customWidth="1"/>
    <col min="2" max="2" width="13.42578125" style="95" customWidth="1"/>
    <col min="3" max="3" width="12.42578125" style="95" customWidth="1"/>
    <col min="4" max="4" width="12.5703125" style="95" customWidth="1"/>
    <col min="5" max="5" width="10" style="95" customWidth="1"/>
    <col min="6" max="6" width="32.5703125" style="95" bestFit="1" customWidth="1"/>
    <col min="7" max="7" width="11.28515625" style="95" bestFit="1" customWidth="1"/>
    <col min="8" max="8" width="13.28515625" style="95" customWidth="1"/>
    <col min="9" max="9" width="13.5703125" style="95" customWidth="1"/>
    <col min="10" max="10" width="10" style="96" customWidth="1"/>
    <col min="11" max="16384" width="9.140625" style="95"/>
  </cols>
  <sheetData>
    <row r="1" spans="1:10" ht="15.75" x14ac:dyDescent="0.25">
      <c r="A1" s="546" t="s">
        <v>487</v>
      </c>
      <c r="B1" s="546"/>
      <c r="C1" s="546"/>
      <c r="D1" s="546"/>
      <c r="E1" s="546"/>
      <c r="F1" s="546"/>
      <c r="G1" s="546"/>
    </row>
    <row r="2" spans="1:10" ht="15.75" thickBot="1" x14ac:dyDescent="0.3">
      <c r="A2" s="547"/>
      <c r="B2" s="547"/>
      <c r="C2" s="547"/>
      <c r="D2" s="547"/>
      <c r="E2" s="547"/>
      <c r="F2" s="547"/>
      <c r="G2" s="547"/>
    </row>
    <row r="3" spans="1:10" ht="15.75" thickBot="1" x14ac:dyDescent="0.3">
      <c r="A3" s="316"/>
      <c r="B3" s="548" t="s">
        <v>410</v>
      </c>
      <c r="C3" s="549"/>
      <c r="D3" s="549"/>
      <c r="E3" s="550"/>
      <c r="F3" s="316"/>
      <c r="G3" s="548" t="s">
        <v>411</v>
      </c>
      <c r="H3" s="549"/>
      <c r="I3" s="549"/>
      <c r="J3" s="550"/>
    </row>
    <row r="4" spans="1:10" ht="15" customHeight="1" x14ac:dyDescent="0.25">
      <c r="A4" s="317" t="s">
        <v>409</v>
      </c>
      <c r="B4" s="541" t="s">
        <v>269</v>
      </c>
      <c r="C4" s="541" t="s">
        <v>426</v>
      </c>
      <c r="D4" s="541" t="s">
        <v>376</v>
      </c>
      <c r="E4" s="541" t="s">
        <v>213</v>
      </c>
      <c r="F4" s="317" t="s">
        <v>409</v>
      </c>
      <c r="G4" s="541" t="s">
        <v>269</v>
      </c>
      <c r="H4" s="541" t="s">
        <v>426</v>
      </c>
      <c r="I4" s="541" t="s">
        <v>376</v>
      </c>
      <c r="J4" s="544" t="s">
        <v>213</v>
      </c>
    </row>
    <row r="5" spans="1:10" ht="15.75" thickBot="1" x14ac:dyDescent="0.3">
      <c r="A5" s="318"/>
      <c r="B5" s="542"/>
      <c r="C5" s="542"/>
      <c r="D5" s="542"/>
      <c r="E5" s="542"/>
      <c r="F5" s="319"/>
      <c r="G5" s="542"/>
      <c r="H5" s="542"/>
      <c r="I5" s="542"/>
      <c r="J5" s="545"/>
    </row>
    <row r="6" spans="1:10" x14ac:dyDescent="0.25">
      <c r="A6" s="320"/>
      <c r="B6" s="321"/>
      <c r="C6" s="322"/>
      <c r="D6" s="322"/>
      <c r="E6" s="323"/>
      <c r="F6" s="324"/>
      <c r="G6" s="325"/>
      <c r="H6" s="322"/>
      <c r="I6" s="322"/>
      <c r="J6" s="326"/>
    </row>
    <row r="7" spans="1:10" x14ac:dyDescent="0.25">
      <c r="A7" s="296" t="s">
        <v>427</v>
      </c>
      <c r="B7" s="327">
        <v>75440263</v>
      </c>
      <c r="C7" s="327">
        <v>85509913</v>
      </c>
      <c r="D7" s="327">
        <v>85509913</v>
      </c>
      <c r="E7" s="290">
        <f>D7/C7</f>
        <v>1</v>
      </c>
      <c r="F7" s="296" t="s">
        <v>428</v>
      </c>
      <c r="G7" s="328">
        <v>113968488</v>
      </c>
      <c r="H7" s="328">
        <v>117967650</v>
      </c>
      <c r="I7" s="328">
        <v>99045772</v>
      </c>
      <c r="J7" s="293">
        <f>I7/H7</f>
        <v>0.83960112793634523</v>
      </c>
    </row>
    <row r="8" spans="1:10" x14ac:dyDescent="0.25">
      <c r="A8" s="296" t="s">
        <v>429</v>
      </c>
      <c r="B8" s="327">
        <v>5385000</v>
      </c>
      <c r="C8" s="327">
        <v>7499264</v>
      </c>
      <c r="D8" s="327">
        <v>8574373</v>
      </c>
      <c r="E8" s="290">
        <f t="shared" ref="E8:E16" si="0">D8/C8</f>
        <v>1.1433619352512461</v>
      </c>
      <c r="F8" s="296" t="s">
        <v>430</v>
      </c>
      <c r="G8" s="328">
        <v>21746300</v>
      </c>
      <c r="H8" s="328">
        <v>22207942</v>
      </c>
      <c r="I8" s="328">
        <v>16466011</v>
      </c>
      <c r="J8" s="293">
        <f t="shared" ref="J8:J16" si="1">I8/H8</f>
        <v>0.74144695622854206</v>
      </c>
    </row>
    <row r="9" spans="1:10" x14ac:dyDescent="0.25">
      <c r="A9" s="324" t="s">
        <v>431</v>
      </c>
      <c r="B9" s="327">
        <f>'[1]1.sz-m.önk.mindössz.bev.'!D22</f>
        <v>140650000</v>
      </c>
      <c r="C9" s="327">
        <v>140650000</v>
      </c>
      <c r="D9" s="327">
        <v>123012644</v>
      </c>
      <c r="E9" s="290">
        <f t="shared" si="0"/>
        <v>0.87460109491645932</v>
      </c>
      <c r="F9" s="296" t="s">
        <v>432</v>
      </c>
      <c r="G9" s="329">
        <v>88938591</v>
      </c>
      <c r="H9" s="329">
        <v>93179794</v>
      </c>
      <c r="I9" s="329">
        <v>67479415</v>
      </c>
      <c r="J9" s="293">
        <f t="shared" si="1"/>
        <v>0.72418506312645425</v>
      </c>
    </row>
    <row r="10" spans="1:10" x14ac:dyDescent="0.25">
      <c r="A10" s="324" t="s">
        <v>96</v>
      </c>
      <c r="B10" s="327">
        <v>16013200</v>
      </c>
      <c r="C10" s="327">
        <v>14426434</v>
      </c>
      <c r="D10" s="327">
        <v>17180411</v>
      </c>
      <c r="E10" s="290">
        <f t="shared" si="0"/>
        <v>1.1908979724303317</v>
      </c>
      <c r="F10" s="296" t="s">
        <v>433</v>
      </c>
      <c r="G10" s="329">
        <v>3550000</v>
      </c>
      <c r="H10" s="329">
        <v>4281600</v>
      </c>
      <c r="I10" s="329">
        <v>1019246</v>
      </c>
      <c r="J10" s="293">
        <f t="shared" si="1"/>
        <v>0.2380525971599402</v>
      </c>
    </row>
    <row r="11" spans="1:10" ht="26.25" x14ac:dyDescent="0.25">
      <c r="A11" s="330" t="s">
        <v>434</v>
      </c>
      <c r="B11" s="327">
        <f>'[1]1.sz-m.önk.mindössz.bev.'!D37</f>
        <v>0</v>
      </c>
      <c r="C11" s="327">
        <v>0</v>
      </c>
      <c r="D11" s="327">
        <v>0</v>
      </c>
      <c r="E11" s="290"/>
      <c r="F11" s="324" t="s">
        <v>435</v>
      </c>
      <c r="G11" s="329">
        <v>10310787</v>
      </c>
      <c r="H11" s="329">
        <v>10310787</v>
      </c>
      <c r="I11" s="329">
        <v>10310787</v>
      </c>
      <c r="J11" s="293">
        <f t="shared" si="1"/>
        <v>1</v>
      </c>
    </row>
    <row r="12" spans="1:10" x14ac:dyDescent="0.25">
      <c r="A12" s="331"/>
      <c r="B12" s="332"/>
      <c r="C12" s="304"/>
      <c r="D12" s="304"/>
      <c r="E12" s="290"/>
      <c r="F12" s="324" t="s">
        <v>436</v>
      </c>
      <c r="G12" s="329">
        <v>36204385</v>
      </c>
      <c r="H12" s="329">
        <v>36953324</v>
      </c>
      <c r="I12" s="329">
        <v>30247323</v>
      </c>
      <c r="J12" s="293">
        <f t="shared" si="1"/>
        <v>0.81852780009722537</v>
      </c>
    </row>
    <row r="13" spans="1:10" x14ac:dyDescent="0.25">
      <c r="A13" s="331"/>
      <c r="B13" s="332"/>
      <c r="C13" s="304"/>
      <c r="D13" s="304"/>
      <c r="E13" s="290"/>
      <c r="F13" s="324" t="s">
        <v>437</v>
      </c>
      <c r="G13" s="329">
        <v>3700000</v>
      </c>
      <c r="H13" s="329">
        <v>3376853</v>
      </c>
      <c r="I13" s="329">
        <v>343360</v>
      </c>
      <c r="J13" s="293">
        <f t="shared" si="1"/>
        <v>0.10168046995234913</v>
      </c>
    </row>
    <row r="14" spans="1:10" x14ac:dyDescent="0.25">
      <c r="A14" s="331"/>
      <c r="B14" s="332"/>
      <c r="C14" s="332"/>
      <c r="D14" s="332"/>
      <c r="E14" s="290"/>
      <c r="F14" s="296" t="s">
        <v>438</v>
      </c>
      <c r="G14" s="333">
        <v>63990117</v>
      </c>
      <c r="H14" s="333">
        <v>281683162</v>
      </c>
      <c r="I14" s="329">
        <f>'[1]2.sz.m.önk.mindössz.kiad.'!F51</f>
        <v>0</v>
      </c>
      <c r="J14" s="293">
        <f t="shared" si="1"/>
        <v>0</v>
      </c>
    </row>
    <row r="15" spans="1:10" x14ac:dyDescent="0.25">
      <c r="A15" s="334"/>
      <c r="B15" s="335"/>
      <c r="C15" s="335"/>
      <c r="D15" s="335"/>
      <c r="E15" s="290"/>
      <c r="F15" s="334" t="s">
        <v>135</v>
      </c>
      <c r="G15" s="335">
        <v>3017610</v>
      </c>
      <c r="H15" s="335">
        <v>4604376</v>
      </c>
      <c r="I15" s="335">
        <v>4604376</v>
      </c>
      <c r="J15" s="293">
        <f t="shared" si="1"/>
        <v>1</v>
      </c>
    </row>
    <row r="16" spans="1:10" ht="15.75" thickBot="1" x14ac:dyDescent="0.3">
      <c r="A16" s="336" t="s">
        <v>423</v>
      </c>
      <c r="B16" s="337">
        <f>SUM(B7:B14)</f>
        <v>237488463</v>
      </c>
      <c r="C16" s="337">
        <f t="shared" ref="C16:D16" si="2">SUM(C7:C14)</f>
        <v>248085611</v>
      </c>
      <c r="D16" s="337">
        <f t="shared" si="2"/>
        <v>234277341</v>
      </c>
      <c r="E16" s="309">
        <f t="shared" si="0"/>
        <v>0.94434070583803431</v>
      </c>
      <c r="F16" s="338" t="s">
        <v>372</v>
      </c>
      <c r="G16" s="339">
        <f>SUM(G7:G15)</f>
        <v>345426278</v>
      </c>
      <c r="H16" s="339">
        <f t="shared" ref="H16:I16" si="3">SUM(H7:H15)</f>
        <v>574565488</v>
      </c>
      <c r="I16" s="339">
        <f t="shared" si="3"/>
        <v>229516290</v>
      </c>
      <c r="J16" s="340">
        <f t="shared" si="1"/>
        <v>0.39946062684502903</v>
      </c>
    </row>
    <row r="17" spans="1:10" ht="15.75" thickBot="1" x14ac:dyDescent="0.3">
      <c r="A17" s="341" t="s">
        <v>424</v>
      </c>
      <c r="B17" s="342">
        <f>B16-G16</f>
        <v>-107937815</v>
      </c>
      <c r="C17" s="342">
        <f t="shared" ref="C17:D17" si="4">C16-H16</f>
        <v>-326479877</v>
      </c>
      <c r="D17" s="342">
        <f t="shared" si="4"/>
        <v>4761051</v>
      </c>
      <c r="E17" s="342"/>
      <c r="F17" s="343" t="s">
        <v>425</v>
      </c>
      <c r="G17" s="342"/>
      <c r="H17" s="342"/>
      <c r="I17" s="342"/>
      <c r="J17" s="344"/>
    </row>
  </sheetData>
  <mergeCells count="12">
    <mergeCell ref="I4:I5"/>
    <mergeCell ref="J4:J5"/>
    <mergeCell ref="A1:G1"/>
    <mergeCell ref="A2:G2"/>
    <mergeCell ref="B3:E3"/>
    <mergeCell ref="G3:J3"/>
    <mergeCell ref="B4:B5"/>
    <mergeCell ref="C4:C5"/>
    <mergeCell ref="D4:D5"/>
    <mergeCell ref="E4:E5"/>
    <mergeCell ref="G4:G5"/>
    <mergeCell ref="H4:H5"/>
  </mergeCells>
  <pageMargins left="0.7" right="0.7" top="0.75" bottom="0.75" header="0.3" footer="0.3"/>
  <pageSetup paperSize="9" scale="54" orientation="landscape" r:id="rId1"/>
  <headerFooter>
    <oddHeader>&amp;C
Működési mérleg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BreakPreview" zoomScaleNormal="100" zoomScaleSheetLayoutView="100" workbookViewId="0">
      <selection activeCell="F5" sqref="F5"/>
    </sheetView>
  </sheetViews>
  <sheetFormatPr defaultColWidth="8.85546875" defaultRowHeight="15" x14ac:dyDescent="0.25"/>
  <cols>
    <col min="1" max="1" width="8.85546875" style="95"/>
    <col min="2" max="2" width="31.85546875" style="95" customWidth="1"/>
    <col min="3" max="3" width="8.85546875" style="95"/>
    <col min="4" max="4" width="14.5703125" style="95" customWidth="1"/>
    <col min="5" max="6" width="14.85546875" style="95" customWidth="1"/>
    <col min="7" max="7" width="17.7109375" style="95" customWidth="1"/>
    <col min="8" max="8" width="7.85546875" style="346" customWidth="1"/>
    <col min="9" max="16384" width="8.85546875" style="95"/>
  </cols>
  <sheetData>
    <row r="1" spans="1:8" ht="19.5" thickBot="1" x14ac:dyDescent="0.35">
      <c r="A1" s="345" t="s">
        <v>488</v>
      </c>
      <c r="B1" s="345"/>
      <c r="C1" s="345"/>
      <c r="D1" s="345"/>
    </row>
    <row r="2" spans="1:8" ht="15.75" thickBot="1" x14ac:dyDescent="0.3">
      <c r="A2" s="551" t="s">
        <v>439</v>
      </c>
      <c r="B2" s="552"/>
      <c r="C2" s="552"/>
      <c r="D2" s="553"/>
    </row>
    <row r="3" spans="1:8" ht="30" thickBot="1" x14ac:dyDescent="0.3">
      <c r="A3" s="554" t="s">
        <v>409</v>
      </c>
      <c r="B3" s="554"/>
      <c r="C3" s="347" t="s">
        <v>440</v>
      </c>
      <c r="D3" s="348" t="s">
        <v>137</v>
      </c>
      <c r="E3" s="348" t="s">
        <v>212</v>
      </c>
      <c r="F3" s="348" t="s">
        <v>441</v>
      </c>
      <c r="G3" s="348" t="s">
        <v>376</v>
      </c>
      <c r="H3" s="349" t="s">
        <v>213</v>
      </c>
    </row>
    <row r="4" spans="1:8" ht="15.75" thickBot="1" x14ac:dyDescent="0.3">
      <c r="A4" s="555" t="s">
        <v>371</v>
      </c>
      <c r="B4" s="555"/>
      <c r="C4" s="286" t="s">
        <v>103</v>
      </c>
      <c r="D4" s="350">
        <v>102086100</v>
      </c>
      <c r="E4" s="350">
        <v>105521975</v>
      </c>
      <c r="F4" s="350">
        <v>81230247</v>
      </c>
      <c r="G4" s="350">
        <f>F4</f>
        <v>81230247</v>
      </c>
      <c r="H4" s="351">
        <f>G4/E4</f>
        <v>0.7697946043940137</v>
      </c>
    </row>
    <row r="5" spans="1:8" ht="15.75" thickBot="1" x14ac:dyDescent="0.3">
      <c r="A5" s="554" t="s">
        <v>372</v>
      </c>
      <c r="B5" s="554"/>
      <c r="C5" s="352"/>
      <c r="D5" s="353">
        <f>SUM(D4:D4)</f>
        <v>102086100</v>
      </c>
      <c r="E5" s="353">
        <f>SUM(E4:E4)</f>
        <v>105521975</v>
      </c>
      <c r="F5" s="353">
        <f>SUM(F4:F4)</f>
        <v>81230247</v>
      </c>
      <c r="G5" s="353">
        <f>SUM(G4:G4)</f>
        <v>81230247</v>
      </c>
      <c r="H5" s="354">
        <f>SUM(H4:H4)</f>
        <v>0.7697946043940137</v>
      </c>
    </row>
  </sheetData>
  <mergeCells count="4">
    <mergeCell ref="A2:D2"/>
    <mergeCell ref="A3:B3"/>
    <mergeCell ref="A4:B4"/>
    <mergeCell ref="A5:B5"/>
  </mergeCells>
  <pageMargins left="0.7" right="0.7" top="0.75" bottom="0.75" header="0.3" footer="0.3"/>
  <pageSetup paperSize="9" scale="73" orientation="landscape" r:id="rId1"/>
  <headerFooter>
    <oddHeader xml:space="preserve">&amp;C12.sz.melléklet
Irányító szervi támogatás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2" sqref="D12"/>
    </sheetView>
  </sheetViews>
  <sheetFormatPr defaultRowHeight="15" x14ac:dyDescent="0.25"/>
  <cols>
    <col min="1" max="1" width="49.42578125" style="95" customWidth="1"/>
    <col min="2" max="2" width="15.7109375" style="95" customWidth="1"/>
    <col min="3" max="3" width="19.28515625" style="95" customWidth="1"/>
    <col min="4" max="4" width="17.28515625" style="95" customWidth="1"/>
    <col min="5" max="16384" width="9.140625" style="95"/>
  </cols>
  <sheetData>
    <row r="1" spans="1:4" ht="19.5" x14ac:dyDescent="0.25">
      <c r="A1" s="556" t="s">
        <v>489</v>
      </c>
      <c r="B1" s="556"/>
      <c r="C1" s="556"/>
      <c r="D1" s="355"/>
    </row>
    <row r="2" spans="1:4" x14ac:dyDescent="0.25">
      <c r="A2" s="356"/>
      <c r="B2" s="356"/>
      <c r="C2" s="357"/>
      <c r="D2" s="185"/>
    </row>
    <row r="3" spans="1:4" x14ac:dyDescent="0.25">
      <c r="A3" s="356"/>
      <c r="B3" s="356"/>
      <c r="C3" s="357"/>
      <c r="D3" s="185"/>
    </row>
    <row r="4" spans="1:4" ht="27" x14ac:dyDescent="0.25">
      <c r="A4" s="358" t="s">
        <v>409</v>
      </c>
      <c r="B4" s="359" t="s">
        <v>442</v>
      </c>
      <c r="C4" s="360" t="s">
        <v>212</v>
      </c>
      <c r="D4" s="361" t="s">
        <v>443</v>
      </c>
    </row>
    <row r="5" spans="1:4" ht="15.75" x14ac:dyDescent="0.25">
      <c r="A5" s="362" t="s">
        <v>444</v>
      </c>
      <c r="B5" s="363"/>
      <c r="C5" s="364"/>
      <c r="D5" s="365"/>
    </row>
    <row r="6" spans="1:4" ht="15.75" x14ac:dyDescent="0.25">
      <c r="A6" s="366" t="s">
        <v>445</v>
      </c>
      <c r="B6" s="363">
        <v>7000000</v>
      </c>
      <c r="C6" s="367">
        <v>7000000</v>
      </c>
      <c r="D6" s="368">
        <v>173640</v>
      </c>
    </row>
    <row r="7" spans="1:4" ht="15.75" x14ac:dyDescent="0.25">
      <c r="A7" s="366" t="s">
        <v>75</v>
      </c>
      <c r="B7" s="363">
        <v>3500000</v>
      </c>
      <c r="C7" s="367">
        <v>3500000</v>
      </c>
      <c r="D7" s="368">
        <v>3288244</v>
      </c>
    </row>
    <row r="8" spans="1:4" ht="15.75" x14ac:dyDescent="0.25">
      <c r="A8" s="366" t="s">
        <v>446</v>
      </c>
      <c r="B8" s="363">
        <v>130000000</v>
      </c>
      <c r="C8" s="367">
        <v>130000000</v>
      </c>
      <c r="D8" s="368">
        <v>118952587</v>
      </c>
    </row>
    <row r="9" spans="1:4" ht="15.75" x14ac:dyDescent="0.25">
      <c r="A9" s="366" t="s">
        <v>447</v>
      </c>
      <c r="B9" s="363"/>
      <c r="C9" s="369"/>
      <c r="D9" s="368"/>
    </row>
    <row r="10" spans="1:4" ht="15.75" x14ac:dyDescent="0.25">
      <c r="A10" s="362" t="s">
        <v>448</v>
      </c>
      <c r="B10" s="370">
        <f>SUM(B6:B9)</f>
        <v>140500000</v>
      </c>
      <c r="C10" s="371">
        <f>SUM(C6:C9)</f>
        <v>140500000</v>
      </c>
      <c r="D10" s="372">
        <f>SUM(D6:D9)</f>
        <v>122414471</v>
      </c>
    </row>
    <row r="11" spans="1:4" ht="15.75" x14ac:dyDescent="0.25">
      <c r="A11" s="362" t="s">
        <v>449</v>
      </c>
      <c r="B11" s="373">
        <v>150000</v>
      </c>
      <c r="C11" s="374">
        <v>150000</v>
      </c>
      <c r="D11" s="372">
        <v>598173</v>
      </c>
    </row>
    <row r="12" spans="1:4" ht="18.75" x14ac:dyDescent="0.25">
      <c r="A12" s="375" t="s">
        <v>132</v>
      </c>
      <c r="B12" s="376">
        <f>B10+B11</f>
        <v>140650000</v>
      </c>
      <c r="C12" s="376">
        <f>C10+C11</f>
        <v>140650000</v>
      </c>
      <c r="D12" s="376">
        <f>D10+D11</f>
        <v>123012644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K23" sqref="K23"/>
    </sheetView>
  </sheetViews>
  <sheetFormatPr defaultRowHeight="15" x14ac:dyDescent="0.25"/>
  <cols>
    <col min="1" max="1" width="9.140625" style="95"/>
    <col min="2" max="2" width="58.140625" style="95" customWidth="1"/>
    <col min="3" max="3" width="19.42578125" style="95" customWidth="1"/>
    <col min="4" max="4" width="16.85546875" style="95" customWidth="1"/>
    <col min="5" max="5" width="21.85546875" style="95" customWidth="1"/>
    <col min="6" max="16384" width="9.140625" style="95"/>
  </cols>
  <sheetData>
    <row r="1" spans="1:5" x14ac:dyDescent="0.25">
      <c r="A1" s="559" t="s">
        <v>450</v>
      </c>
      <c r="B1" s="559"/>
      <c r="C1" s="559"/>
      <c r="D1" s="559"/>
      <c r="E1" s="559"/>
    </row>
    <row r="2" spans="1:5" x14ac:dyDescent="0.25">
      <c r="A2" s="560" t="s">
        <v>490</v>
      </c>
      <c r="B2" s="560"/>
      <c r="C2" s="560"/>
      <c r="D2" s="560"/>
      <c r="E2" s="560"/>
    </row>
    <row r="3" spans="1:5" ht="15.75" thickBot="1" x14ac:dyDescent="0.3">
      <c r="A3" s="377"/>
      <c r="B3" s="377"/>
      <c r="C3" s="377"/>
      <c r="D3" s="377"/>
      <c r="E3" s="377"/>
    </row>
    <row r="4" spans="1:5" x14ac:dyDescent="0.25">
      <c r="A4" s="561" t="s">
        <v>451</v>
      </c>
      <c r="B4" s="563" t="s">
        <v>452</v>
      </c>
      <c r="C4" s="565" t="s">
        <v>453</v>
      </c>
      <c r="D4" s="567" t="s">
        <v>454</v>
      </c>
      <c r="E4" s="569" t="s">
        <v>455</v>
      </c>
    </row>
    <row r="5" spans="1:5" ht="24.75" customHeight="1" x14ac:dyDescent="0.25">
      <c r="A5" s="562"/>
      <c r="B5" s="564"/>
      <c r="C5" s="566"/>
      <c r="D5" s="568"/>
      <c r="E5" s="570"/>
    </row>
    <row r="6" spans="1:5" ht="15.75" x14ac:dyDescent="0.25">
      <c r="A6" s="378" t="s">
        <v>456</v>
      </c>
      <c r="B6" s="379" t="s">
        <v>457</v>
      </c>
      <c r="C6" s="380">
        <v>279095914</v>
      </c>
      <c r="D6" s="380">
        <v>145483</v>
      </c>
      <c r="E6" s="381">
        <f>SUM(C6:D6)</f>
        <v>279241397</v>
      </c>
    </row>
    <row r="7" spans="1:5" ht="15.75" x14ac:dyDescent="0.25">
      <c r="A7" s="382" t="s">
        <v>458</v>
      </c>
      <c r="B7" s="383" t="s">
        <v>459</v>
      </c>
      <c r="C7" s="384"/>
      <c r="D7" s="384"/>
      <c r="E7" s="385"/>
    </row>
    <row r="8" spans="1:5" x14ac:dyDescent="0.25">
      <c r="A8" s="386" t="s">
        <v>377</v>
      </c>
      <c r="B8" s="387"/>
      <c r="C8" s="388">
        <v>244569790</v>
      </c>
      <c r="D8" s="388"/>
      <c r="E8" s="389">
        <f t="shared" ref="E8:E13" si="0">SUM(C8:D8)</f>
        <v>244569790</v>
      </c>
    </row>
    <row r="9" spans="1:5" ht="15.75" x14ac:dyDescent="0.25">
      <c r="A9" s="382" t="s">
        <v>458</v>
      </c>
      <c r="B9" s="383" t="s">
        <v>460</v>
      </c>
      <c r="C9" s="390">
        <f>SUM(C8:C8)</f>
        <v>244569790</v>
      </c>
      <c r="D9" s="390">
        <f>SUM(D8:D8)</f>
        <v>0</v>
      </c>
      <c r="E9" s="381">
        <f t="shared" si="0"/>
        <v>244569790</v>
      </c>
    </row>
    <row r="10" spans="1:5" ht="15.75" x14ac:dyDescent="0.25">
      <c r="A10" s="391" t="s">
        <v>461</v>
      </c>
      <c r="B10" s="383" t="s">
        <v>462</v>
      </c>
      <c r="C10" s="390">
        <f>C6-C9</f>
        <v>34526124</v>
      </c>
      <c r="D10" s="390">
        <f>D6</f>
        <v>145483</v>
      </c>
      <c r="E10" s="381">
        <f t="shared" si="0"/>
        <v>34671607</v>
      </c>
    </row>
    <row r="11" spans="1:5" ht="48" customHeight="1" x14ac:dyDescent="0.25">
      <c r="A11" s="391"/>
      <c r="B11" s="392" t="s">
        <v>463</v>
      </c>
      <c r="C11" s="393"/>
      <c r="D11" s="393">
        <v>145483</v>
      </c>
      <c r="E11" s="381">
        <f t="shared" si="0"/>
        <v>145483</v>
      </c>
    </row>
    <row r="12" spans="1:5" x14ac:dyDescent="0.25">
      <c r="A12" s="394" t="s">
        <v>377</v>
      </c>
      <c r="B12" s="395" t="s">
        <v>464</v>
      </c>
      <c r="C12" s="388"/>
      <c r="D12" s="388">
        <v>145483</v>
      </c>
      <c r="E12" s="389">
        <f t="shared" si="0"/>
        <v>145483</v>
      </c>
    </row>
    <row r="13" spans="1:5" ht="15.75" x14ac:dyDescent="0.25">
      <c r="A13" s="557" t="s">
        <v>465</v>
      </c>
      <c r="B13" s="558"/>
      <c r="C13" s="396">
        <f>C9+C10</f>
        <v>279095914</v>
      </c>
      <c r="D13" s="396">
        <f>D9+D10</f>
        <v>145483</v>
      </c>
      <c r="E13" s="381">
        <f t="shared" si="0"/>
        <v>279241397</v>
      </c>
    </row>
  </sheetData>
  <mergeCells count="8">
    <mergeCell ref="A13:B13"/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O22" sqref="O22"/>
    </sheetView>
  </sheetViews>
  <sheetFormatPr defaultRowHeight="15" x14ac:dyDescent="0.25"/>
  <cols>
    <col min="1" max="1" width="9.140625" style="95"/>
    <col min="2" max="2" width="18.7109375" style="95" customWidth="1"/>
    <col min="3" max="3" width="13.28515625" style="95" customWidth="1"/>
    <col min="4" max="4" width="15.85546875" style="95" customWidth="1"/>
    <col min="5" max="16384" width="9.140625" style="95"/>
  </cols>
  <sheetData>
    <row r="2" spans="1:4" x14ac:dyDescent="0.25">
      <c r="A2" s="571" t="s">
        <v>466</v>
      </c>
      <c r="B2" s="559"/>
      <c r="C2" s="559"/>
      <c r="D2" s="559"/>
    </row>
    <row r="3" spans="1:4" x14ac:dyDescent="0.25">
      <c r="A3" s="571" t="s">
        <v>491</v>
      </c>
      <c r="B3" s="559"/>
      <c r="C3" s="559"/>
      <c r="D3" s="559"/>
    </row>
    <row r="4" spans="1:4" x14ac:dyDescent="0.25">
      <c r="A4" s="397"/>
      <c r="B4" s="397"/>
      <c r="C4" s="397"/>
      <c r="D4" s="398"/>
    </row>
    <row r="5" spans="1:4" ht="15.75" x14ac:dyDescent="0.25">
      <c r="A5" s="572" t="s">
        <v>467</v>
      </c>
      <c r="B5" s="572"/>
      <c r="C5" s="572"/>
      <c r="D5" s="572"/>
    </row>
    <row r="6" spans="1:4" ht="15.75" x14ac:dyDescent="0.25">
      <c r="A6" s="572" t="s">
        <v>468</v>
      </c>
      <c r="B6" s="572"/>
      <c r="C6" s="572"/>
      <c r="D6" s="572"/>
    </row>
    <row r="8" spans="1:4" x14ac:dyDescent="0.25">
      <c r="A8" s="397"/>
      <c r="B8" s="397"/>
      <c r="C8" s="397"/>
      <c r="D8" s="398" t="s">
        <v>469</v>
      </c>
    </row>
    <row r="9" spans="1:4" ht="38.25" x14ac:dyDescent="0.25">
      <c r="A9" s="399" t="s">
        <v>451</v>
      </c>
      <c r="B9" s="399" t="s">
        <v>470</v>
      </c>
      <c r="C9" s="399" t="s">
        <v>471</v>
      </c>
      <c r="D9" s="399" t="s">
        <v>472</v>
      </c>
    </row>
    <row r="10" spans="1:4" x14ac:dyDescent="0.25">
      <c r="A10" s="400">
        <v>1</v>
      </c>
      <c r="B10" s="400">
        <v>2</v>
      </c>
      <c r="C10" s="400">
        <v>3</v>
      </c>
      <c r="D10" s="400">
        <v>4</v>
      </c>
    </row>
    <row r="11" spans="1:4" x14ac:dyDescent="0.25">
      <c r="A11" s="401" t="s">
        <v>377</v>
      </c>
      <c r="B11" s="402" t="s">
        <v>473</v>
      </c>
      <c r="C11" s="403"/>
      <c r="D11" s="403"/>
    </row>
    <row r="12" spans="1:4" x14ac:dyDescent="0.25">
      <c r="A12" s="401" t="s">
        <v>378</v>
      </c>
      <c r="B12" s="403"/>
      <c r="C12" s="403"/>
      <c r="D12" s="403"/>
    </row>
    <row r="13" spans="1:4" x14ac:dyDescent="0.25">
      <c r="A13" s="401" t="s">
        <v>364</v>
      </c>
      <c r="B13" s="403"/>
      <c r="C13" s="403"/>
      <c r="D13" s="403"/>
    </row>
    <row r="14" spans="1:4" x14ac:dyDescent="0.25">
      <c r="A14" s="401" t="s">
        <v>362</v>
      </c>
      <c r="B14" s="403"/>
      <c r="C14" s="403"/>
      <c r="D14" s="403"/>
    </row>
    <row r="15" spans="1:4" x14ac:dyDescent="0.25">
      <c r="A15" s="401" t="s">
        <v>379</v>
      </c>
      <c r="B15" s="403"/>
      <c r="C15" s="403"/>
      <c r="D15" s="403"/>
    </row>
    <row r="16" spans="1:4" x14ac:dyDescent="0.25">
      <c r="A16" s="401" t="s">
        <v>380</v>
      </c>
      <c r="B16" s="403"/>
      <c r="C16" s="403"/>
      <c r="D16" s="403"/>
    </row>
    <row r="17" spans="1:4" x14ac:dyDescent="0.25">
      <c r="A17" s="401" t="s">
        <v>381</v>
      </c>
      <c r="B17" s="403"/>
      <c r="C17" s="403"/>
      <c r="D17" s="403"/>
    </row>
    <row r="18" spans="1:4" x14ac:dyDescent="0.25">
      <c r="A18" s="401" t="s">
        <v>387</v>
      </c>
      <c r="B18" s="403"/>
      <c r="C18" s="403"/>
      <c r="D18" s="403"/>
    </row>
    <row r="19" spans="1:4" x14ac:dyDescent="0.25">
      <c r="A19" s="401" t="s">
        <v>388</v>
      </c>
      <c r="B19" s="403"/>
      <c r="C19" s="403"/>
      <c r="D19" s="403"/>
    </row>
    <row r="20" spans="1:4" x14ac:dyDescent="0.25">
      <c r="A20" s="401" t="s">
        <v>389</v>
      </c>
      <c r="B20" s="403"/>
      <c r="C20" s="403"/>
      <c r="D20" s="403"/>
    </row>
    <row r="21" spans="1:4" x14ac:dyDescent="0.25">
      <c r="A21" s="401" t="s">
        <v>390</v>
      </c>
      <c r="B21" s="403"/>
      <c r="C21" s="403"/>
      <c r="D21" s="403"/>
    </row>
    <row r="22" spans="1:4" x14ac:dyDescent="0.25">
      <c r="A22" s="401" t="s">
        <v>391</v>
      </c>
      <c r="B22" s="403"/>
      <c r="C22" s="403"/>
      <c r="D22" s="403"/>
    </row>
    <row r="23" spans="1:4" x14ac:dyDescent="0.25">
      <c r="A23" s="401" t="s">
        <v>392</v>
      </c>
      <c r="B23" s="403"/>
      <c r="C23" s="403"/>
      <c r="D23" s="403"/>
    </row>
    <row r="24" spans="1:4" x14ac:dyDescent="0.25">
      <c r="A24" s="404" t="s">
        <v>393</v>
      </c>
      <c r="B24" s="405" t="s">
        <v>372</v>
      </c>
      <c r="C24" s="405"/>
      <c r="D24" s="405"/>
    </row>
  </sheetData>
  <mergeCells count="4">
    <mergeCell ref="A2:D2"/>
    <mergeCell ref="A3:D3"/>
    <mergeCell ref="A5:D5"/>
    <mergeCell ref="A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2"/>
  <sheetViews>
    <sheetView view="pageBreakPreview" zoomScaleNormal="100" zoomScaleSheetLayoutView="100" workbookViewId="0">
      <selection activeCell="J56" sqref="J56"/>
    </sheetView>
  </sheetViews>
  <sheetFormatPr defaultRowHeight="15" x14ac:dyDescent="0.25"/>
  <cols>
    <col min="2" max="2" width="47" customWidth="1"/>
    <col min="4" max="4" width="14.7109375" customWidth="1"/>
    <col min="5" max="6" width="14.7109375" style="63" customWidth="1"/>
    <col min="7" max="7" width="11.5703125" style="77" customWidth="1"/>
  </cols>
  <sheetData>
    <row r="1" spans="1:7" ht="15.75" thickBot="1" x14ac:dyDescent="0.3">
      <c r="A1" s="529" t="s">
        <v>257</v>
      </c>
      <c r="B1" s="529"/>
      <c r="C1" s="529"/>
      <c r="D1" s="529"/>
      <c r="E1" s="2"/>
      <c r="F1" s="185" t="s">
        <v>319</v>
      </c>
    </row>
    <row r="2" spans="1:7" ht="32.25" thickBot="1" x14ac:dyDescent="0.3">
      <c r="A2" s="28" t="s">
        <v>0</v>
      </c>
      <c r="B2" s="29" t="s">
        <v>1</v>
      </c>
      <c r="C2" s="28" t="s">
        <v>2</v>
      </c>
      <c r="D2" s="45" t="s">
        <v>137</v>
      </c>
      <c r="E2" s="64" t="s">
        <v>212</v>
      </c>
      <c r="F2" s="59" t="s">
        <v>376</v>
      </c>
      <c r="G2" s="78" t="s">
        <v>229</v>
      </c>
    </row>
    <row r="3" spans="1:7" ht="16.5" thickBot="1" x14ac:dyDescent="0.3">
      <c r="A3" s="3">
        <v>1</v>
      </c>
      <c r="B3" s="4" t="s">
        <v>57</v>
      </c>
      <c r="C3" s="4" t="s">
        <v>58</v>
      </c>
      <c r="D3" s="46">
        <v>0</v>
      </c>
      <c r="E3" s="46">
        <v>402016</v>
      </c>
      <c r="F3" s="46">
        <v>402016</v>
      </c>
      <c r="G3" s="79">
        <f t="shared" ref="G3:G24" si="0">F3/E3</f>
        <v>1</v>
      </c>
    </row>
    <row r="4" spans="1:7" ht="16.5" thickBot="1" x14ac:dyDescent="0.3">
      <c r="A4" s="3">
        <v>2</v>
      </c>
      <c r="B4" s="4" t="s">
        <v>59</v>
      </c>
      <c r="C4" s="5" t="s">
        <v>60</v>
      </c>
      <c r="D4" s="47">
        <v>50727130</v>
      </c>
      <c r="E4" s="47">
        <v>56884045</v>
      </c>
      <c r="F4" s="47">
        <v>56884045</v>
      </c>
      <c r="G4" s="79">
        <f t="shared" si="0"/>
        <v>1</v>
      </c>
    </row>
    <row r="5" spans="1:7" ht="16.5" thickBot="1" x14ac:dyDescent="0.3">
      <c r="A5" s="3">
        <v>3</v>
      </c>
      <c r="B5" s="4" t="s">
        <v>61</v>
      </c>
      <c r="C5" s="5" t="s">
        <v>62</v>
      </c>
      <c r="D5" s="47">
        <v>22291197</v>
      </c>
      <c r="E5" s="47">
        <v>23181706</v>
      </c>
      <c r="F5" s="47">
        <v>23181706</v>
      </c>
      <c r="G5" s="79">
        <f t="shared" si="0"/>
        <v>1</v>
      </c>
    </row>
    <row r="6" spans="1:7" ht="16.5" thickBot="1" x14ac:dyDescent="0.3">
      <c r="A6" s="3">
        <v>4</v>
      </c>
      <c r="B6" s="4" t="s">
        <v>63</v>
      </c>
      <c r="C6" s="4" t="s">
        <v>64</v>
      </c>
      <c r="D6" s="47">
        <v>2421936</v>
      </c>
      <c r="E6" s="47">
        <v>3670546</v>
      </c>
      <c r="F6" s="47">
        <v>3670546</v>
      </c>
      <c r="G6" s="79">
        <f t="shared" si="0"/>
        <v>1</v>
      </c>
    </row>
    <row r="7" spans="1:7" ht="16.5" thickBot="1" x14ac:dyDescent="0.3">
      <c r="A7" s="3">
        <v>5</v>
      </c>
      <c r="B7" s="4" t="s">
        <v>65</v>
      </c>
      <c r="C7" s="4" t="s">
        <v>66</v>
      </c>
      <c r="D7" s="47">
        <v>0</v>
      </c>
      <c r="E7" s="47">
        <v>1371600</v>
      </c>
      <c r="F7" s="47">
        <v>1371600</v>
      </c>
      <c r="G7" s="79">
        <v>0</v>
      </c>
    </row>
    <row r="8" spans="1:7" s="95" customFormat="1" ht="16.5" thickBot="1" x14ac:dyDescent="0.3">
      <c r="A8" s="114">
        <v>6</v>
      </c>
      <c r="B8" s="115" t="s">
        <v>231</v>
      </c>
      <c r="C8" s="115" t="s">
        <v>232</v>
      </c>
      <c r="D8" s="69">
        <v>0</v>
      </c>
      <c r="E8" s="69"/>
      <c r="F8" s="69"/>
      <c r="G8" s="79">
        <v>0</v>
      </c>
    </row>
    <row r="9" spans="1:7" ht="16.5" thickBot="1" x14ac:dyDescent="0.3">
      <c r="A9" s="24">
        <v>6</v>
      </c>
      <c r="B9" s="25" t="s">
        <v>209</v>
      </c>
      <c r="C9" s="25" t="s">
        <v>211</v>
      </c>
      <c r="D9" s="48">
        <f>SUM(D3:D8)</f>
        <v>75440263</v>
      </c>
      <c r="E9" s="48">
        <f>SUM(E3:E8)</f>
        <v>85509913</v>
      </c>
      <c r="F9" s="48">
        <f>SUM(F3:F8)</f>
        <v>85509913</v>
      </c>
      <c r="G9" s="80">
        <f t="shared" si="0"/>
        <v>1</v>
      </c>
    </row>
    <row r="10" spans="1:7" ht="16.5" thickBot="1" x14ac:dyDescent="0.3">
      <c r="A10" s="3">
        <v>7</v>
      </c>
      <c r="B10" s="4" t="s">
        <v>253</v>
      </c>
      <c r="C10" s="4" t="s">
        <v>68</v>
      </c>
      <c r="D10" s="47">
        <v>5385000</v>
      </c>
      <c r="E10" s="47">
        <v>7499264</v>
      </c>
      <c r="F10" s="47">
        <v>8574373</v>
      </c>
      <c r="G10" s="79">
        <f t="shared" si="0"/>
        <v>1.1433619352512461</v>
      </c>
    </row>
    <row r="11" spans="1:7" s="2" customFormat="1" ht="16.5" thickBot="1" x14ac:dyDescent="0.3">
      <c r="A11" s="24">
        <v>8</v>
      </c>
      <c r="B11" s="25" t="s">
        <v>210</v>
      </c>
      <c r="C11" s="25" t="s">
        <v>70</v>
      </c>
      <c r="D11" s="48">
        <f>SUM(D9:D10)</f>
        <v>80825263</v>
      </c>
      <c r="E11" s="48">
        <f t="shared" ref="E11:F11" si="1">SUM(E9:E10)</f>
        <v>93009177</v>
      </c>
      <c r="F11" s="48">
        <f t="shared" si="1"/>
        <v>94084286</v>
      </c>
      <c r="G11" s="80">
        <f t="shared" si="0"/>
        <v>1.0115591711987733</v>
      </c>
    </row>
    <row r="12" spans="1:7" s="68" customFormat="1" ht="16.5" thickBot="1" x14ac:dyDescent="0.3">
      <c r="A12" s="81">
        <v>9</v>
      </c>
      <c r="B12" s="82" t="s">
        <v>216</v>
      </c>
      <c r="C12" s="82" t="s">
        <v>217</v>
      </c>
      <c r="D12" s="67">
        <v>0</v>
      </c>
      <c r="E12" s="67">
        <v>0</v>
      </c>
      <c r="F12" s="67">
        <v>0</v>
      </c>
      <c r="G12" s="79">
        <v>0</v>
      </c>
    </row>
    <row r="13" spans="1:7" ht="16.5" thickBot="1" x14ac:dyDescent="0.3">
      <c r="A13" s="3">
        <v>10</v>
      </c>
      <c r="B13" s="4" t="s">
        <v>71</v>
      </c>
      <c r="C13" s="4" t="s">
        <v>72</v>
      </c>
      <c r="D13" s="47">
        <v>51750424</v>
      </c>
      <c r="E13" s="47">
        <v>296320214</v>
      </c>
      <c r="F13" s="47">
        <v>244569790</v>
      </c>
      <c r="G13" s="79">
        <v>0</v>
      </c>
    </row>
    <row r="14" spans="1:7" ht="16.5" thickBot="1" x14ac:dyDescent="0.3">
      <c r="A14" s="26">
        <v>11</v>
      </c>
      <c r="B14" s="25" t="s">
        <v>73</v>
      </c>
      <c r="C14" s="25" t="s">
        <v>74</v>
      </c>
      <c r="D14" s="48">
        <f>SUM(D12:D13)</f>
        <v>51750424</v>
      </c>
      <c r="E14" s="48">
        <f t="shared" ref="E14:F14" si="2">SUM(E12:E13)</f>
        <v>296320214</v>
      </c>
      <c r="F14" s="48">
        <f t="shared" si="2"/>
        <v>244569790</v>
      </c>
      <c r="G14" s="80">
        <f t="shared" si="0"/>
        <v>0.8253564166229983</v>
      </c>
    </row>
    <row r="15" spans="1:7" ht="16.5" thickBot="1" x14ac:dyDescent="0.3">
      <c r="A15" s="3">
        <v>12</v>
      </c>
      <c r="B15" s="4" t="s">
        <v>75</v>
      </c>
      <c r="C15" s="4" t="s">
        <v>76</v>
      </c>
      <c r="D15" s="47">
        <v>3500000</v>
      </c>
      <c r="E15" s="47">
        <v>3500000</v>
      </c>
      <c r="F15" s="47">
        <v>3288244</v>
      </c>
      <c r="G15" s="79">
        <f t="shared" si="0"/>
        <v>0.93949828571428573</v>
      </c>
    </row>
    <row r="16" spans="1:7" ht="16.5" thickBot="1" x14ac:dyDescent="0.3">
      <c r="A16" s="26">
        <v>13</v>
      </c>
      <c r="B16" s="25" t="s">
        <v>77</v>
      </c>
      <c r="C16" s="25" t="s">
        <v>78</v>
      </c>
      <c r="D16" s="48">
        <f>SUM(D15)</f>
        <v>3500000</v>
      </c>
      <c r="E16" s="48">
        <f t="shared" ref="E16:F16" si="3">SUM(E15)</f>
        <v>3500000</v>
      </c>
      <c r="F16" s="48">
        <f t="shared" si="3"/>
        <v>3288244</v>
      </c>
      <c r="G16" s="80">
        <f t="shared" si="0"/>
        <v>0.93949828571428573</v>
      </c>
    </row>
    <row r="17" spans="1:7" ht="16.5" thickBot="1" x14ac:dyDescent="0.3">
      <c r="A17" s="3">
        <v>14</v>
      </c>
      <c r="B17" s="4" t="s">
        <v>79</v>
      </c>
      <c r="C17" s="4" t="s">
        <v>80</v>
      </c>
      <c r="D17" s="47">
        <v>130000000</v>
      </c>
      <c r="E17" s="47">
        <v>130000000</v>
      </c>
      <c r="F17" s="47">
        <v>118952587</v>
      </c>
      <c r="G17" s="79">
        <f t="shared" si="0"/>
        <v>0.9150199</v>
      </c>
    </row>
    <row r="18" spans="1:7" ht="16.5" thickBot="1" x14ac:dyDescent="0.3">
      <c r="A18" s="3">
        <v>15</v>
      </c>
      <c r="B18" s="4" t="s">
        <v>142</v>
      </c>
      <c r="C18" s="4" t="s">
        <v>82</v>
      </c>
      <c r="D18" s="47">
        <v>7000000</v>
      </c>
      <c r="E18" s="47">
        <v>7000000</v>
      </c>
      <c r="F18" s="47">
        <v>173640</v>
      </c>
      <c r="G18" s="79">
        <f t="shared" si="0"/>
        <v>2.4805714285714285E-2</v>
      </c>
    </row>
    <row r="19" spans="1:7" ht="16.5" thickBot="1" x14ac:dyDescent="0.3">
      <c r="A19" s="26">
        <v>16</v>
      </c>
      <c r="B19" s="25" t="s">
        <v>83</v>
      </c>
      <c r="C19" s="25" t="s">
        <v>84</v>
      </c>
      <c r="D19" s="48">
        <f>SUM(D17:D18)</f>
        <v>137000000</v>
      </c>
      <c r="E19" s="48">
        <f>SUM(E17:E18)</f>
        <v>137000000</v>
      </c>
      <c r="F19" s="48">
        <f>SUM(F17:F18)</f>
        <v>119126227</v>
      </c>
      <c r="G19" s="80">
        <f t="shared" si="0"/>
        <v>0.86953450364963503</v>
      </c>
    </row>
    <row r="20" spans="1:7" ht="16.5" thickBot="1" x14ac:dyDescent="0.3">
      <c r="A20" s="3">
        <v>17</v>
      </c>
      <c r="B20" s="4" t="s">
        <v>85</v>
      </c>
      <c r="C20" s="4" t="s">
        <v>86</v>
      </c>
      <c r="D20" s="47">
        <v>150000</v>
      </c>
      <c r="E20" s="47">
        <v>150000</v>
      </c>
      <c r="F20" s="47">
        <v>598173</v>
      </c>
      <c r="G20" s="79">
        <f t="shared" si="0"/>
        <v>3.9878200000000001</v>
      </c>
    </row>
    <row r="21" spans="1:7" ht="16.5" thickBot="1" x14ac:dyDescent="0.3">
      <c r="A21" s="26">
        <v>18</v>
      </c>
      <c r="B21" s="25" t="s">
        <v>87</v>
      </c>
      <c r="C21" s="25" t="s">
        <v>88</v>
      </c>
      <c r="D21" s="48">
        <f>SUM(D20)</f>
        <v>150000</v>
      </c>
      <c r="E21" s="48">
        <f t="shared" ref="E21:F21" si="4">SUM(E20)</f>
        <v>150000</v>
      </c>
      <c r="F21" s="48">
        <f t="shared" si="4"/>
        <v>598173</v>
      </c>
      <c r="G21" s="80">
        <f t="shared" si="0"/>
        <v>3.9878200000000001</v>
      </c>
    </row>
    <row r="22" spans="1:7" ht="16.5" thickBot="1" x14ac:dyDescent="0.3">
      <c r="A22" s="24">
        <v>19</v>
      </c>
      <c r="B22" s="25" t="s">
        <v>132</v>
      </c>
      <c r="C22" s="25" t="s">
        <v>89</v>
      </c>
      <c r="D22" s="48">
        <f>D16+D19+D21</f>
        <v>140650000</v>
      </c>
      <c r="E22" s="48">
        <f>E16+E19+E21</f>
        <v>140650000</v>
      </c>
      <c r="F22" s="48">
        <f>F16+F19+F21</f>
        <v>123012644</v>
      </c>
      <c r="G22" s="80">
        <f t="shared" si="0"/>
        <v>0.87460109491645932</v>
      </c>
    </row>
    <row r="23" spans="1:7" ht="16.5" thickBot="1" x14ac:dyDescent="0.3">
      <c r="A23" s="3">
        <v>20</v>
      </c>
      <c r="B23" s="4" t="s">
        <v>143</v>
      </c>
      <c r="C23" s="4" t="s">
        <v>144</v>
      </c>
      <c r="D23" s="47">
        <v>0</v>
      </c>
      <c r="E23" s="47">
        <v>0</v>
      </c>
      <c r="F23" s="47">
        <v>0</v>
      </c>
      <c r="G23" s="79">
        <v>0</v>
      </c>
    </row>
    <row r="24" spans="1:7" ht="16.5" thickBot="1" x14ac:dyDescent="0.3">
      <c r="A24" s="3">
        <v>21</v>
      </c>
      <c r="B24" s="4" t="s">
        <v>123</v>
      </c>
      <c r="C24" s="4" t="s">
        <v>104</v>
      </c>
      <c r="D24" s="47">
        <v>6362200</v>
      </c>
      <c r="E24" s="47">
        <v>4775434</v>
      </c>
      <c r="F24" s="47">
        <v>5768809</v>
      </c>
      <c r="G24" s="79">
        <f t="shared" si="0"/>
        <v>1.2080177424711556</v>
      </c>
    </row>
    <row r="25" spans="1:7" s="63" customFormat="1" ht="16.5" thickBot="1" x14ac:dyDescent="0.3">
      <c r="A25" s="65">
        <v>22</v>
      </c>
      <c r="B25" s="66" t="s">
        <v>220</v>
      </c>
      <c r="C25" s="66" t="s">
        <v>221</v>
      </c>
      <c r="D25" s="69">
        <v>0</v>
      </c>
      <c r="E25" s="69">
        <v>0</v>
      </c>
      <c r="F25" s="69">
        <v>0</v>
      </c>
      <c r="G25" s="79">
        <v>0</v>
      </c>
    </row>
    <row r="26" spans="1:7" ht="16.5" thickBot="1" x14ac:dyDescent="0.3">
      <c r="A26" s="3">
        <v>23</v>
      </c>
      <c r="B26" s="4" t="s">
        <v>145</v>
      </c>
      <c r="C26" s="4" t="s">
        <v>146</v>
      </c>
      <c r="D26" s="47">
        <v>1800000</v>
      </c>
      <c r="E26" s="47">
        <v>1800000</v>
      </c>
      <c r="F26" s="47">
        <v>1744194</v>
      </c>
      <c r="G26" s="79">
        <f>F26/E26</f>
        <v>0.96899666666666662</v>
      </c>
    </row>
    <row r="27" spans="1:7" ht="16.5" thickBot="1" x14ac:dyDescent="0.3">
      <c r="A27" s="3">
        <v>24</v>
      </c>
      <c r="B27" s="4" t="s">
        <v>147</v>
      </c>
      <c r="C27" s="4" t="s">
        <v>105</v>
      </c>
      <c r="D27" s="47">
        <v>0</v>
      </c>
      <c r="E27" s="47">
        <v>0</v>
      </c>
      <c r="F27" s="47">
        <v>0</v>
      </c>
      <c r="G27" s="79">
        <v>0</v>
      </c>
    </row>
    <row r="28" spans="1:7" ht="16.5" thickBot="1" x14ac:dyDescent="0.3">
      <c r="A28" s="3">
        <v>25</v>
      </c>
      <c r="B28" s="4" t="s">
        <v>90</v>
      </c>
      <c r="C28" s="4" t="s">
        <v>91</v>
      </c>
      <c r="D28" s="47">
        <v>366000</v>
      </c>
      <c r="E28" s="47">
        <v>366000</v>
      </c>
      <c r="F28" s="47">
        <v>1376880</v>
      </c>
      <c r="G28" s="79">
        <f>F28/E28</f>
        <v>3.7619672131147541</v>
      </c>
    </row>
    <row r="29" spans="1:7" s="63" customFormat="1" ht="16.5" thickBot="1" x14ac:dyDescent="0.3">
      <c r="A29" s="65">
        <v>26</v>
      </c>
      <c r="B29" s="66" t="s">
        <v>218</v>
      </c>
      <c r="C29" s="66" t="s">
        <v>219</v>
      </c>
      <c r="D29" s="69">
        <v>0</v>
      </c>
      <c r="E29" s="69">
        <v>0</v>
      </c>
      <c r="F29" s="69">
        <v>0</v>
      </c>
      <c r="G29" s="79">
        <v>0</v>
      </c>
    </row>
    <row r="30" spans="1:7" s="63" customFormat="1" ht="16.5" thickBot="1" x14ac:dyDescent="0.3">
      <c r="A30" s="65">
        <v>27</v>
      </c>
      <c r="B30" s="66" t="s">
        <v>222</v>
      </c>
      <c r="C30" s="66" t="s">
        <v>93</v>
      </c>
      <c r="D30" s="69">
        <v>0</v>
      </c>
      <c r="E30" s="69"/>
      <c r="F30" s="69">
        <v>51</v>
      </c>
      <c r="G30" s="79">
        <v>0</v>
      </c>
    </row>
    <row r="31" spans="1:7" ht="16.5" thickBot="1" x14ac:dyDescent="0.3">
      <c r="A31" s="3">
        <v>28</v>
      </c>
      <c r="B31" s="4" t="s">
        <v>148</v>
      </c>
      <c r="C31" s="4" t="s">
        <v>149</v>
      </c>
      <c r="D31" s="47"/>
      <c r="E31" s="47">
        <v>0</v>
      </c>
      <c r="F31" s="47">
        <v>0</v>
      </c>
      <c r="G31" s="79">
        <v>0</v>
      </c>
    </row>
    <row r="32" spans="1:7" ht="16.5" thickBot="1" x14ac:dyDescent="0.3">
      <c r="A32" s="3">
        <v>29</v>
      </c>
      <c r="B32" s="4" t="s">
        <v>94</v>
      </c>
      <c r="C32" s="4" t="s">
        <v>95</v>
      </c>
      <c r="D32" s="47">
        <v>500000</v>
      </c>
      <c r="E32" s="47">
        <v>500000</v>
      </c>
      <c r="F32" s="47">
        <v>223507</v>
      </c>
      <c r="G32" s="79">
        <f>F32/E32</f>
        <v>0.44701400000000002</v>
      </c>
    </row>
    <row r="33" spans="1:7" ht="16.5" thickBot="1" x14ac:dyDescent="0.3">
      <c r="A33" s="24">
        <v>30</v>
      </c>
      <c r="B33" s="25" t="s">
        <v>96</v>
      </c>
      <c r="C33" s="25" t="s">
        <v>97</v>
      </c>
      <c r="D33" s="48">
        <f>SUM(D23:D32)</f>
        <v>9028200</v>
      </c>
      <c r="E33" s="48">
        <f t="shared" ref="E33:F33" si="5">SUM(E23:E32)</f>
        <v>7441434</v>
      </c>
      <c r="F33" s="48">
        <f t="shared" si="5"/>
        <v>9113441</v>
      </c>
      <c r="G33" s="80">
        <f>F33/E33</f>
        <v>1.2246888166985019</v>
      </c>
    </row>
    <row r="34" spans="1:7" s="2" customFormat="1" ht="16.5" thickBot="1" x14ac:dyDescent="0.3">
      <c r="A34" s="3">
        <v>31</v>
      </c>
      <c r="B34" s="4" t="s">
        <v>150</v>
      </c>
      <c r="C34" s="4" t="s">
        <v>151</v>
      </c>
      <c r="D34" s="47">
        <v>0</v>
      </c>
      <c r="E34" s="47">
        <v>0</v>
      </c>
      <c r="F34" s="47">
        <v>0</v>
      </c>
      <c r="G34" s="79">
        <v>0</v>
      </c>
    </row>
    <row r="35" spans="1:7" s="2" customFormat="1" ht="16.5" thickBot="1" x14ac:dyDescent="0.3">
      <c r="A35" s="3">
        <v>32</v>
      </c>
      <c r="B35" s="50" t="s">
        <v>152</v>
      </c>
      <c r="C35" s="50" t="s">
        <v>153</v>
      </c>
      <c r="D35" s="47">
        <v>0</v>
      </c>
      <c r="E35" s="47"/>
      <c r="F35" s="47">
        <v>1500000</v>
      </c>
      <c r="G35" s="79">
        <v>0</v>
      </c>
    </row>
    <row r="36" spans="1:7" s="2" customFormat="1" ht="16.5" thickBot="1" x14ac:dyDescent="0.3">
      <c r="A36" s="27">
        <v>33</v>
      </c>
      <c r="B36" s="25" t="s">
        <v>98</v>
      </c>
      <c r="C36" s="25" t="s">
        <v>141</v>
      </c>
      <c r="D36" s="48">
        <f>SUM(D34:D35)</f>
        <v>0</v>
      </c>
      <c r="E36" s="48">
        <f t="shared" ref="E36:F36" si="6">SUM(E34:E35)</f>
        <v>0</v>
      </c>
      <c r="F36" s="48">
        <f t="shared" si="6"/>
        <v>1500000</v>
      </c>
      <c r="G36" s="80">
        <v>0</v>
      </c>
    </row>
    <row r="37" spans="1:7" s="2" customFormat="1" ht="16.5" thickBot="1" x14ac:dyDescent="0.3">
      <c r="A37" s="3">
        <v>34</v>
      </c>
      <c r="B37" s="4" t="s">
        <v>154</v>
      </c>
      <c r="C37" s="4" t="s">
        <v>155</v>
      </c>
      <c r="D37" s="47">
        <v>0</v>
      </c>
      <c r="E37" s="47"/>
      <c r="F37" s="47"/>
      <c r="G37" s="79">
        <v>0</v>
      </c>
    </row>
    <row r="38" spans="1:7" ht="16.5" thickBot="1" x14ac:dyDescent="0.3">
      <c r="A38" s="3">
        <v>35</v>
      </c>
      <c r="B38" s="4" t="s">
        <v>156</v>
      </c>
      <c r="C38" s="4" t="s">
        <v>157</v>
      </c>
      <c r="D38" s="47">
        <v>0</v>
      </c>
      <c r="E38" s="47">
        <v>0</v>
      </c>
      <c r="F38" s="47">
        <v>0</v>
      </c>
      <c r="G38" s="79">
        <v>0</v>
      </c>
    </row>
    <row r="39" spans="1:7" ht="16.5" thickBot="1" x14ac:dyDescent="0.3">
      <c r="A39" s="24">
        <v>36</v>
      </c>
      <c r="B39" s="25" t="s">
        <v>158</v>
      </c>
      <c r="C39" s="25" t="s">
        <v>102</v>
      </c>
      <c r="D39" s="48">
        <f>SUM(D37:D38)</f>
        <v>0</v>
      </c>
      <c r="E39" s="48">
        <f t="shared" ref="E39:F39" si="7">SUM(E37:E38)</f>
        <v>0</v>
      </c>
      <c r="F39" s="48">
        <f t="shared" si="7"/>
        <v>0</v>
      </c>
      <c r="G39" s="80">
        <v>0</v>
      </c>
    </row>
    <row r="40" spans="1:7" ht="16.5" thickBot="1" x14ac:dyDescent="0.3">
      <c r="A40" s="27">
        <v>37</v>
      </c>
      <c r="B40" s="25" t="s">
        <v>133</v>
      </c>
      <c r="C40" s="25" t="s">
        <v>159</v>
      </c>
      <c r="D40" s="48">
        <f>D11+D14+D22+D33+D36+D39</f>
        <v>282253887</v>
      </c>
      <c r="E40" s="48">
        <f>E11+E14+E22+E33+E36+E39</f>
        <v>537420825</v>
      </c>
      <c r="F40" s="48">
        <f>F11+F14+F22+F33+F36+F39</f>
        <v>472280161</v>
      </c>
      <c r="G40" s="80">
        <f>F40/E40</f>
        <v>0.87879021249316125</v>
      </c>
    </row>
    <row r="41" spans="1:7" ht="15.75" x14ac:dyDescent="0.25">
      <c r="A41" s="23"/>
      <c r="D41" s="35"/>
      <c r="E41" s="35"/>
      <c r="F41" s="35"/>
    </row>
    <row r="42" spans="1:7" ht="15.75" thickBot="1" x14ac:dyDescent="0.3">
      <c r="A42" s="529" t="s">
        <v>234</v>
      </c>
      <c r="B42" s="529"/>
      <c r="C42" s="529"/>
      <c r="D42" s="529"/>
      <c r="E42" s="95"/>
      <c r="F42" s="95"/>
    </row>
    <row r="43" spans="1:7" ht="32.25" thickBot="1" x14ac:dyDescent="0.3">
      <c r="A43" s="28" t="s">
        <v>0</v>
      </c>
      <c r="B43" s="29" t="s">
        <v>1</v>
      </c>
      <c r="C43" s="28" t="s">
        <v>2</v>
      </c>
      <c r="D43" s="45" t="s">
        <v>137</v>
      </c>
      <c r="E43" s="64" t="s">
        <v>212</v>
      </c>
      <c r="F43" s="59" t="s">
        <v>250</v>
      </c>
      <c r="G43" s="78" t="s">
        <v>213</v>
      </c>
    </row>
    <row r="44" spans="1:7" ht="16.5" thickBot="1" x14ac:dyDescent="0.3">
      <c r="A44" s="3">
        <v>1</v>
      </c>
      <c r="B44" s="4" t="s">
        <v>160</v>
      </c>
      <c r="C44" s="4" t="s">
        <v>161</v>
      </c>
      <c r="D44" s="46">
        <v>0</v>
      </c>
      <c r="E44" s="46">
        <v>0</v>
      </c>
      <c r="F44" s="46">
        <v>0</v>
      </c>
      <c r="G44" s="79">
        <v>0</v>
      </c>
    </row>
    <row r="45" spans="1:7" ht="16.5" thickBot="1" x14ac:dyDescent="0.3">
      <c r="A45" s="65">
        <v>2</v>
      </c>
      <c r="B45" s="66" t="s">
        <v>214</v>
      </c>
      <c r="C45" s="66" t="s">
        <v>215</v>
      </c>
      <c r="D45" s="67">
        <v>0</v>
      </c>
      <c r="E45" s="67">
        <v>0</v>
      </c>
      <c r="F45" s="67">
        <v>0</v>
      </c>
      <c r="G45" s="79">
        <v>0</v>
      </c>
    </row>
    <row r="46" spans="1:7" ht="16.5" thickBot="1" x14ac:dyDescent="0.3">
      <c r="A46" s="3">
        <v>3</v>
      </c>
      <c r="B46" s="4" t="s">
        <v>162</v>
      </c>
      <c r="C46" s="4" t="s">
        <v>131</v>
      </c>
      <c r="D46" s="47">
        <v>64523867</v>
      </c>
      <c r="E46" s="47">
        <v>22093768</v>
      </c>
      <c r="F46" s="47">
        <v>22093768</v>
      </c>
      <c r="G46" s="79">
        <f>F46/E46</f>
        <v>1</v>
      </c>
    </row>
    <row r="47" spans="1:7" ht="16.5" thickBot="1" x14ac:dyDescent="0.3">
      <c r="A47" s="114">
        <v>4</v>
      </c>
      <c r="B47" s="115" t="s">
        <v>237</v>
      </c>
      <c r="C47" s="115" t="s">
        <v>238</v>
      </c>
      <c r="D47" s="69">
        <v>0</v>
      </c>
      <c r="E47" s="69">
        <v>1586766</v>
      </c>
      <c r="F47" s="69">
        <v>5910506</v>
      </c>
      <c r="G47" s="79">
        <f>F47/E47</f>
        <v>3.7248756275342427</v>
      </c>
    </row>
    <row r="48" spans="1:7" ht="16.5" thickBot="1" x14ac:dyDescent="0.3">
      <c r="A48" s="114">
        <v>5</v>
      </c>
      <c r="B48" s="115" t="s">
        <v>239</v>
      </c>
      <c r="C48" s="115" t="s">
        <v>240</v>
      </c>
      <c r="D48" s="69"/>
      <c r="E48" s="69">
        <v>14562511</v>
      </c>
      <c r="F48" s="69">
        <v>6061968</v>
      </c>
      <c r="G48" s="79">
        <f>F48/E48</f>
        <v>0.41627216624935082</v>
      </c>
    </row>
    <row r="49" spans="1:7" ht="16.5" thickBot="1" x14ac:dyDescent="0.3">
      <c r="A49" s="26">
        <v>6</v>
      </c>
      <c r="B49" s="25" t="s">
        <v>163</v>
      </c>
      <c r="C49" s="25" t="s">
        <v>164</v>
      </c>
      <c r="D49" s="48">
        <f>SUM(D44:D48)</f>
        <v>64523867</v>
      </c>
      <c r="E49" s="48">
        <f>SUM(E44:E48)</f>
        <v>38243045</v>
      </c>
      <c r="F49" s="48">
        <f>SUM(F44:F48)</f>
        <v>34066242</v>
      </c>
      <c r="G49" s="80">
        <f>F49/E49</f>
        <v>0.89078267695472468</v>
      </c>
    </row>
    <row r="50" spans="1:7" ht="16.5" thickBot="1" x14ac:dyDescent="0.3">
      <c r="A50" s="143"/>
      <c r="B50" s="143"/>
      <c r="C50" s="143"/>
      <c r="D50" s="143"/>
      <c r="E50" s="143"/>
      <c r="F50" s="143"/>
      <c r="G50" s="80">
        <v>0</v>
      </c>
    </row>
    <row r="51" spans="1:7" ht="16.5" thickBot="1" x14ac:dyDescent="0.3">
      <c r="A51" s="143"/>
      <c r="B51" s="143"/>
      <c r="C51" s="143"/>
      <c r="D51" s="143"/>
      <c r="E51" s="143"/>
      <c r="F51" s="143"/>
      <c r="G51" s="80">
        <v>0</v>
      </c>
    </row>
    <row r="52" spans="1:7" ht="16.5" thickBot="1" x14ac:dyDescent="0.3">
      <c r="A52" s="143"/>
      <c r="B52" s="144" t="s">
        <v>254</v>
      </c>
      <c r="C52" s="144"/>
      <c r="D52" s="145">
        <v>346777754</v>
      </c>
      <c r="E52" s="145">
        <f>E40+E49</f>
        <v>575663870</v>
      </c>
      <c r="F52" s="145">
        <f>F40+F49</f>
        <v>506346403</v>
      </c>
      <c r="G52" s="80">
        <f t="shared" ref="G52" si="8">F52/E52</f>
        <v>0.87958690719985611</v>
      </c>
    </row>
  </sheetData>
  <mergeCells count="2">
    <mergeCell ref="A1:D1"/>
    <mergeCell ref="A42:D42"/>
  </mergeCells>
  <pageMargins left="0.7" right="0.7" top="0.75" bottom="0.75" header="0.3" footer="0.3"/>
  <pageSetup paperSize="9" scale="70" orientation="portrait" r:id="rId1"/>
  <headerFooter>
    <oddHeader xml:space="preserve">&amp;C3.1. sz. melléklet 
önk. költségvetési bevételei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1" workbookViewId="0">
      <selection activeCell="R20" sqref="R20"/>
    </sheetView>
  </sheetViews>
  <sheetFormatPr defaultRowHeight="15" x14ac:dyDescent="0.25"/>
  <cols>
    <col min="1" max="2" width="9.140625" style="95"/>
    <col min="3" max="3" width="20.7109375" style="95" customWidth="1"/>
    <col min="4" max="16384" width="9.140625" style="95"/>
  </cols>
  <sheetData>
    <row r="1" spans="1:15" x14ac:dyDescent="0.25">
      <c r="A1" s="406"/>
      <c r="B1" s="406"/>
      <c r="C1" s="407"/>
      <c r="D1" s="407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8.75" x14ac:dyDescent="0.3">
      <c r="A2" s="573" t="s">
        <v>474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1:15" ht="15.75" x14ac:dyDescent="0.25">
      <c r="A3" s="574" t="s">
        <v>491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1:15" ht="18" x14ac:dyDescent="0.25">
      <c r="A4" s="408"/>
      <c r="B4" s="408"/>
      <c r="C4" s="409"/>
      <c r="D4" s="409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5.75" thickBot="1" x14ac:dyDescent="0.3">
      <c r="A5" s="406"/>
      <c r="B5" s="406"/>
      <c r="C5" s="407"/>
      <c r="D5" s="407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5" ht="51" x14ac:dyDescent="0.25">
      <c r="A6" s="410" t="s">
        <v>475</v>
      </c>
      <c r="B6" s="411" t="s">
        <v>476</v>
      </c>
      <c r="C6" s="412" t="s">
        <v>477</v>
      </c>
      <c r="D6" s="575" t="s">
        <v>478</v>
      </c>
      <c r="E6" s="576"/>
      <c r="F6" s="576"/>
      <c r="G6" s="576"/>
      <c r="H6" s="576"/>
      <c r="I6" s="576"/>
      <c r="J6" s="576"/>
      <c r="K6" s="576"/>
      <c r="L6" s="576"/>
      <c r="M6" s="577"/>
      <c r="N6" s="413"/>
      <c r="O6" s="578" t="s">
        <v>479</v>
      </c>
    </row>
    <row r="7" spans="1:15" ht="15.75" thickBot="1" x14ac:dyDescent="0.3">
      <c r="A7" s="414"/>
      <c r="B7" s="415"/>
      <c r="C7" s="416"/>
      <c r="D7" s="417">
        <v>2009</v>
      </c>
      <c r="E7" s="417">
        <v>2010</v>
      </c>
      <c r="F7" s="417">
        <v>2011</v>
      </c>
      <c r="G7" s="417">
        <v>2012</v>
      </c>
      <c r="H7" s="417">
        <v>2013</v>
      </c>
      <c r="I7" s="418">
        <v>2014</v>
      </c>
      <c r="J7" s="418">
        <v>2015</v>
      </c>
      <c r="K7" s="418">
        <v>2016</v>
      </c>
      <c r="L7" s="418">
        <v>2017</v>
      </c>
      <c r="M7" s="418">
        <v>2018</v>
      </c>
      <c r="N7" s="419">
        <v>2019</v>
      </c>
      <c r="O7" s="579"/>
    </row>
    <row r="8" spans="1:15" x14ac:dyDescent="0.25">
      <c r="A8" s="420">
        <v>1</v>
      </c>
      <c r="B8" s="421"/>
      <c r="C8" s="422"/>
      <c r="D8" s="423">
        <v>0</v>
      </c>
      <c r="E8" s="423">
        <v>0</v>
      </c>
      <c r="F8" s="423">
        <v>0</v>
      </c>
      <c r="G8" s="423">
        <v>0</v>
      </c>
      <c r="H8" s="423">
        <v>0</v>
      </c>
      <c r="I8" s="423">
        <v>0</v>
      </c>
      <c r="J8" s="423">
        <v>0</v>
      </c>
      <c r="K8" s="423">
        <v>0</v>
      </c>
      <c r="L8" s="423">
        <v>0</v>
      </c>
      <c r="M8" s="423">
        <v>0</v>
      </c>
      <c r="N8" s="423"/>
      <c r="O8" s="424">
        <f>SUM(D8:M8)</f>
        <v>0</v>
      </c>
    </row>
    <row r="9" spans="1:15" x14ac:dyDescent="0.25">
      <c r="A9" s="420"/>
      <c r="B9" s="425"/>
      <c r="C9" s="422"/>
      <c r="D9" s="426"/>
      <c r="E9" s="427"/>
      <c r="F9" s="427"/>
      <c r="G9" s="427"/>
      <c r="H9" s="427"/>
      <c r="I9" s="427"/>
      <c r="J9" s="418"/>
      <c r="K9" s="418"/>
      <c r="L9" s="418"/>
      <c r="M9" s="427"/>
      <c r="N9" s="427"/>
      <c r="O9" s="427"/>
    </row>
    <row r="10" spans="1:15" x14ac:dyDescent="0.25">
      <c r="A10" s="420"/>
      <c r="B10" s="425"/>
      <c r="C10" s="422"/>
      <c r="D10" s="426"/>
      <c r="E10" s="427"/>
      <c r="F10" s="427"/>
      <c r="G10" s="427"/>
      <c r="H10" s="427"/>
      <c r="I10" s="427"/>
      <c r="J10" s="418"/>
      <c r="K10" s="418"/>
      <c r="L10" s="418"/>
      <c r="M10" s="427"/>
      <c r="N10" s="427"/>
      <c r="O10" s="427"/>
    </row>
    <row r="11" spans="1:15" ht="15.75" thickBot="1" x14ac:dyDescent="0.3">
      <c r="A11" s="420"/>
      <c r="B11" s="425"/>
      <c r="C11" s="422"/>
      <c r="D11" s="426"/>
      <c r="E11" s="427"/>
      <c r="F11" s="427"/>
      <c r="G11" s="427"/>
      <c r="H11" s="427"/>
      <c r="I11" s="427"/>
      <c r="J11" s="418"/>
      <c r="K11" s="418"/>
      <c r="L11" s="418"/>
      <c r="M11" s="427"/>
      <c r="N11" s="427"/>
      <c r="O11" s="427"/>
    </row>
    <row r="12" spans="1:15" ht="15.75" thickBot="1" x14ac:dyDescent="0.3">
      <c r="A12" s="428"/>
      <c r="B12" s="429" t="s">
        <v>480</v>
      </c>
      <c r="C12" s="430"/>
      <c r="D12" s="431">
        <f t="shared" ref="D12:M12" si="0">SUM(D8:D11)</f>
        <v>0</v>
      </c>
      <c r="E12" s="431">
        <f t="shared" si="0"/>
        <v>0</v>
      </c>
      <c r="F12" s="431">
        <f t="shared" si="0"/>
        <v>0</v>
      </c>
      <c r="G12" s="431">
        <f t="shared" si="0"/>
        <v>0</v>
      </c>
      <c r="H12" s="431">
        <f t="shared" si="0"/>
        <v>0</v>
      </c>
      <c r="I12" s="431">
        <f t="shared" si="0"/>
        <v>0</v>
      </c>
      <c r="J12" s="431">
        <f t="shared" si="0"/>
        <v>0</v>
      </c>
      <c r="K12" s="431">
        <f t="shared" si="0"/>
        <v>0</v>
      </c>
      <c r="L12" s="431">
        <f t="shared" si="0"/>
        <v>0</v>
      </c>
      <c r="M12" s="431">
        <f t="shared" si="0"/>
        <v>0</v>
      </c>
      <c r="N12" s="431"/>
      <c r="O12" s="432">
        <f>SUM(D12:M12)</f>
        <v>0</v>
      </c>
    </row>
    <row r="13" spans="1:15" ht="15.75" thickBot="1" x14ac:dyDescent="0.3">
      <c r="A13" s="433"/>
      <c r="B13" s="434"/>
      <c r="C13" s="435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4"/>
    </row>
  </sheetData>
  <mergeCells count="4">
    <mergeCell ref="A2:O2"/>
    <mergeCell ref="A3:O3"/>
    <mergeCell ref="D6:M6"/>
    <mergeCell ref="O6:O7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2"/>
  <sheetViews>
    <sheetView view="pageBreakPreview" topLeftCell="A28" zoomScale="85" zoomScaleNormal="100" zoomScaleSheetLayoutView="85" workbookViewId="0">
      <selection activeCell="L51" sqref="L51"/>
    </sheetView>
  </sheetViews>
  <sheetFormatPr defaultRowHeight="15" x14ac:dyDescent="0.25"/>
  <cols>
    <col min="1" max="1" width="53.85546875" style="442" customWidth="1"/>
    <col min="2" max="2" width="18" style="442" customWidth="1"/>
    <col min="3" max="3" width="17.5703125" style="442" customWidth="1"/>
    <col min="4" max="4" width="16.85546875" style="442" customWidth="1"/>
    <col min="5" max="5" width="15.140625" style="442" customWidth="1"/>
    <col min="6" max="16384" width="9.140625" style="442"/>
  </cols>
  <sheetData>
    <row r="1" spans="1:6" ht="15.75" x14ac:dyDescent="0.25">
      <c r="A1" s="580" t="s">
        <v>531</v>
      </c>
      <c r="B1" s="580"/>
      <c r="C1" s="580"/>
      <c r="D1" s="580"/>
      <c r="E1" s="580"/>
    </row>
    <row r="2" spans="1:6" ht="16.5" thickBot="1" x14ac:dyDescent="0.3">
      <c r="A2" s="580" t="s">
        <v>603</v>
      </c>
      <c r="B2" s="580"/>
      <c r="C2" s="580"/>
      <c r="D2" s="580"/>
      <c r="E2" s="580"/>
    </row>
    <row r="3" spans="1:6" ht="48" thickBot="1" x14ac:dyDescent="0.3">
      <c r="A3" s="466" t="s">
        <v>530</v>
      </c>
      <c r="B3" s="463" t="s">
        <v>529</v>
      </c>
      <c r="C3" s="463" t="s">
        <v>528</v>
      </c>
      <c r="D3" s="463" t="s">
        <v>527</v>
      </c>
      <c r="E3" s="460" t="s">
        <v>479</v>
      </c>
      <c r="F3" s="465"/>
    </row>
    <row r="4" spans="1:6" ht="16.5" thickBot="1" x14ac:dyDescent="0.3">
      <c r="A4" s="449"/>
      <c r="B4" s="449"/>
      <c r="C4" s="449"/>
      <c r="D4" s="456"/>
      <c r="E4" s="462"/>
    </row>
    <row r="5" spans="1:6" ht="16.5" thickBot="1" x14ac:dyDescent="0.3">
      <c r="A5" s="451" t="s">
        <v>526</v>
      </c>
      <c r="B5" s="449"/>
      <c r="C5" s="449"/>
      <c r="D5" s="456"/>
      <c r="E5" s="456"/>
    </row>
    <row r="6" spans="1:6" ht="9" customHeight="1" thickBot="1" x14ac:dyDescent="0.3">
      <c r="A6" s="451"/>
      <c r="B6" s="449"/>
      <c r="C6" s="449"/>
      <c r="D6" s="456"/>
      <c r="E6" s="456"/>
    </row>
    <row r="7" spans="1:6" ht="25.5" customHeight="1" thickBot="1" x14ac:dyDescent="0.3">
      <c r="A7" s="451" t="s">
        <v>525</v>
      </c>
      <c r="B7" s="447"/>
      <c r="C7" s="447">
        <v>954841641</v>
      </c>
      <c r="D7" s="447">
        <v>684360688</v>
      </c>
      <c r="E7" s="447">
        <f>SUM(C7:D7)</f>
        <v>1639202329</v>
      </c>
    </row>
    <row r="8" spans="1:6" ht="16.5" customHeight="1" thickBot="1" x14ac:dyDescent="0.3">
      <c r="A8" s="464"/>
      <c r="B8" s="447"/>
      <c r="C8" s="447"/>
      <c r="D8" s="447"/>
      <c r="E8" s="447"/>
    </row>
    <row r="9" spans="1:6" ht="23.25" customHeight="1" thickBot="1" x14ac:dyDescent="0.3">
      <c r="A9" s="451" t="s">
        <v>524</v>
      </c>
      <c r="B9" s="447"/>
      <c r="C9" s="447">
        <v>200321</v>
      </c>
      <c r="D9" s="447"/>
      <c r="E9" s="447">
        <f>SUM(C9:D9)</f>
        <v>200321</v>
      </c>
    </row>
    <row r="10" spans="1:6" ht="26.25" customHeight="1" thickBot="1" x14ac:dyDescent="0.3">
      <c r="A10" s="451" t="s">
        <v>523</v>
      </c>
      <c r="B10" s="447"/>
      <c r="C10" s="447"/>
      <c r="D10" s="447"/>
      <c r="E10" s="447"/>
    </row>
    <row r="11" spans="1:6" ht="26.25" customHeight="1" thickBot="1" x14ac:dyDescent="0.3">
      <c r="A11" s="451" t="s">
        <v>522</v>
      </c>
      <c r="B11" s="202"/>
      <c r="C11" s="202">
        <v>934042317</v>
      </c>
      <c r="D11" s="202">
        <v>654517199</v>
      </c>
      <c r="E11" s="202">
        <f>SUM(C11:D11)</f>
        <v>1588559516</v>
      </c>
    </row>
    <row r="12" spans="1:6" ht="22.5" customHeight="1" thickBot="1" x14ac:dyDescent="0.3">
      <c r="A12" s="451" t="s">
        <v>521</v>
      </c>
      <c r="B12" s="202"/>
      <c r="C12" s="202"/>
      <c r="D12" s="202"/>
      <c r="E12" s="202"/>
    </row>
    <row r="13" spans="1:6" ht="20.25" customHeight="1" thickBot="1" x14ac:dyDescent="0.3">
      <c r="A13" s="449"/>
      <c r="B13" s="447"/>
      <c r="C13" s="447"/>
      <c r="D13" s="447"/>
      <c r="E13" s="447"/>
    </row>
    <row r="14" spans="1:6" ht="21.75" customHeight="1" thickBot="1" x14ac:dyDescent="0.3">
      <c r="A14" s="451" t="s">
        <v>520</v>
      </c>
      <c r="B14" s="202"/>
      <c r="C14" s="202">
        <v>20599003</v>
      </c>
      <c r="D14" s="202">
        <v>15102488</v>
      </c>
      <c r="E14" s="202">
        <f>SUM(C14:D14)</f>
        <v>35701491</v>
      </c>
    </row>
    <row r="15" spans="1:6" ht="26.25" customHeight="1" thickBot="1" x14ac:dyDescent="0.3">
      <c r="A15" s="456"/>
      <c r="B15" s="458"/>
      <c r="C15" s="447"/>
      <c r="D15" s="447"/>
      <c r="E15" s="447"/>
    </row>
    <row r="16" spans="1:6" ht="22.5" customHeight="1" thickBot="1" x14ac:dyDescent="0.3">
      <c r="A16" s="451"/>
      <c r="B16" s="458">
        <v>14</v>
      </c>
      <c r="C16" s="458"/>
      <c r="D16" s="458"/>
      <c r="E16" s="447"/>
    </row>
    <row r="17" spans="1:5" ht="27.75" customHeight="1" thickBot="1" x14ac:dyDescent="0.3">
      <c r="A17" s="451" t="s">
        <v>519</v>
      </c>
      <c r="B17" s="458">
        <v>1414</v>
      </c>
      <c r="C17" s="458">
        <v>14</v>
      </c>
      <c r="D17" s="582">
        <v>14741001</v>
      </c>
      <c r="E17" s="447">
        <v>14741001</v>
      </c>
    </row>
    <row r="18" spans="1:5" ht="24" customHeight="1" thickBot="1" x14ac:dyDescent="0.3">
      <c r="A18" s="451"/>
      <c r="B18" s="458">
        <v>14</v>
      </c>
      <c r="C18" s="458"/>
      <c r="D18" s="583"/>
      <c r="E18" s="447"/>
    </row>
    <row r="19" spans="1:5" ht="39.75" customHeight="1" thickBot="1" x14ac:dyDescent="0.3">
      <c r="A19" s="518" t="s">
        <v>518</v>
      </c>
      <c r="B19" s="447"/>
      <c r="C19" s="447"/>
      <c r="D19" s="447"/>
      <c r="E19" s="447"/>
    </row>
    <row r="20" spans="1:5" ht="44.25" customHeight="1" thickBot="1" x14ac:dyDescent="0.3">
      <c r="A20" s="463" t="s">
        <v>517</v>
      </c>
      <c r="B20" s="447"/>
      <c r="C20" s="447"/>
      <c r="D20" s="447"/>
      <c r="E20" s="447"/>
    </row>
    <row r="21" spans="1:5" ht="9" customHeight="1" thickBot="1" x14ac:dyDescent="0.3">
      <c r="A21" s="462"/>
      <c r="B21" s="447"/>
      <c r="C21" s="447"/>
      <c r="D21" s="447"/>
      <c r="E21" s="447"/>
    </row>
    <row r="22" spans="1:5" ht="23.25" customHeight="1" thickBot="1" x14ac:dyDescent="0.3">
      <c r="A22" s="451" t="s">
        <v>516</v>
      </c>
      <c r="B22" s="458"/>
      <c r="C22" s="458"/>
      <c r="D22" s="447">
        <v>306440140</v>
      </c>
      <c r="E22" s="447">
        <v>306440140</v>
      </c>
    </row>
    <row r="23" spans="1:5" ht="17.25" customHeight="1" thickBot="1" x14ac:dyDescent="0.3">
      <c r="A23" s="462"/>
      <c r="B23" s="458"/>
      <c r="C23" s="458"/>
      <c r="D23" s="458"/>
      <c r="E23" s="447"/>
    </row>
    <row r="24" spans="1:5" ht="23.25" customHeight="1" thickBot="1" x14ac:dyDescent="0.3">
      <c r="A24" s="451" t="s">
        <v>515</v>
      </c>
      <c r="B24" s="458"/>
      <c r="C24" s="458"/>
      <c r="D24" s="447">
        <v>916025</v>
      </c>
      <c r="E24" s="447">
        <v>916025</v>
      </c>
    </row>
    <row r="25" spans="1:5" ht="23.25" customHeight="1" thickBot="1" x14ac:dyDescent="0.3">
      <c r="A25" s="451" t="s">
        <v>514</v>
      </c>
      <c r="B25" s="458"/>
      <c r="C25" s="458"/>
      <c r="D25" s="519">
        <v>298636988</v>
      </c>
      <c r="E25" s="519">
        <v>298636988</v>
      </c>
    </row>
    <row r="26" spans="1:5" ht="21" customHeight="1" thickBot="1" x14ac:dyDescent="0.3">
      <c r="A26" s="451" t="s">
        <v>513</v>
      </c>
      <c r="B26" s="458"/>
      <c r="C26" s="458"/>
      <c r="D26" s="519">
        <v>7753521</v>
      </c>
      <c r="E26" s="519">
        <v>7753521</v>
      </c>
    </row>
    <row r="27" spans="1:5" ht="23.25" customHeight="1" thickBot="1" x14ac:dyDescent="0.3">
      <c r="A27" s="451" t="s">
        <v>512</v>
      </c>
      <c r="B27" s="458"/>
      <c r="C27" s="458"/>
      <c r="D27" s="519">
        <v>-866394</v>
      </c>
      <c r="E27" s="519">
        <v>-866394</v>
      </c>
    </row>
    <row r="28" spans="1:5" ht="19.5" customHeight="1" thickBot="1" x14ac:dyDescent="0.3">
      <c r="A28" s="462"/>
      <c r="B28" s="461"/>
      <c r="C28" s="461"/>
      <c r="D28" s="455"/>
      <c r="E28" s="455"/>
    </row>
    <row r="29" spans="1:5" ht="18" customHeight="1" thickBot="1" x14ac:dyDescent="0.3">
      <c r="A29" s="451"/>
      <c r="B29" s="449"/>
      <c r="C29" s="449"/>
      <c r="D29" s="455"/>
      <c r="E29" s="455"/>
    </row>
    <row r="30" spans="1:5" ht="16.5" thickBot="1" x14ac:dyDescent="0.3">
      <c r="A30" s="460" t="s">
        <v>511</v>
      </c>
      <c r="B30" s="447"/>
      <c r="C30" s="447">
        <v>954841641</v>
      </c>
      <c r="D30" s="447">
        <v>990800828</v>
      </c>
      <c r="E30" s="519">
        <v>1945642469</v>
      </c>
    </row>
    <row r="31" spans="1:5" ht="16.5" customHeight="1" thickBot="1" x14ac:dyDescent="0.3">
      <c r="A31" s="456"/>
      <c r="B31" s="455"/>
      <c r="C31" s="455"/>
      <c r="D31" s="455"/>
      <c r="E31" s="455"/>
    </row>
    <row r="32" spans="1:5" ht="16.5" thickBot="1" x14ac:dyDescent="0.3">
      <c r="A32" s="451" t="s">
        <v>510</v>
      </c>
      <c r="B32" s="202"/>
      <c r="C32" s="202"/>
      <c r="D32" s="455"/>
      <c r="E32" s="455"/>
    </row>
    <row r="33" spans="1:5" ht="15.75" customHeight="1" thickBot="1" x14ac:dyDescent="0.3">
      <c r="A33" s="451"/>
      <c r="B33" s="202"/>
      <c r="C33" s="202"/>
      <c r="D33" s="455"/>
      <c r="E33" s="455"/>
    </row>
    <row r="34" spans="1:5" ht="20.25" customHeight="1" thickBot="1" x14ac:dyDescent="0.3">
      <c r="A34" s="451" t="s">
        <v>509</v>
      </c>
      <c r="B34" s="458"/>
      <c r="C34" s="458"/>
      <c r="D34" s="519">
        <v>954429703</v>
      </c>
      <c r="E34" s="519">
        <v>954429703</v>
      </c>
    </row>
    <row r="35" spans="1:5" ht="21.75" customHeight="1" thickBot="1" x14ac:dyDescent="0.3">
      <c r="A35" s="451" t="s">
        <v>508</v>
      </c>
      <c r="B35" s="458"/>
      <c r="C35" s="458"/>
      <c r="D35" s="519">
        <v>16592208</v>
      </c>
      <c r="E35" s="519">
        <v>16592208</v>
      </c>
    </row>
    <row r="36" spans="1:5" ht="21.75" customHeight="1" thickBot="1" x14ac:dyDescent="0.3">
      <c r="A36" s="451" t="s">
        <v>507</v>
      </c>
      <c r="B36" s="458"/>
      <c r="C36" s="458"/>
      <c r="D36" s="447"/>
      <c r="E36" s="447"/>
    </row>
    <row r="37" spans="1:5" ht="23.25" customHeight="1" thickBot="1" x14ac:dyDescent="0.3">
      <c r="A37" s="451" t="s">
        <v>506</v>
      </c>
      <c r="B37" s="458"/>
      <c r="C37" s="458"/>
      <c r="D37" s="519">
        <v>974620558</v>
      </c>
      <c r="E37" s="519">
        <v>974620558</v>
      </c>
    </row>
    <row r="38" spans="1:5" ht="15" customHeight="1" thickBot="1" x14ac:dyDescent="0.3">
      <c r="A38" s="456"/>
      <c r="B38" s="458"/>
      <c r="C38" s="458"/>
      <c r="D38" s="458"/>
      <c r="E38" s="458"/>
    </row>
    <row r="39" spans="1:5" ht="18.75" customHeight="1" thickBot="1" x14ac:dyDescent="0.3">
      <c r="A39" s="449"/>
      <c r="B39" s="202"/>
      <c r="C39" s="202"/>
      <c r="D39" s="455"/>
      <c r="E39" s="455"/>
    </row>
    <row r="40" spans="1:5" ht="16.5" thickBot="1" x14ac:dyDescent="0.3">
      <c r="A40" s="457" t="s">
        <v>505</v>
      </c>
      <c r="B40" s="447"/>
      <c r="C40" s="447"/>
      <c r="D40" s="447">
        <f>SUM(D34:D39)</f>
        <v>1945642469</v>
      </c>
      <c r="E40" s="447">
        <f>SUM(E34:E39)</f>
        <v>1945642469</v>
      </c>
    </row>
    <row r="41" spans="1:5" ht="19.5" customHeight="1" thickBot="1" x14ac:dyDescent="0.3">
      <c r="A41" s="449"/>
      <c r="B41" s="449"/>
      <c r="C41" s="449"/>
      <c r="D41" s="456"/>
      <c r="E41" s="456"/>
    </row>
    <row r="42" spans="1:5" ht="6.75" customHeight="1" thickBot="1" x14ac:dyDescent="0.3">
      <c r="A42" s="581"/>
      <c r="B42" s="581"/>
      <c r="C42" s="449"/>
      <c r="D42" s="456"/>
      <c r="E42" s="455"/>
    </row>
    <row r="43" spans="1:5" ht="48" thickBot="1" x14ac:dyDescent="0.3">
      <c r="A43" s="451"/>
      <c r="B43" s="454" t="s">
        <v>504</v>
      </c>
      <c r="C43" s="454" t="s">
        <v>503</v>
      </c>
      <c r="D43" s="454" t="s">
        <v>502</v>
      </c>
      <c r="E43" s="453" t="s">
        <v>479</v>
      </c>
    </row>
    <row r="44" spans="1:5" ht="16.5" thickBot="1" x14ac:dyDescent="0.3">
      <c r="A44" s="451"/>
      <c r="B44" s="448"/>
      <c r="C44" s="448"/>
      <c r="D44" s="448"/>
      <c r="E44" s="447"/>
    </row>
    <row r="45" spans="1:5" ht="16.5" thickBot="1" x14ac:dyDescent="0.3">
      <c r="A45" s="446" t="s">
        <v>501</v>
      </c>
      <c r="B45" s="447">
        <v>7362250</v>
      </c>
      <c r="C45" s="447"/>
      <c r="D45" s="447">
        <v>76743015</v>
      </c>
      <c r="E45" s="447">
        <f>SUM(B45:D45)</f>
        <v>84105265</v>
      </c>
    </row>
    <row r="46" spans="1:5" ht="48" thickBot="1" x14ac:dyDescent="0.3">
      <c r="A46" s="446" t="s">
        <v>500</v>
      </c>
      <c r="B46" s="448"/>
      <c r="C46" s="448"/>
      <c r="D46" s="448"/>
      <c r="E46" s="447"/>
    </row>
    <row r="47" spans="1:5" ht="32.25" thickBot="1" x14ac:dyDescent="0.3">
      <c r="A47" s="452" t="s">
        <v>499</v>
      </c>
      <c r="B47" s="448"/>
      <c r="C47" s="448"/>
      <c r="D47" s="448"/>
      <c r="E47" s="447"/>
    </row>
    <row r="48" spans="1:5" ht="5.25" customHeight="1" thickBot="1" x14ac:dyDescent="0.3">
      <c r="A48" s="452"/>
      <c r="B48" s="448"/>
      <c r="C48" s="448"/>
      <c r="D48" s="448"/>
      <c r="E48" s="451"/>
    </row>
    <row r="49" spans="1:5" ht="16.5" thickBot="1" x14ac:dyDescent="0.3">
      <c r="A49" s="450" t="s">
        <v>498</v>
      </c>
      <c r="B49" s="448"/>
      <c r="C49" s="448"/>
      <c r="D49" s="448"/>
      <c r="E49" s="447"/>
    </row>
    <row r="50" spans="1:5" ht="16.5" thickBot="1" x14ac:dyDescent="0.3">
      <c r="A50" s="449" t="s">
        <v>497</v>
      </c>
      <c r="B50" s="448"/>
      <c r="C50" s="448"/>
      <c r="D50" s="447"/>
      <c r="E50" s="447"/>
    </row>
    <row r="51" spans="1:5" ht="32.25" thickBot="1" x14ac:dyDescent="0.3">
      <c r="A51" s="446" t="s">
        <v>496</v>
      </c>
      <c r="B51" s="445" t="e">
        <f>#REF!+#REF!</f>
        <v>#REF!</v>
      </c>
      <c r="C51" s="445" t="e">
        <f>#REF!+#REF!</f>
        <v>#REF!</v>
      </c>
      <c r="D51" s="445" t="e">
        <f>#REF!+#REF!</f>
        <v>#REF!</v>
      </c>
      <c r="E51" s="444"/>
    </row>
    <row r="52" spans="1:5" ht="15.75" thickBot="1" x14ac:dyDescent="0.3">
      <c r="A52" s="443"/>
      <c r="B52" s="443"/>
      <c r="C52" s="443"/>
      <c r="D52" s="443"/>
      <c r="E52" s="443"/>
    </row>
  </sheetData>
  <mergeCells count="4">
    <mergeCell ref="A1:E1"/>
    <mergeCell ref="A2:E2"/>
    <mergeCell ref="A42:B42"/>
    <mergeCell ref="D17:D18"/>
  </mergeCells>
  <printOptions horizontalCentered="1"/>
  <pageMargins left="0.23622047244094491" right="0.15748031496062992" top="0.27559055118110237" bottom="0.23622047244094491" header="0.15748031496062992" footer="0.15748031496062992"/>
  <pageSetup paperSize="9" scale="85" orientation="landscape" r:id="rId1"/>
  <colBreaks count="1" manualBreakCount="1">
    <brk id="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G46"/>
  <sheetViews>
    <sheetView view="pageBreakPreview" topLeftCell="A13" zoomScale="85" zoomScaleNormal="100" zoomScaleSheetLayoutView="85" workbookViewId="0">
      <selection activeCell="AC47" sqref="AC47"/>
    </sheetView>
  </sheetViews>
  <sheetFormatPr defaultRowHeight="15" x14ac:dyDescent="0.25"/>
  <cols>
    <col min="1" max="1" width="9.140625" style="442"/>
    <col min="2" max="2" width="6.140625" style="442" customWidth="1"/>
    <col min="3" max="3" width="0.140625" style="442" hidden="1" customWidth="1"/>
    <col min="4" max="10" width="9.140625" style="442"/>
    <col min="11" max="11" width="0.140625" style="442" customWidth="1"/>
    <col min="12" max="12" width="9.140625" style="442" hidden="1" customWidth="1"/>
    <col min="13" max="13" width="0.28515625" style="442" hidden="1" customWidth="1"/>
    <col min="14" max="14" width="6.85546875" style="442" hidden="1" customWidth="1"/>
    <col min="15" max="23" width="9.140625" style="442" hidden="1" customWidth="1"/>
    <col min="24" max="25" width="9.140625" style="442"/>
    <col min="26" max="26" width="0.140625" style="442" customWidth="1"/>
    <col min="27" max="27" width="0.140625" style="442" hidden="1" customWidth="1"/>
    <col min="28" max="28" width="9.140625" style="442" hidden="1" customWidth="1"/>
    <col min="29" max="30" width="9.140625" style="442"/>
    <col min="31" max="31" width="1.28515625" style="442" customWidth="1"/>
    <col min="32" max="32" width="2" style="442" hidden="1" customWidth="1"/>
    <col min="33" max="33" width="3.140625" style="442" hidden="1" customWidth="1"/>
    <col min="34" max="16384" width="9.140625" style="442"/>
  </cols>
  <sheetData>
    <row r="2" spans="1:33" ht="15.75" x14ac:dyDescent="0.25">
      <c r="F2" s="468" t="s">
        <v>593</v>
      </c>
      <c r="G2" s="467"/>
    </row>
    <row r="3" spans="1:33" ht="15.75" thickBot="1" x14ac:dyDescent="0.3">
      <c r="F3" s="467" t="s">
        <v>602</v>
      </c>
    </row>
    <row r="4" spans="1:33" ht="15.75" customHeight="1" thickBot="1" x14ac:dyDescent="0.3">
      <c r="A4" s="584" t="s">
        <v>451</v>
      </c>
      <c r="B4" s="584"/>
      <c r="C4" s="584"/>
      <c r="D4" s="584" t="s">
        <v>409</v>
      </c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 t="s">
        <v>592</v>
      </c>
      <c r="Y4" s="584"/>
      <c r="Z4" s="584"/>
      <c r="AA4" s="584"/>
      <c r="AB4" s="584"/>
      <c r="AC4" s="584" t="s">
        <v>591</v>
      </c>
      <c r="AD4" s="584"/>
      <c r="AE4" s="584"/>
      <c r="AF4" s="584"/>
      <c r="AG4" s="584"/>
    </row>
    <row r="5" spans="1:33" ht="15.75" thickBot="1" x14ac:dyDescent="0.3">
      <c r="A5" s="585" t="s">
        <v>377</v>
      </c>
      <c r="B5" s="585"/>
      <c r="C5" s="585"/>
      <c r="D5" s="585">
        <v>2</v>
      </c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</row>
    <row r="6" spans="1:33" ht="15.75" thickBot="1" x14ac:dyDescent="0.3">
      <c r="A6" s="585" t="s">
        <v>378</v>
      </c>
      <c r="B6" s="585"/>
      <c r="C6" s="585"/>
      <c r="D6" s="586" t="s">
        <v>590</v>
      </c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7">
        <v>147953912</v>
      </c>
      <c r="Y6" s="587"/>
      <c r="Z6" s="587"/>
      <c r="AA6" s="587"/>
      <c r="AB6" s="587"/>
      <c r="AC6" s="587">
        <v>119740358</v>
      </c>
      <c r="AD6" s="587"/>
      <c r="AE6" s="587"/>
      <c r="AF6" s="587"/>
      <c r="AG6" s="587"/>
    </row>
    <row r="7" spans="1:33" ht="24" customHeight="1" thickBot="1" x14ac:dyDescent="0.3">
      <c r="A7" s="585" t="s">
        <v>364</v>
      </c>
      <c r="B7" s="585"/>
      <c r="C7" s="585"/>
      <c r="D7" s="588" t="s">
        <v>653</v>
      </c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7">
        <v>13093185</v>
      </c>
      <c r="Y7" s="587"/>
      <c r="Z7" s="587"/>
      <c r="AA7" s="587"/>
      <c r="AB7" s="587"/>
      <c r="AC7" s="587">
        <v>11518477</v>
      </c>
      <c r="AD7" s="587"/>
      <c r="AE7" s="587"/>
      <c r="AF7" s="587"/>
      <c r="AG7" s="587"/>
    </row>
    <row r="8" spans="1:33" ht="15.75" thickBot="1" x14ac:dyDescent="0.3">
      <c r="A8" s="585" t="s">
        <v>362</v>
      </c>
      <c r="B8" s="585"/>
      <c r="C8" s="585"/>
      <c r="D8" s="588" t="s">
        <v>589</v>
      </c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7">
        <v>1200000</v>
      </c>
      <c r="Y8" s="587"/>
      <c r="Z8" s="587"/>
      <c r="AA8" s="587"/>
      <c r="AB8" s="587"/>
      <c r="AC8" s="587">
        <v>1579194</v>
      </c>
      <c r="AD8" s="587"/>
      <c r="AE8" s="587"/>
      <c r="AF8" s="587"/>
      <c r="AG8" s="587"/>
    </row>
    <row r="9" spans="1:33" ht="16.5" thickBot="1" x14ac:dyDescent="0.3">
      <c r="A9" s="585" t="s">
        <v>379</v>
      </c>
      <c r="B9" s="585"/>
      <c r="C9" s="585"/>
      <c r="D9" s="589" t="s">
        <v>588</v>
      </c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90">
        <f>SUM(X6:X8)</f>
        <v>162247097</v>
      </c>
      <c r="Y9" s="591"/>
      <c r="Z9" s="591"/>
      <c r="AA9" s="591"/>
      <c r="AB9" s="592"/>
      <c r="AC9" s="590">
        <f>SUM(AC6:AC8)</f>
        <v>132838029</v>
      </c>
      <c r="AD9" s="591"/>
      <c r="AE9" s="591"/>
      <c r="AF9" s="591"/>
      <c r="AG9" s="592"/>
    </row>
    <row r="10" spans="1:33" ht="15.75" thickBot="1" x14ac:dyDescent="0.3">
      <c r="A10" s="585" t="s">
        <v>380</v>
      </c>
      <c r="B10" s="585"/>
      <c r="C10" s="585"/>
      <c r="D10" s="588" t="s">
        <v>587</v>
      </c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</row>
    <row r="11" spans="1:33" ht="15.75" thickBot="1" x14ac:dyDescent="0.3">
      <c r="A11" s="585" t="s">
        <v>381</v>
      </c>
      <c r="B11" s="585"/>
      <c r="C11" s="585"/>
      <c r="D11" s="588" t="s">
        <v>586</v>
      </c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</row>
    <row r="12" spans="1:33" ht="16.5" customHeight="1" thickBot="1" x14ac:dyDescent="0.3">
      <c r="A12" s="585" t="s">
        <v>387</v>
      </c>
      <c r="B12" s="585"/>
      <c r="C12" s="585"/>
      <c r="D12" s="588" t="s">
        <v>585</v>
      </c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94">
        <v>170569742</v>
      </c>
      <c r="Y12" s="595"/>
      <c r="Z12" s="595"/>
      <c r="AA12" s="595"/>
      <c r="AB12" s="596"/>
      <c r="AC12" s="594">
        <v>162753128</v>
      </c>
      <c r="AD12" s="595"/>
      <c r="AE12" s="595"/>
      <c r="AF12" s="595"/>
      <c r="AG12" s="596"/>
    </row>
    <row r="13" spans="1:33" ht="15.75" thickBot="1" x14ac:dyDescent="0.3">
      <c r="A13" s="585" t="s">
        <v>388</v>
      </c>
      <c r="B13" s="585"/>
      <c r="C13" s="585"/>
      <c r="D13" s="588" t="s">
        <v>584</v>
      </c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7">
        <v>9327914</v>
      </c>
      <c r="Y13" s="587"/>
      <c r="Z13" s="587"/>
      <c r="AA13" s="587"/>
      <c r="AB13" s="587"/>
      <c r="AC13" s="587">
        <v>8427471</v>
      </c>
      <c r="AD13" s="587"/>
      <c r="AE13" s="587"/>
      <c r="AF13" s="587"/>
      <c r="AG13" s="587"/>
    </row>
    <row r="14" spans="1:33" ht="15.75" thickBot="1" x14ac:dyDescent="0.3">
      <c r="A14" s="585" t="s">
        <v>389</v>
      </c>
      <c r="B14" s="585"/>
      <c r="C14" s="585"/>
      <c r="D14" s="588" t="s">
        <v>542</v>
      </c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7">
        <v>4901333</v>
      </c>
      <c r="Y14" s="587"/>
      <c r="Z14" s="587"/>
      <c r="AA14" s="587"/>
      <c r="AB14" s="587"/>
      <c r="AC14" s="587">
        <v>61032459</v>
      </c>
      <c r="AD14" s="587"/>
      <c r="AE14" s="587"/>
      <c r="AF14" s="587"/>
      <c r="AG14" s="587"/>
    </row>
    <row r="15" spans="1:33" ht="15.75" thickBot="1" x14ac:dyDescent="0.3">
      <c r="A15" s="597" t="s">
        <v>390</v>
      </c>
      <c r="B15" s="597"/>
      <c r="C15" s="597"/>
      <c r="D15" s="598" t="s">
        <v>583</v>
      </c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9">
        <v>8805190</v>
      </c>
      <c r="Y15" s="599"/>
      <c r="Z15" s="599"/>
      <c r="AA15" s="587"/>
      <c r="AB15" s="587"/>
      <c r="AC15" s="599">
        <v>12395798</v>
      </c>
      <c r="AD15" s="599"/>
      <c r="AE15" s="599"/>
      <c r="AF15" s="587"/>
      <c r="AG15" s="587"/>
    </row>
    <row r="16" spans="1:33" ht="16.5" thickBot="1" x14ac:dyDescent="0.3">
      <c r="A16" s="600" t="s">
        <v>391</v>
      </c>
      <c r="B16" s="600"/>
      <c r="C16" s="600"/>
      <c r="D16" s="601" t="s">
        <v>582</v>
      </c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2">
        <f>SUM(X12:X15)</f>
        <v>193604179</v>
      </c>
      <c r="Y16" s="603"/>
      <c r="Z16" s="603"/>
      <c r="AA16" s="591"/>
      <c r="AB16" s="592"/>
      <c r="AC16" s="602">
        <f>SUM(AC12:AC15)</f>
        <v>244608856</v>
      </c>
      <c r="AD16" s="603"/>
      <c r="AE16" s="603"/>
      <c r="AF16" s="591"/>
      <c r="AG16" s="592"/>
    </row>
    <row r="17" spans="1:33" ht="15.75" thickBot="1" x14ac:dyDescent="0.3">
      <c r="A17" s="585" t="s">
        <v>392</v>
      </c>
      <c r="B17" s="585"/>
      <c r="C17" s="585"/>
      <c r="D17" s="588" t="s">
        <v>581</v>
      </c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7">
        <v>30571006</v>
      </c>
      <c r="Y17" s="587"/>
      <c r="Z17" s="587"/>
      <c r="AA17" s="587"/>
      <c r="AB17" s="587"/>
      <c r="AC17" s="587">
        <v>25483273</v>
      </c>
      <c r="AD17" s="587"/>
      <c r="AE17" s="587"/>
      <c r="AF17" s="587"/>
      <c r="AG17" s="587"/>
    </row>
    <row r="18" spans="1:33" ht="15.75" thickBot="1" x14ac:dyDescent="0.3">
      <c r="A18" s="585" t="s">
        <v>393</v>
      </c>
      <c r="B18" s="585"/>
      <c r="C18" s="585"/>
      <c r="D18" s="588" t="s">
        <v>580</v>
      </c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7">
        <v>40912318</v>
      </c>
      <c r="Y18" s="587"/>
      <c r="Z18" s="587"/>
      <c r="AA18" s="587"/>
      <c r="AB18" s="587"/>
      <c r="AC18" s="587">
        <v>31876762</v>
      </c>
      <c r="AD18" s="587"/>
      <c r="AE18" s="587"/>
      <c r="AF18" s="587"/>
      <c r="AG18" s="587"/>
    </row>
    <row r="19" spans="1:33" ht="15.75" thickBot="1" x14ac:dyDescent="0.3">
      <c r="A19" s="585" t="s">
        <v>394</v>
      </c>
      <c r="B19" s="585"/>
      <c r="C19" s="585"/>
      <c r="D19" s="604" t="s">
        <v>579</v>
      </c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</row>
    <row r="20" spans="1:33" ht="15.75" thickBot="1" x14ac:dyDescent="0.3">
      <c r="A20" s="585" t="s">
        <v>395</v>
      </c>
      <c r="B20" s="585"/>
      <c r="C20" s="585"/>
      <c r="D20" s="588" t="s">
        <v>578</v>
      </c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</row>
    <row r="21" spans="1:33" ht="16.5" thickBot="1" x14ac:dyDescent="0.3">
      <c r="A21" s="585" t="s">
        <v>396</v>
      </c>
      <c r="B21" s="585"/>
      <c r="C21" s="585"/>
      <c r="D21" s="589" t="s">
        <v>577</v>
      </c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90">
        <f>SUM(X17:X20)</f>
        <v>71483324</v>
      </c>
      <c r="Y21" s="591"/>
      <c r="Z21" s="591"/>
      <c r="AA21" s="591"/>
      <c r="AB21" s="592"/>
      <c r="AC21" s="590">
        <f>SUM(AC17:AC20)</f>
        <v>57360035</v>
      </c>
      <c r="AD21" s="591"/>
      <c r="AE21" s="591"/>
      <c r="AF21" s="591"/>
      <c r="AG21" s="592"/>
    </row>
    <row r="22" spans="1:33" ht="15.75" thickBot="1" x14ac:dyDescent="0.3">
      <c r="A22" s="585" t="s">
        <v>397</v>
      </c>
      <c r="B22" s="585"/>
      <c r="C22" s="585"/>
      <c r="D22" s="588" t="s">
        <v>576</v>
      </c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7">
        <v>89519621</v>
      </c>
      <c r="Y22" s="587"/>
      <c r="Z22" s="587"/>
      <c r="AA22" s="587"/>
      <c r="AB22" s="587"/>
      <c r="AC22" s="587">
        <v>83804550</v>
      </c>
      <c r="AD22" s="587"/>
      <c r="AE22" s="587"/>
      <c r="AF22" s="587"/>
      <c r="AG22" s="587"/>
    </row>
    <row r="23" spans="1:33" ht="15.75" thickBot="1" x14ac:dyDescent="0.3">
      <c r="A23" s="585" t="s">
        <v>398</v>
      </c>
      <c r="B23" s="585"/>
      <c r="C23" s="585"/>
      <c r="D23" s="588" t="s">
        <v>575</v>
      </c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7">
        <v>28595450</v>
      </c>
      <c r="Y23" s="587"/>
      <c r="Z23" s="587"/>
      <c r="AA23" s="587"/>
      <c r="AB23" s="587"/>
      <c r="AC23" s="587">
        <v>13085084</v>
      </c>
      <c r="AD23" s="587"/>
      <c r="AE23" s="587"/>
      <c r="AF23" s="587"/>
      <c r="AG23" s="587"/>
    </row>
    <row r="24" spans="1:33" ht="15.75" thickBot="1" x14ac:dyDescent="0.3">
      <c r="A24" s="585" t="s">
        <v>399</v>
      </c>
      <c r="B24" s="585"/>
      <c r="C24" s="585"/>
      <c r="D24" s="588" t="s">
        <v>574</v>
      </c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7">
        <v>20948688</v>
      </c>
      <c r="Y24" s="587"/>
      <c r="Z24" s="587"/>
      <c r="AA24" s="587"/>
      <c r="AB24" s="587"/>
      <c r="AC24" s="587">
        <v>16466011</v>
      </c>
      <c r="AD24" s="587"/>
      <c r="AE24" s="587"/>
      <c r="AF24" s="587"/>
      <c r="AG24" s="587"/>
    </row>
    <row r="25" spans="1:33" ht="16.5" thickBot="1" x14ac:dyDescent="0.3">
      <c r="A25" s="585" t="s">
        <v>400</v>
      </c>
      <c r="B25" s="585"/>
      <c r="C25" s="585"/>
      <c r="D25" s="589" t="s">
        <v>573</v>
      </c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90">
        <f>SUM(X22:X24)</f>
        <v>139063759</v>
      </c>
      <c r="Y25" s="591"/>
      <c r="Z25" s="591"/>
      <c r="AA25" s="591"/>
      <c r="AB25" s="592"/>
      <c r="AC25" s="590">
        <f>SUM(AC22:AC24)</f>
        <v>113355645</v>
      </c>
      <c r="AD25" s="591"/>
      <c r="AE25" s="591"/>
      <c r="AF25" s="591"/>
      <c r="AG25" s="592"/>
    </row>
    <row r="26" spans="1:33" ht="16.5" thickBot="1" x14ac:dyDescent="0.3">
      <c r="A26" s="585" t="s">
        <v>401</v>
      </c>
      <c r="B26" s="585"/>
      <c r="C26" s="585"/>
      <c r="D26" s="589" t="s">
        <v>572</v>
      </c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605">
        <v>50343833</v>
      </c>
      <c r="Y26" s="605"/>
      <c r="Z26" s="605"/>
      <c r="AA26" s="605"/>
      <c r="AB26" s="605"/>
      <c r="AC26" s="605">
        <v>49194987</v>
      </c>
      <c r="AD26" s="605"/>
      <c r="AE26" s="605"/>
      <c r="AF26" s="605"/>
      <c r="AG26" s="605"/>
    </row>
    <row r="27" spans="1:33" ht="16.5" thickBot="1" x14ac:dyDescent="0.3">
      <c r="A27" s="585" t="s">
        <v>571</v>
      </c>
      <c r="B27" s="585"/>
      <c r="C27" s="585"/>
      <c r="D27" s="589" t="s">
        <v>570</v>
      </c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605">
        <v>171346890</v>
      </c>
      <c r="Y27" s="605"/>
      <c r="Z27" s="605"/>
      <c r="AA27" s="605"/>
      <c r="AB27" s="605"/>
      <c r="AC27" s="605">
        <v>141854447</v>
      </c>
      <c r="AD27" s="605"/>
      <c r="AE27" s="605"/>
      <c r="AF27" s="605"/>
      <c r="AG27" s="605"/>
    </row>
    <row r="28" spans="1:33" ht="24.75" customHeight="1" thickBot="1" x14ac:dyDescent="0.3">
      <c r="A28" s="585" t="s">
        <v>569</v>
      </c>
      <c r="B28" s="585"/>
      <c r="C28" s="585"/>
      <c r="D28" s="589" t="s">
        <v>568</v>
      </c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90">
        <v>-76386530</v>
      </c>
      <c r="Y28" s="591"/>
      <c r="Z28" s="591"/>
      <c r="AA28" s="591"/>
      <c r="AB28" s="592"/>
      <c r="AC28" s="590">
        <v>15681771</v>
      </c>
      <c r="AD28" s="591"/>
      <c r="AE28" s="591"/>
      <c r="AF28" s="591"/>
      <c r="AG28" s="592"/>
    </row>
    <row r="29" spans="1:33" ht="15.75" thickBot="1" x14ac:dyDescent="0.3">
      <c r="A29" s="585" t="s">
        <v>567</v>
      </c>
      <c r="B29" s="585"/>
      <c r="C29" s="585"/>
      <c r="D29" s="604" t="s">
        <v>566</v>
      </c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</row>
    <row r="30" spans="1:33" ht="15.75" thickBot="1" x14ac:dyDescent="0.3">
      <c r="A30" s="585" t="s">
        <v>565</v>
      </c>
      <c r="B30" s="585"/>
      <c r="C30" s="585"/>
      <c r="D30" s="604" t="s">
        <v>564</v>
      </c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587">
        <v>4030</v>
      </c>
      <c r="Y30" s="587"/>
      <c r="Z30" s="587"/>
      <c r="AA30" s="587"/>
      <c r="AB30" s="587"/>
      <c r="AC30" s="587">
        <v>51</v>
      </c>
      <c r="AD30" s="587"/>
      <c r="AE30" s="587"/>
      <c r="AF30" s="587"/>
      <c r="AG30" s="587"/>
    </row>
    <row r="31" spans="1:33" ht="15.75" thickBot="1" x14ac:dyDescent="0.3">
      <c r="A31" s="585" t="s">
        <v>563</v>
      </c>
      <c r="B31" s="585"/>
      <c r="C31" s="585"/>
      <c r="D31" s="606" t="s">
        <v>562</v>
      </c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</row>
    <row r="32" spans="1:33" ht="15.75" thickBot="1" x14ac:dyDescent="0.3">
      <c r="A32" s="585" t="s">
        <v>561</v>
      </c>
      <c r="B32" s="585"/>
      <c r="C32" s="585"/>
      <c r="D32" s="607" t="s">
        <v>560</v>
      </c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</row>
    <row r="33" spans="1:33" ht="16.5" thickBot="1" x14ac:dyDescent="0.3">
      <c r="A33" s="585" t="s">
        <v>559</v>
      </c>
      <c r="B33" s="585"/>
      <c r="C33" s="585"/>
      <c r="D33" s="589" t="s">
        <v>558</v>
      </c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90">
        <v>4030</v>
      </c>
      <c r="Y33" s="591"/>
      <c r="Z33" s="591"/>
      <c r="AA33" s="591"/>
      <c r="AB33" s="592"/>
      <c r="AC33" s="590">
        <v>51</v>
      </c>
      <c r="AD33" s="591"/>
      <c r="AE33" s="591"/>
      <c r="AF33" s="591"/>
      <c r="AG33" s="592"/>
    </row>
    <row r="34" spans="1:33" ht="15.75" thickBot="1" x14ac:dyDescent="0.3">
      <c r="A34" s="585" t="s">
        <v>557</v>
      </c>
      <c r="B34" s="585"/>
      <c r="C34" s="585"/>
      <c r="D34" s="606" t="s">
        <v>556</v>
      </c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</row>
    <row r="35" spans="1:33" ht="15.75" thickBot="1" x14ac:dyDescent="0.3">
      <c r="A35" s="585" t="s">
        <v>555</v>
      </c>
      <c r="B35" s="585"/>
      <c r="C35" s="585"/>
      <c r="D35" s="606" t="s">
        <v>554</v>
      </c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</row>
    <row r="36" spans="1:33" ht="15.75" thickBot="1" x14ac:dyDescent="0.3">
      <c r="A36" s="585" t="s">
        <v>553</v>
      </c>
      <c r="B36" s="585"/>
      <c r="C36" s="585"/>
      <c r="D36" s="606" t="s">
        <v>552</v>
      </c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</row>
    <row r="37" spans="1:33" ht="15.75" thickBot="1" x14ac:dyDescent="0.3">
      <c r="A37" s="585" t="s">
        <v>551</v>
      </c>
      <c r="B37" s="585"/>
      <c r="C37" s="585"/>
      <c r="D37" s="607" t="s">
        <v>550</v>
      </c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</row>
    <row r="38" spans="1:33" ht="16.5" thickBot="1" x14ac:dyDescent="0.3">
      <c r="A38" s="585" t="s">
        <v>549</v>
      </c>
      <c r="B38" s="585"/>
      <c r="C38" s="585"/>
      <c r="D38" s="589" t="s">
        <v>548</v>
      </c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90"/>
      <c r="Y38" s="591"/>
      <c r="Z38" s="591"/>
      <c r="AA38" s="591"/>
      <c r="AB38" s="592"/>
      <c r="AC38" s="590"/>
      <c r="AD38" s="591"/>
      <c r="AE38" s="591"/>
      <c r="AF38" s="591"/>
      <c r="AG38" s="592"/>
    </row>
    <row r="39" spans="1:33" ht="16.5" thickBot="1" x14ac:dyDescent="0.3">
      <c r="A39" s="585" t="s">
        <v>547</v>
      </c>
      <c r="B39" s="585"/>
      <c r="C39" s="585"/>
      <c r="D39" s="589" t="s">
        <v>546</v>
      </c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90">
        <v>4030</v>
      </c>
      <c r="Y39" s="591"/>
      <c r="Z39" s="591"/>
      <c r="AA39" s="591"/>
      <c r="AB39" s="592"/>
      <c r="AC39" s="590">
        <v>51</v>
      </c>
      <c r="AD39" s="591"/>
      <c r="AE39" s="591"/>
      <c r="AF39" s="591"/>
      <c r="AG39" s="592"/>
    </row>
    <row r="40" spans="1:33" ht="16.5" thickBot="1" x14ac:dyDescent="0.3">
      <c r="A40" s="585" t="s">
        <v>545</v>
      </c>
      <c r="B40" s="585"/>
      <c r="C40" s="585"/>
      <c r="D40" s="589" t="s">
        <v>544</v>
      </c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90">
        <v>-76382500</v>
      </c>
      <c r="Y40" s="591"/>
      <c r="Z40" s="591"/>
      <c r="AA40" s="591"/>
      <c r="AB40" s="592"/>
      <c r="AC40" s="590">
        <v>15681822</v>
      </c>
      <c r="AD40" s="591"/>
      <c r="AE40" s="591"/>
      <c r="AF40" s="591"/>
      <c r="AG40" s="592"/>
    </row>
    <row r="41" spans="1:33" ht="15.75" thickBot="1" x14ac:dyDescent="0.3">
      <c r="A41" s="585" t="s">
        <v>543</v>
      </c>
      <c r="B41" s="585"/>
      <c r="C41" s="585"/>
      <c r="D41" s="604" t="s">
        <v>542</v>
      </c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</row>
    <row r="42" spans="1:33" ht="15.75" thickBot="1" x14ac:dyDescent="0.3">
      <c r="A42" s="585" t="s">
        <v>541</v>
      </c>
      <c r="B42" s="585"/>
      <c r="C42" s="585"/>
      <c r="D42" s="604" t="s">
        <v>540</v>
      </c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</row>
    <row r="43" spans="1:33" ht="16.5" thickBot="1" x14ac:dyDescent="0.3">
      <c r="A43" s="585" t="s">
        <v>539</v>
      </c>
      <c r="B43" s="585"/>
      <c r="C43" s="585"/>
      <c r="D43" s="589" t="s">
        <v>538</v>
      </c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608"/>
      <c r="Y43" s="609"/>
      <c r="Z43" s="609"/>
      <c r="AA43" s="609"/>
      <c r="AB43" s="610"/>
      <c r="AC43" s="608"/>
      <c r="AD43" s="609"/>
      <c r="AE43" s="609"/>
      <c r="AF43" s="609"/>
      <c r="AG43" s="610"/>
    </row>
    <row r="44" spans="1:33" ht="16.5" thickBot="1" x14ac:dyDescent="0.3">
      <c r="A44" s="585" t="s">
        <v>537</v>
      </c>
      <c r="B44" s="585"/>
      <c r="C44" s="585"/>
      <c r="D44" s="589" t="s">
        <v>536</v>
      </c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</row>
    <row r="45" spans="1:33" ht="16.5" thickBot="1" x14ac:dyDescent="0.3">
      <c r="A45" s="585" t="s">
        <v>535</v>
      </c>
      <c r="B45" s="585"/>
      <c r="C45" s="585"/>
      <c r="D45" s="589" t="s">
        <v>534</v>
      </c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90"/>
      <c r="Y45" s="591"/>
      <c r="Z45" s="591"/>
      <c r="AA45" s="591"/>
      <c r="AB45" s="592"/>
      <c r="AC45" s="590"/>
      <c r="AD45" s="591"/>
      <c r="AE45" s="591"/>
      <c r="AF45" s="591"/>
      <c r="AG45" s="592"/>
    </row>
    <row r="46" spans="1:33" ht="16.5" thickBot="1" x14ac:dyDescent="0.3">
      <c r="A46" s="585" t="s">
        <v>533</v>
      </c>
      <c r="B46" s="585"/>
      <c r="C46" s="585"/>
      <c r="D46" s="589" t="s">
        <v>532</v>
      </c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90">
        <v>-76382500</v>
      </c>
      <c r="Y46" s="591"/>
      <c r="Z46" s="591"/>
      <c r="AA46" s="591"/>
      <c r="AB46" s="592"/>
      <c r="AC46" s="590">
        <v>15681822</v>
      </c>
      <c r="AD46" s="591"/>
      <c r="AE46" s="591"/>
      <c r="AF46" s="591"/>
      <c r="AG46" s="592"/>
    </row>
  </sheetData>
  <mergeCells count="172">
    <mergeCell ref="A46:C46"/>
    <mergeCell ref="D46:W46"/>
    <mergeCell ref="X46:AB46"/>
    <mergeCell ref="AC46:AG46"/>
    <mergeCell ref="A44:C44"/>
    <mergeCell ref="D44:W44"/>
    <mergeCell ref="X44:AB44"/>
    <mergeCell ref="AC44:AG44"/>
    <mergeCell ref="A45:C45"/>
    <mergeCell ref="D45:W45"/>
    <mergeCell ref="A40:C40"/>
    <mergeCell ref="D40:W40"/>
    <mergeCell ref="X40:AB40"/>
    <mergeCell ref="AC40:AG40"/>
    <mergeCell ref="A41:C41"/>
    <mergeCell ref="D41:W41"/>
    <mergeCell ref="X41:AB41"/>
    <mergeCell ref="AC41:AG41"/>
    <mergeCell ref="X45:AB45"/>
    <mergeCell ref="AC45:AG45"/>
    <mergeCell ref="A42:C42"/>
    <mergeCell ref="D42:W42"/>
    <mergeCell ref="X42:AB42"/>
    <mergeCell ref="AC42:AG42"/>
    <mergeCell ref="A43:C43"/>
    <mergeCell ref="D43:W43"/>
    <mergeCell ref="X43:AB43"/>
    <mergeCell ref="AC43:AG43"/>
    <mergeCell ref="A37:C37"/>
    <mergeCell ref="D37:W37"/>
    <mergeCell ref="X37:AB37"/>
    <mergeCell ref="AC37:AG37"/>
    <mergeCell ref="A38:C38"/>
    <mergeCell ref="D38:W38"/>
    <mergeCell ref="X38:AB38"/>
    <mergeCell ref="AC38:AG38"/>
    <mergeCell ref="A39:C39"/>
    <mergeCell ref="D39:W39"/>
    <mergeCell ref="X39:AB39"/>
    <mergeCell ref="AC39:AG39"/>
    <mergeCell ref="A34:C34"/>
    <mergeCell ref="D34:W34"/>
    <mergeCell ref="X34:AB34"/>
    <mergeCell ref="AC34:AG34"/>
    <mergeCell ref="A35:C35"/>
    <mergeCell ref="D35:W35"/>
    <mergeCell ref="X35:AB35"/>
    <mergeCell ref="AC35:AG35"/>
    <mergeCell ref="A36:C36"/>
    <mergeCell ref="D36:W36"/>
    <mergeCell ref="X36:AB36"/>
    <mergeCell ref="AC36:AG36"/>
    <mergeCell ref="A31:C31"/>
    <mergeCell ref="D31:W31"/>
    <mergeCell ref="X31:AB31"/>
    <mergeCell ref="AC31:AG31"/>
    <mergeCell ref="A32:C32"/>
    <mergeCell ref="D32:W32"/>
    <mergeCell ref="X32:AB32"/>
    <mergeCell ref="AC32:AG32"/>
    <mergeCell ref="A33:C33"/>
    <mergeCell ref="D33:W33"/>
    <mergeCell ref="X33:AB33"/>
    <mergeCell ref="AC33:AG33"/>
    <mergeCell ref="A28:C28"/>
    <mergeCell ref="D28:W28"/>
    <mergeCell ref="X28:AB28"/>
    <mergeCell ref="AC28:AG28"/>
    <mergeCell ref="A29:C29"/>
    <mergeCell ref="D29:W29"/>
    <mergeCell ref="X29:AB29"/>
    <mergeCell ref="AC29:AG29"/>
    <mergeCell ref="A30:C30"/>
    <mergeCell ref="D30:W30"/>
    <mergeCell ref="X30:AB30"/>
    <mergeCell ref="AC30:AG30"/>
    <mergeCell ref="A25:C25"/>
    <mergeCell ref="D25:W25"/>
    <mergeCell ref="X25:AB25"/>
    <mergeCell ref="AC25:AG25"/>
    <mergeCell ref="A26:C26"/>
    <mergeCell ref="D26:W26"/>
    <mergeCell ref="X26:AB26"/>
    <mergeCell ref="AC26:AG26"/>
    <mergeCell ref="A27:C27"/>
    <mergeCell ref="D27:W27"/>
    <mergeCell ref="X27:AB27"/>
    <mergeCell ref="AC27:AG27"/>
    <mergeCell ref="A22:C22"/>
    <mergeCell ref="D22:W22"/>
    <mergeCell ref="X22:AB22"/>
    <mergeCell ref="AC22:AG22"/>
    <mergeCell ref="A23:C23"/>
    <mergeCell ref="D23:W23"/>
    <mergeCell ref="X23:AB23"/>
    <mergeCell ref="AC23:AG23"/>
    <mergeCell ref="A24:C24"/>
    <mergeCell ref="D24:W24"/>
    <mergeCell ref="X24:AB24"/>
    <mergeCell ref="AC24:AG24"/>
    <mergeCell ref="A19:C19"/>
    <mergeCell ref="D19:W19"/>
    <mergeCell ref="X19:AB19"/>
    <mergeCell ref="AC19:AG19"/>
    <mergeCell ref="A20:C20"/>
    <mergeCell ref="D20:W20"/>
    <mergeCell ref="X20:AB20"/>
    <mergeCell ref="AC20:AG20"/>
    <mergeCell ref="A21:C21"/>
    <mergeCell ref="D21:W21"/>
    <mergeCell ref="X21:AB21"/>
    <mergeCell ref="AC21:AG21"/>
    <mergeCell ref="A16:C16"/>
    <mergeCell ref="D16:W16"/>
    <mergeCell ref="X16:AB16"/>
    <mergeCell ref="AC16:AG16"/>
    <mergeCell ref="A17:C17"/>
    <mergeCell ref="D17:W17"/>
    <mergeCell ref="X17:AB17"/>
    <mergeCell ref="AC17:AG17"/>
    <mergeCell ref="A18:C18"/>
    <mergeCell ref="D18:W18"/>
    <mergeCell ref="X18:AB18"/>
    <mergeCell ref="AC18:AG18"/>
    <mergeCell ref="A13:C13"/>
    <mergeCell ref="D13:W13"/>
    <mergeCell ref="X13:AB13"/>
    <mergeCell ref="AC13:AG13"/>
    <mergeCell ref="A14:C14"/>
    <mergeCell ref="D14:W14"/>
    <mergeCell ref="X14:AB14"/>
    <mergeCell ref="AC14:AG14"/>
    <mergeCell ref="A15:C15"/>
    <mergeCell ref="D15:W15"/>
    <mergeCell ref="X15:AB15"/>
    <mergeCell ref="AC15:AG15"/>
    <mergeCell ref="A10:C10"/>
    <mergeCell ref="D10:W10"/>
    <mergeCell ref="X10:AB10"/>
    <mergeCell ref="AC10:AG10"/>
    <mergeCell ref="A11:C11"/>
    <mergeCell ref="D11:W11"/>
    <mergeCell ref="X11:AB11"/>
    <mergeCell ref="AC11:AG11"/>
    <mergeCell ref="A12:C12"/>
    <mergeCell ref="D12:W12"/>
    <mergeCell ref="X12:AB12"/>
    <mergeCell ref="AC12:AG12"/>
    <mergeCell ref="A7:C7"/>
    <mergeCell ref="D7:W7"/>
    <mergeCell ref="X7:AB7"/>
    <mergeCell ref="AC7:AG7"/>
    <mergeCell ref="A8:C8"/>
    <mergeCell ref="D8:W8"/>
    <mergeCell ref="X8:AB8"/>
    <mergeCell ref="AC8:AG8"/>
    <mergeCell ref="A9:C9"/>
    <mergeCell ref="D9:W9"/>
    <mergeCell ref="X9:AB9"/>
    <mergeCell ref="AC9:AG9"/>
    <mergeCell ref="A4:C4"/>
    <mergeCell ref="D4:W4"/>
    <mergeCell ref="X4:AB4"/>
    <mergeCell ref="AC4:AG4"/>
    <mergeCell ref="A5:C5"/>
    <mergeCell ref="D5:W5"/>
    <mergeCell ref="X5:AB5"/>
    <mergeCell ref="AC5:AG5"/>
    <mergeCell ref="A6:C6"/>
    <mergeCell ref="D6:W6"/>
    <mergeCell ref="X6:AB6"/>
    <mergeCell ref="AC6:AG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17"/>
  <sheetViews>
    <sheetView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9.140625" style="442"/>
    <col min="2" max="2" width="13.85546875" style="442" customWidth="1"/>
    <col min="3" max="3" width="12.85546875" style="442" customWidth="1"/>
    <col min="4" max="4" width="14.42578125" style="442" customWidth="1"/>
    <col min="5" max="5" width="14" style="442" customWidth="1"/>
    <col min="6" max="6" width="12.5703125" style="442" customWidth="1"/>
    <col min="7" max="7" width="9.140625" style="442"/>
    <col min="8" max="8" width="13.5703125" style="442" customWidth="1"/>
    <col min="9" max="9" width="13.28515625" style="442" customWidth="1"/>
    <col min="10" max="10" width="15.140625" style="442" customWidth="1"/>
    <col min="11" max="16384" width="9.140625" style="442"/>
  </cols>
  <sheetData>
    <row r="2" spans="1:10" ht="15.75" x14ac:dyDescent="0.25">
      <c r="A2" s="469"/>
      <c r="B2" s="469"/>
      <c r="C2" s="470"/>
      <c r="D2" s="471"/>
      <c r="E2" s="471"/>
      <c r="F2" s="471"/>
      <c r="G2" s="471"/>
      <c r="H2" s="471"/>
      <c r="I2" s="471"/>
      <c r="J2" s="472"/>
    </row>
    <row r="3" spans="1:10" ht="15.75" x14ac:dyDescent="0.25">
      <c r="A3" s="615" t="s">
        <v>594</v>
      </c>
      <c r="B3" s="615"/>
      <c r="C3" s="615"/>
      <c r="D3" s="615"/>
      <c r="E3" s="615"/>
      <c r="F3" s="615"/>
      <c r="G3" s="615"/>
      <c r="H3" s="615"/>
      <c r="I3" s="615"/>
      <c r="J3" s="473"/>
    </row>
    <row r="4" spans="1:10" ht="15.75" x14ac:dyDescent="0.25">
      <c r="A4" s="615" t="s">
        <v>490</v>
      </c>
      <c r="B4" s="615"/>
      <c r="C4" s="615"/>
      <c r="D4" s="615"/>
      <c r="E4" s="615"/>
      <c r="F4" s="615"/>
      <c r="G4" s="615"/>
      <c r="H4" s="615"/>
      <c r="I4" s="615"/>
      <c r="J4" s="473"/>
    </row>
    <row r="5" spans="1:10" ht="15.75" thickBot="1" x14ac:dyDescent="0.3">
      <c r="A5" s="474"/>
      <c r="B5" s="474"/>
      <c r="C5" s="474"/>
      <c r="D5" s="474"/>
      <c r="E5" s="474"/>
      <c r="F5" s="474"/>
      <c r="G5" s="474"/>
      <c r="H5" s="474"/>
      <c r="I5" s="474"/>
      <c r="J5" s="474"/>
    </row>
    <row r="6" spans="1:10" x14ac:dyDescent="0.25">
      <c r="A6" s="475" t="s">
        <v>595</v>
      </c>
      <c r="B6" s="476" t="s">
        <v>596</v>
      </c>
      <c r="C6" s="476" t="s">
        <v>597</v>
      </c>
      <c r="D6" s="616" t="s">
        <v>410</v>
      </c>
      <c r="E6" s="616"/>
      <c r="F6" s="616"/>
      <c r="G6" s="617" t="s">
        <v>411</v>
      </c>
      <c r="H6" s="617"/>
      <c r="I6" s="617"/>
      <c r="J6" s="477"/>
    </row>
    <row r="7" spans="1:10" x14ac:dyDescent="0.25">
      <c r="A7" s="478"/>
      <c r="B7" s="479"/>
      <c r="C7" s="479"/>
      <c r="D7" s="479" t="s">
        <v>269</v>
      </c>
      <c r="E7" s="479" t="s">
        <v>270</v>
      </c>
      <c r="F7" s="480" t="s">
        <v>443</v>
      </c>
      <c r="G7" s="479" t="s">
        <v>269</v>
      </c>
      <c r="H7" s="479" t="s">
        <v>598</v>
      </c>
      <c r="I7" s="481" t="s">
        <v>443</v>
      </c>
      <c r="J7" s="477"/>
    </row>
    <row r="8" spans="1:10" x14ac:dyDescent="0.25">
      <c r="A8" s="613" t="s">
        <v>377</v>
      </c>
      <c r="B8" s="612" t="s">
        <v>657</v>
      </c>
      <c r="C8" s="482" t="s">
        <v>599</v>
      </c>
      <c r="D8" s="483"/>
      <c r="E8" s="483"/>
      <c r="F8" s="483"/>
      <c r="G8" s="483"/>
      <c r="H8" s="483"/>
      <c r="I8" s="484"/>
      <c r="J8" s="485"/>
    </row>
    <row r="9" spans="1:10" x14ac:dyDescent="0.25">
      <c r="A9" s="613"/>
      <c r="B9" s="612"/>
      <c r="C9" s="482" t="s">
        <v>600</v>
      </c>
      <c r="D9" s="483">
        <v>51750424</v>
      </c>
      <c r="E9" s="483">
        <v>51750424</v>
      </c>
      <c r="F9" s="483"/>
      <c r="G9" s="483"/>
      <c r="H9" s="483"/>
      <c r="I9" s="484"/>
      <c r="J9" s="486"/>
    </row>
    <row r="10" spans="1:10" ht="27.75" customHeight="1" x14ac:dyDescent="0.25">
      <c r="A10" s="613"/>
      <c r="B10" s="612"/>
      <c r="C10" s="487" t="s">
        <v>479</v>
      </c>
      <c r="D10" s="488">
        <v>51750424</v>
      </c>
      <c r="E10" s="488">
        <v>51750424</v>
      </c>
      <c r="F10" s="488"/>
      <c r="G10" s="488"/>
      <c r="H10" s="488"/>
      <c r="I10" s="489"/>
      <c r="J10" s="485"/>
    </row>
    <row r="11" spans="1:10" x14ac:dyDescent="0.25">
      <c r="A11" s="611">
        <v>2</v>
      </c>
      <c r="B11" s="612"/>
      <c r="C11" s="482" t="s">
        <v>599</v>
      </c>
      <c r="D11" s="483"/>
      <c r="E11" s="483"/>
      <c r="F11" s="483"/>
      <c r="G11" s="483"/>
      <c r="H11" s="483"/>
      <c r="I11" s="484"/>
      <c r="J11" s="485"/>
    </row>
    <row r="12" spans="1:10" x14ac:dyDescent="0.25">
      <c r="A12" s="611"/>
      <c r="B12" s="612"/>
      <c r="C12" s="482" t="s">
        <v>600</v>
      </c>
      <c r="D12" s="490"/>
      <c r="E12" s="491"/>
      <c r="F12" s="490"/>
      <c r="G12" s="491"/>
      <c r="H12" s="490"/>
      <c r="I12" s="492"/>
      <c r="J12" s="493"/>
    </row>
    <row r="13" spans="1:10" ht="32.25" customHeight="1" x14ac:dyDescent="0.25">
      <c r="A13" s="611"/>
      <c r="B13" s="612"/>
      <c r="C13" s="482" t="s">
        <v>479</v>
      </c>
      <c r="D13" s="494"/>
      <c r="E13" s="495"/>
      <c r="F13" s="494"/>
      <c r="G13" s="495"/>
      <c r="H13" s="494"/>
      <c r="I13" s="496"/>
      <c r="J13" s="493"/>
    </row>
    <row r="14" spans="1:10" x14ac:dyDescent="0.25">
      <c r="A14" s="613">
        <v>3</v>
      </c>
      <c r="B14" s="612"/>
      <c r="C14" s="482" t="s">
        <v>599</v>
      </c>
      <c r="D14" s="483"/>
      <c r="E14" s="483"/>
      <c r="F14" s="483"/>
      <c r="G14" s="483"/>
      <c r="H14" s="483"/>
      <c r="I14" s="484"/>
      <c r="J14" s="485"/>
    </row>
    <row r="15" spans="1:10" x14ac:dyDescent="0.25">
      <c r="A15" s="613"/>
      <c r="B15" s="612"/>
      <c r="C15" s="482" t="s">
        <v>600</v>
      </c>
      <c r="D15" s="497"/>
      <c r="E15" s="497"/>
      <c r="F15" s="497"/>
      <c r="G15" s="483"/>
      <c r="H15" s="497"/>
      <c r="I15" s="498"/>
      <c r="J15" s="493"/>
    </row>
    <row r="16" spans="1:10" x14ac:dyDescent="0.25">
      <c r="A16" s="613"/>
      <c r="B16" s="612"/>
      <c r="C16" s="482" t="s">
        <v>479</v>
      </c>
      <c r="D16" s="483"/>
      <c r="E16" s="483"/>
      <c r="F16" s="483"/>
      <c r="G16" s="483"/>
      <c r="H16" s="483"/>
      <c r="I16" s="484"/>
      <c r="J16" s="485"/>
    </row>
    <row r="17" spans="1:10" ht="15.75" thickBot="1" x14ac:dyDescent="0.3">
      <c r="A17" s="614" t="s">
        <v>601</v>
      </c>
      <c r="B17" s="614"/>
      <c r="C17" s="614"/>
      <c r="D17" s="499">
        <v>51750424</v>
      </c>
      <c r="E17" s="499">
        <v>51750424</v>
      </c>
      <c r="F17" s="499"/>
      <c r="G17" s="499"/>
      <c r="H17" s="499"/>
      <c r="I17" s="500"/>
      <c r="J17" s="501"/>
    </row>
  </sheetData>
  <mergeCells count="11">
    <mergeCell ref="A3:I3"/>
    <mergeCell ref="A4:I4"/>
    <mergeCell ref="D6:F6"/>
    <mergeCell ref="G6:I6"/>
    <mergeCell ref="A8:A10"/>
    <mergeCell ref="B8:B10"/>
    <mergeCell ref="A11:A13"/>
    <mergeCell ref="B11:B13"/>
    <mergeCell ref="A14:A16"/>
    <mergeCell ref="B14:B16"/>
    <mergeCell ref="A17:C17"/>
  </mergeCells>
  <pageMargins left="0.7" right="0.7" top="0.75" bottom="0.75" header="0.3" footer="0.3"/>
  <pageSetup paperSize="9" scale="8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48"/>
  <sheetViews>
    <sheetView tabSelected="1" view="pageBreakPreview" topLeftCell="A28" zoomScaleNormal="100" zoomScaleSheetLayoutView="100" workbookViewId="0">
      <selection activeCell="J44" sqref="J44"/>
    </sheetView>
  </sheetViews>
  <sheetFormatPr defaultRowHeight="15" x14ac:dyDescent="0.25"/>
  <cols>
    <col min="1" max="2" width="9.140625" style="442"/>
    <col min="3" max="3" width="34.85546875" style="442" customWidth="1"/>
    <col min="4" max="4" width="16.85546875" style="442" customWidth="1"/>
    <col min="5" max="5" width="16.42578125" style="442" customWidth="1"/>
    <col min="6" max="16384" width="9.140625" style="442"/>
  </cols>
  <sheetData>
    <row r="2" spans="1:5" ht="15.75" x14ac:dyDescent="0.25">
      <c r="A2" s="626" t="s">
        <v>604</v>
      </c>
      <c r="B2" s="626"/>
      <c r="C2" s="626"/>
      <c r="D2" s="626"/>
      <c r="E2" s="626"/>
    </row>
    <row r="3" spans="1:5" ht="15.75" x14ac:dyDescent="0.25">
      <c r="A3" s="626" t="s">
        <v>652</v>
      </c>
      <c r="B3" s="626"/>
      <c r="C3" s="626"/>
      <c r="D3" s="626"/>
      <c r="E3" s="626"/>
    </row>
    <row r="4" spans="1:5" ht="15.75" thickBot="1" x14ac:dyDescent="0.3"/>
    <row r="5" spans="1:5" ht="15.75" thickBot="1" x14ac:dyDescent="0.3">
      <c r="A5" s="502"/>
      <c r="B5" s="620"/>
      <c r="C5" s="620"/>
      <c r="D5" s="502" t="s">
        <v>605</v>
      </c>
      <c r="E5" s="502" t="s">
        <v>606</v>
      </c>
    </row>
    <row r="6" spans="1:5" ht="15.75" thickBot="1" x14ac:dyDescent="0.3">
      <c r="A6" s="627" t="s">
        <v>409</v>
      </c>
      <c r="B6" s="627"/>
      <c r="C6" s="627"/>
      <c r="D6" s="502" t="s">
        <v>607</v>
      </c>
      <c r="E6" s="502" t="s">
        <v>607</v>
      </c>
    </row>
    <row r="7" spans="1:5" ht="15.75" thickBot="1" x14ac:dyDescent="0.3">
      <c r="A7" s="627"/>
      <c r="B7" s="627"/>
      <c r="C7" s="627"/>
      <c r="D7" s="502" t="s">
        <v>608</v>
      </c>
      <c r="E7" s="502" t="s">
        <v>609</v>
      </c>
    </row>
    <row r="8" spans="1:5" ht="15.75" thickBot="1" x14ac:dyDescent="0.3">
      <c r="A8" s="502"/>
      <c r="B8" s="620"/>
      <c r="C8" s="620"/>
      <c r="D8" s="502" t="s">
        <v>610</v>
      </c>
      <c r="E8" s="502" t="s">
        <v>610</v>
      </c>
    </row>
    <row r="9" spans="1:5" ht="16.5" thickBot="1" x14ac:dyDescent="0.3">
      <c r="A9" s="627" t="s">
        <v>611</v>
      </c>
      <c r="B9" s="618" t="s">
        <v>612</v>
      </c>
      <c r="C9" s="618"/>
      <c r="D9" s="628">
        <v>1682966351</v>
      </c>
      <c r="E9" s="628">
        <v>1639202329</v>
      </c>
    </row>
    <row r="10" spans="1:5" ht="16.5" thickBot="1" x14ac:dyDescent="0.3">
      <c r="A10" s="627"/>
      <c r="B10" s="618" t="s">
        <v>613</v>
      </c>
      <c r="C10" s="618"/>
      <c r="D10" s="629"/>
      <c r="E10" s="629"/>
    </row>
    <row r="11" spans="1:5" ht="15.75" thickBot="1" x14ac:dyDescent="0.3">
      <c r="A11" s="504" t="s">
        <v>382</v>
      </c>
      <c r="B11" s="621" t="s">
        <v>504</v>
      </c>
      <c r="C11" s="621"/>
      <c r="D11" s="505">
        <v>457721</v>
      </c>
      <c r="E11" s="505">
        <v>200321</v>
      </c>
    </row>
    <row r="12" spans="1:5" ht="15.75" thickBot="1" x14ac:dyDescent="0.3">
      <c r="A12" s="504" t="s">
        <v>458</v>
      </c>
      <c r="B12" s="621" t="s">
        <v>614</v>
      </c>
      <c r="C12" s="621"/>
      <c r="D12" s="505">
        <v>1667767629</v>
      </c>
      <c r="E12" s="505">
        <v>1624261007</v>
      </c>
    </row>
    <row r="13" spans="1:5" ht="15.75" thickBot="1" x14ac:dyDescent="0.3">
      <c r="A13" s="623" t="s">
        <v>461</v>
      </c>
      <c r="B13" s="621" t="s">
        <v>615</v>
      </c>
      <c r="C13" s="621"/>
      <c r="D13" s="624">
        <v>14741001</v>
      </c>
      <c r="E13" s="624">
        <v>14741001</v>
      </c>
    </row>
    <row r="14" spans="1:5" ht="15.75" thickBot="1" x14ac:dyDescent="0.3">
      <c r="A14" s="623"/>
      <c r="B14" s="621" t="s">
        <v>616</v>
      </c>
      <c r="C14" s="621"/>
      <c r="D14" s="625"/>
      <c r="E14" s="625"/>
    </row>
    <row r="15" spans="1:5" ht="15.75" thickBot="1" x14ac:dyDescent="0.3">
      <c r="A15" s="623" t="s">
        <v>617</v>
      </c>
      <c r="B15" s="621" t="s">
        <v>618</v>
      </c>
      <c r="C15" s="621"/>
      <c r="D15" s="506"/>
      <c r="E15" s="506"/>
    </row>
    <row r="16" spans="1:5" ht="15.75" thickBot="1" x14ac:dyDescent="0.3">
      <c r="A16" s="623"/>
      <c r="B16" s="621" t="s">
        <v>619</v>
      </c>
      <c r="C16" s="621"/>
      <c r="D16" s="506"/>
      <c r="E16" s="506"/>
    </row>
    <row r="17" spans="1:5" ht="15.75" thickBot="1" x14ac:dyDescent="0.3">
      <c r="A17" s="623"/>
      <c r="B17" s="621" t="s">
        <v>620</v>
      </c>
      <c r="C17" s="621"/>
      <c r="D17" s="506"/>
      <c r="E17" s="506"/>
    </row>
    <row r="18" spans="1:5" ht="15.75" thickBot="1" x14ac:dyDescent="0.3">
      <c r="A18" s="507"/>
      <c r="B18" s="508"/>
      <c r="C18" s="509"/>
      <c r="D18" s="506"/>
      <c r="E18" s="506"/>
    </row>
    <row r="19" spans="1:5" ht="16.5" thickBot="1" x14ac:dyDescent="0.3">
      <c r="A19" s="510" t="s">
        <v>621</v>
      </c>
      <c r="B19" s="511" t="s">
        <v>622</v>
      </c>
      <c r="C19" s="512"/>
      <c r="D19" s="459"/>
      <c r="E19" s="459"/>
    </row>
    <row r="20" spans="1:5" ht="16.5" thickBot="1" x14ac:dyDescent="0.3">
      <c r="A20" s="502"/>
      <c r="B20" s="618" t="s">
        <v>623</v>
      </c>
      <c r="C20" s="618"/>
      <c r="D20" s="513">
        <v>1854613</v>
      </c>
      <c r="E20" s="513">
        <v>916025</v>
      </c>
    </row>
    <row r="21" spans="1:5" ht="15.75" thickBot="1" x14ac:dyDescent="0.3">
      <c r="A21" s="504" t="s">
        <v>382</v>
      </c>
      <c r="B21" s="621" t="s">
        <v>624</v>
      </c>
      <c r="C21" s="621"/>
      <c r="D21" s="505">
        <v>1854613</v>
      </c>
      <c r="E21" s="505">
        <v>916025</v>
      </c>
    </row>
    <row r="22" spans="1:5" ht="15.75" thickBot="1" x14ac:dyDescent="0.3">
      <c r="A22" s="504" t="s">
        <v>458</v>
      </c>
      <c r="B22" s="621" t="s">
        <v>625</v>
      </c>
      <c r="C22" s="621"/>
      <c r="D22" s="506"/>
      <c r="E22" s="506"/>
    </row>
    <row r="23" spans="1:5" ht="15.75" thickBot="1" x14ac:dyDescent="0.3">
      <c r="A23" s="520"/>
      <c r="B23" s="521"/>
      <c r="C23" s="521"/>
      <c r="D23" s="522"/>
      <c r="E23" s="522"/>
    </row>
    <row r="24" spans="1:5" ht="15.75" thickBot="1" x14ac:dyDescent="0.3">
      <c r="A24" s="523" t="s">
        <v>654</v>
      </c>
      <c r="B24" s="524" t="s">
        <v>655</v>
      </c>
      <c r="C24" s="524"/>
      <c r="D24" s="525">
        <v>14562511</v>
      </c>
      <c r="E24" s="525">
        <v>8500543</v>
      </c>
    </row>
    <row r="25" spans="1:5" ht="15.75" thickBot="1" x14ac:dyDescent="0.3">
      <c r="A25" s="504"/>
      <c r="B25" s="621"/>
      <c r="C25" s="621"/>
      <c r="D25" s="506"/>
      <c r="E25" s="506"/>
    </row>
    <row r="26" spans="1:5" ht="16.5" thickBot="1" x14ac:dyDescent="0.3">
      <c r="A26" s="510" t="s">
        <v>656</v>
      </c>
      <c r="B26" s="618"/>
      <c r="C26" s="618"/>
      <c r="D26" s="459"/>
      <c r="E26" s="459"/>
    </row>
    <row r="27" spans="1:5" ht="15.75" thickBot="1" x14ac:dyDescent="0.3">
      <c r="A27" s="510" t="s">
        <v>382</v>
      </c>
      <c r="B27" s="512" t="s">
        <v>628</v>
      </c>
      <c r="C27" s="512"/>
      <c r="D27" s="505">
        <v>2103735</v>
      </c>
      <c r="E27" s="505">
        <v>479190</v>
      </c>
    </row>
    <row r="28" spans="1:5" ht="15.75" thickBot="1" x14ac:dyDescent="0.3">
      <c r="A28" s="510" t="s">
        <v>458</v>
      </c>
      <c r="B28" s="512" t="s">
        <v>629</v>
      </c>
      <c r="C28" s="512"/>
      <c r="D28" s="505">
        <v>48915969</v>
      </c>
      <c r="E28" s="505">
        <v>286889588</v>
      </c>
    </row>
    <row r="29" spans="1:5" ht="15.75" thickBot="1" x14ac:dyDescent="0.3">
      <c r="A29" s="502" t="s">
        <v>461</v>
      </c>
      <c r="B29" s="621" t="s">
        <v>630</v>
      </c>
      <c r="C29" s="621"/>
      <c r="D29" s="505"/>
      <c r="E29" s="505">
        <v>2767667</v>
      </c>
    </row>
    <row r="30" spans="1:5" ht="16.5" thickBot="1" x14ac:dyDescent="0.3">
      <c r="A30" s="523" t="s">
        <v>626</v>
      </c>
      <c r="B30" s="618" t="s">
        <v>627</v>
      </c>
      <c r="C30" s="618"/>
      <c r="D30" s="503">
        <v>65582215</v>
      </c>
      <c r="E30" s="503">
        <v>298636988</v>
      </c>
    </row>
    <row r="31" spans="1:5" ht="15.75" thickBot="1" x14ac:dyDescent="0.3">
      <c r="A31" s="504"/>
      <c r="B31" s="621"/>
      <c r="C31" s="621"/>
      <c r="D31" s="506"/>
      <c r="E31" s="506"/>
    </row>
    <row r="32" spans="1:5" ht="16.5" thickBot="1" x14ac:dyDescent="0.3">
      <c r="A32" s="502" t="s">
        <v>631</v>
      </c>
      <c r="B32" s="618" t="s">
        <v>632</v>
      </c>
      <c r="C32" s="618"/>
      <c r="D32" s="459">
        <v>18681992</v>
      </c>
      <c r="E32" s="459">
        <v>7753521</v>
      </c>
    </row>
    <row r="33" spans="1:5" ht="16.5" thickBot="1" x14ac:dyDescent="0.3">
      <c r="A33" s="502" t="s">
        <v>633</v>
      </c>
      <c r="B33" s="618" t="s">
        <v>634</v>
      </c>
      <c r="C33" s="618"/>
      <c r="D33" s="459">
        <v>-447342</v>
      </c>
      <c r="E33" s="459">
        <v>-866394</v>
      </c>
    </row>
    <row r="34" spans="1:5" ht="16.5" thickBot="1" x14ac:dyDescent="0.3">
      <c r="A34" s="502" t="s">
        <v>635</v>
      </c>
      <c r="B34" s="618" t="s">
        <v>636</v>
      </c>
      <c r="C34" s="618"/>
      <c r="D34" s="514"/>
      <c r="E34" s="514"/>
    </row>
    <row r="35" spans="1:5" ht="15.75" thickBot="1" x14ac:dyDescent="0.3">
      <c r="A35" s="504"/>
      <c r="B35" s="621"/>
      <c r="C35" s="621"/>
      <c r="D35" s="506"/>
      <c r="E35" s="506"/>
    </row>
    <row r="36" spans="1:5" ht="15.75" thickBot="1" x14ac:dyDescent="0.3">
      <c r="A36" s="515"/>
      <c r="B36" s="622" t="s">
        <v>637</v>
      </c>
      <c r="C36" s="622"/>
      <c r="D36" s="459">
        <v>1768637829</v>
      </c>
      <c r="E36" s="459">
        <v>1945642469</v>
      </c>
    </row>
    <row r="37" spans="1:5" ht="15.75" thickBot="1" x14ac:dyDescent="0.3">
      <c r="A37" s="515"/>
      <c r="B37" s="516"/>
      <c r="C37" s="517"/>
      <c r="D37" s="506"/>
      <c r="E37" s="506"/>
    </row>
    <row r="38" spans="1:5" ht="16.5" thickBot="1" x14ac:dyDescent="0.3">
      <c r="A38" s="502" t="s">
        <v>638</v>
      </c>
      <c r="B38" s="618" t="s">
        <v>639</v>
      </c>
      <c r="C38" s="618"/>
      <c r="D38" s="459">
        <v>938747881</v>
      </c>
      <c r="E38" s="459">
        <v>954429703</v>
      </c>
    </row>
    <row r="39" spans="1:5" ht="15.75" thickBot="1" x14ac:dyDescent="0.3">
      <c r="A39" s="504" t="s">
        <v>377</v>
      </c>
      <c r="B39" s="621" t="s">
        <v>640</v>
      </c>
      <c r="C39" s="621"/>
      <c r="D39" s="505">
        <v>82862850</v>
      </c>
      <c r="E39" s="505">
        <v>82862850</v>
      </c>
    </row>
    <row r="40" spans="1:5" ht="15.75" thickBot="1" x14ac:dyDescent="0.3">
      <c r="A40" s="504" t="s">
        <v>378</v>
      </c>
      <c r="B40" s="621" t="s">
        <v>641</v>
      </c>
      <c r="C40" s="621"/>
      <c r="D40" s="506">
        <v>-55685412</v>
      </c>
      <c r="E40" s="506">
        <v>-55685412</v>
      </c>
    </row>
    <row r="41" spans="1:5" ht="15.75" thickBot="1" x14ac:dyDescent="0.3">
      <c r="A41" s="504" t="s">
        <v>364</v>
      </c>
      <c r="B41" s="621" t="s">
        <v>642</v>
      </c>
      <c r="C41" s="621"/>
      <c r="D41" s="505">
        <v>47333751</v>
      </c>
      <c r="E41" s="505">
        <v>47333751</v>
      </c>
    </row>
    <row r="42" spans="1:5" ht="15.75" thickBot="1" x14ac:dyDescent="0.3">
      <c r="A42" s="504" t="s">
        <v>362</v>
      </c>
      <c r="B42" s="621" t="s">
        <v>643</v>
      </c>
      <c r="C42" s="621"/>
      <c r="D42" s="505">
        <v>940619192</v>
      </c>
      <c r="E42" s="505">
        <v>864236692</v>
      </c>
    </row>
    <row r="43" spans="1:5" ht="15.75" thickBot="1" x14ac:dyDescent="0.3">
      <c r="A43" s="504" t="s">
        <v>379</v>
      </c>
      <c r="B43" s="621" t="s">
        <v>644</v>
      </c>
      <c r="C43" s="621"/>
      <c r="D43" s="505">
        <v>-76382500</v>
      </c>
      <c r="E43" s="505">
        <v>15681822</v>
      </c>
    </row>
    <row r="44" spans="1:5" ht="15.75" thickBot="1" x14ac:dyDescent="0.3">
      <c r="A44" s="504"/>
      <c r="B44" s="621"/>
      <c r="C44" s="621"/>
      <c r="D44" s="506"/>
      <c r="E44" s="505"/>
    </row>
    <row r="45" spans="1:5" ht="16.5" thickBot="1" x14ac:dyDescent="0.3">
      <c r="A45" s="502" t="s">
        <v>645</v>
      </c>
      <c r="B45" s="618" t="s">
        <v>646</v>
      </c>
      <c r="C45" s="618"/>
      <c r="D45" s="459">
        <v>36650583</v>
      </c>
      <c r="E45" s="459">
        <v>16592208</v>
      </c>
    </row>
    <row r="46" spans="1:5" ht="16.5" thickBot="1" x14ac:dyDescent="0.3">
      <c r="A46" s="502" t="s">
        <v>647</v>
      </c>
      <c r="B46" s="618" t="s">
        <v>648</v>
      </c>
      <c r="C46" s="618"/>
      <c r="D46" s="459"/>
      <c r="E46" s="459"/>
    </row>
    <row r="47" spans="1:5" ht="16.5" thickBot="1" x14ac:dyDescent="0.3">
      <c r="A47" s="502" t="s">
        <v>649</v>
      </c>
      <c r="B47" s="619" t="s">
        <v>650</v>
      </c>
      <c r="C47" s="619"/>
      <c r="D47" s="459">
        <v>793239365</v>
      </c>
      <c r="E47" s="459">
        <v>974620558</v>
      </c>
    </row>
    <row r="48" spans="1:5" ht="15.75" thickBot="1" x14ac:dyDescent="0.3">
      <c r="A48" s="515"/>
      <c r="B48" s="620" t="s">
        <v>651</v>
      </c>
      <c r="C48" s="620"/>
      <c r="D48" s="459">
        <v>1768637829</v>
      </c>
      <c r="E48" s="459">
        <v>1945642469</v>
      </c>
    </row>
  </sheetData>
  <mergeCells count="45">
    <mergeCell ref="D13:D14"/>
    <mergeCell ref="E13:E14"/>
    <mergeCell ref="B14:C14"/>
    <mergeCell ref="A2:E2"/>
    <mergeCell ref="A3:E3"/>
    <mergeCell ref="B5:C5"/>
    <mergeCell ref="A6:C7"/>
    <mergeCell ref="B8:C8"/>
    <mergeCell ref="A9:A10"/>
    <mergeCell ref="B9:C9"/>
    <mergeCell ref="D9:D10"/>
    <mergeCell ref="E9:E10"/>
    <mergeCell ref="B10:C10"/>
    <mergeCell ref="B21:C21"/>
    <mergeCell ref="B11:C11"/>
    <mergeCell ref="B12:C12"/>
    <mergeCell ref="A13:A14"/>
    <mergeCell ref="B13:C13"/>
    <mergeCell ref="A15:A17"/>
    <mergeCell ref="B15:C15"/>
    <mergeCell ref="B16:C16"/>
    <mergeCell ref="B17:C17"/>
    <mergeCell ref="B20:C20"/>
    <mergeCell ref="B39:C39"/>
    <mergeCell ref="B22:C22"/>
    <mergeCell ref="B25:C25"/>
    <mergeCell ref="B26:C26"/>
    <mergeCell ref="B29:C29"/>
    <mergeCell ref="B31:C31"/>
    <mergeCell ref="B32:C32"/>
    <mergeCell ref="B30:C30"/>
    <mergeCell ref="B33:C33"/>
    <mergeCell ref="B34:C34"/>
    <mergeCell ref="B35:C35"/>
    <mergeCell ref="B36:C36"/>
    <mergeCell ref="B38:C38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6"/>
  <sheetViews>
    <sheetView view="pageBreakPreview" topLeftCell="B1" zoomScaleNormal="100" zoomScaleSheetLayoutView="100" workbookViewId="0">
      <selection activeCell="J75" sqref="J75"/>
    </sheetView>
  </sheetViews>
  <sheetFormatPr defaultRowHeight="15" x14ac:dyDescent="0.25"/>
  <cols>
    <col min="2" max="2" width="53.42578125" customWidth="1"/>
    <col min="4" max="4" width="12.85546875" customWidth="1"/>
    <col min="5" max="6" width="12.85546875" style="63" customWidth="1"/>
    <col min="7" max="7" width="9.5703125" style="77" customWidth="1"/>
    <col min="10" max="10" width="10.85546875" bestFit="1" customWidth="1"/>
  </cols>
  <sheetData>
    <row r="1" spans="1:7" ht="15.75" thickBot="1" x14ac:dyDescent="0.3">
      <c r="A1" s="529" t="s">
        <v>258</v>
      </c>
      <c r="B1" s="529"/>
      <c r="C1" s="529"/>
      <c r="D1" s="530"/>
      <c r="E1" s="1"/>
      <c r="F1" s="185" t="s">
        <v>320</v>
      </c>
    </row>
    <row r="2" spans="1:7" ht="32.25" thickBot="1" x14ac:dyDescent="0.3">
      <c r="A2" s="22" t="s">
        <v>0</v>
      </c>
      <c r="B2" s="19" t="s">
        <v>1</v>
      </c>
      <c r="C2" s="22" t="s">
        <v>2</v>
      </c>
      <c r="D2" s="22" t="s">
        <v>137</v>
      </c>
      <c r="E2" s="22" t="s">
        <v>212</v>
      </c>
      <c r="F2" s="59" t="s">
        <v>376</v>
      </c>
      <c r="G2" s="83" t="s">
        <v>229</v>
      </c>
    </row>
    <row r="3" spans="1:7" ht="16.5" thickBot="1" x14ac:dyDescent="0.3">
      <c r="A3" s="8">
        <v>1</v>
      </c>
      <c r="B3" s="9" t="s">
        <v>3</v>
      </c>
      <c r="C3" s="9" t="s">
        <v>4</v>
      </c>
      <c r="D3" s="10">
        <f>'4.1.sz.mell.'!D4+'4.2.sz.mell.'!D4+'4.3.sz.mell.'!D4+'4.9.sz.mell.'!D4+'4.12.sz.mell.'!D4+'4.13.sz.mell.'!D4</f>
        <v>32680888</v>
      </c>
      <c r="E3" s="10">
        <f>'4.1.sz.mell.'!E4+'4.2.sz.mell.'!E4+'4.3.sz.mell.'!E4+'4.9.sz.mell.'!E4+'4.12.sz.mell.'!E4+'4.13.sz.mell.'!E4</f>
        <v>34632310</v>
      </c>
      <c r="F3" s="10">
        <f>'4.1.sz.mell.'!F4+'4.2.sz.mell.'!F4+'4.3.sz.mell.'!F4+'4.9.sz.mell.'!F4+'4.12.sz.mell.'!F4+'4.13.sz.mell.'!F4</f>
        <v>32054992</v>
      </c>
      <c r="G3" s="84">
        <f>F3/E3</f>
        <v>0.92558053447777522</v>
      </c>
    </row>
    <row r="4" spans="1:7" ht="16.5" thickBot="1" x14ac:dyDescent="0.3">
      <c r="A4" s="8">
        <v>2</v>
      </c>
      <c r="B4" s="9" t="s">
        <v>5</v>
      </c>
      <c r="C4" s="9" t="s">
        <v>6</v>
      </c>
      <c r="D4" s="10">
        <f>'4.1.sz.mell.'!D5+'4.2.sz.mell.'!D5+'4.3.sz.mell.'!D5+'4.9.sz.mell.'!D5+'4.12.sz.mell.'!D5+'4.13.sz.mell.'!D5</f>
        <v>0</v>
      </c>
      <c r="E4" s="10">
        <f>'4.1.sz.mell.'!E5+'4.2.sz.mell.'!E5+'4.3.sz.mell.'!E5+'4.9.sz.mell.'!E5+'4.12.sz.mell.'!E5+'4.13.sz.mell.'!E5</f>
        <v>0</v>
      </c>
      <c r="F4" s="10">
        <f>'4.1.sz.mell.'!F5+'4.2.sz.mell.'!F5+'4.3.sz.mell.'!F5+'4.9.sz.mell.'!F5+'4.12.sz.mell.'!F5+'4.13.sz.mell.'!F5</f>
        <v>0</v>
      </c>
      <c r="G4" s="84">
        <v>0</v>
      </c>
    </row>
    <row r="5" spans="1:7" s="2" customFormat="1" ht="16.5" thickBot="1" x14ac:dyDescent="0.3">
      <c r="A5" s="8">
        <v>3</v>
      </c>
      <c r="B5" s="52" t="s">
        <v>165</v>
      </c>
      <c r="C5" s="52" t="s">
        <v>166</v>
      </c>
      <c r="D5" s="10">
        <f>'4.1.sz.mell.'!D6+'4.2.sz.mell.'!D6+'4.3.sz.mell.'!D6+'4.9.sz.mell.'!D6+'4.12.sz.mell.'!D6+'4.13.sz.mell.'!D6</f>
        <v>0</v>
      </c>
      <c r="E5" s="10">
        <f>'4.1.sz.mell.'!E6+'4.2.sz.mell.'!E6+'4.3.sz.mell.'!E6+'4.9.sz.mell.'!E6+'4.12.sz.mell.'!E6+'4.13.sz.mell.'!E6</f>
        <v>0</v>
      </c>
      <c r="F5" s="10">
        <f>'4.1.sz.mell.'!F6+'4.2.sz.mell.'!F6+'4.3.sz.mell.'!F6+'4.9.sz.mell.'!F6+'4.12.sz.mell.'!F6+'4.13.sz.mell.'!F6</f>
        <v>0</v>
      </c>
      <c r="G5" s="84">
        <v>0</v>
      </c>
    </row>
    <row r="6" spans="1:7" s="2" customFormat="1" ht="16.5" thickBot="1" x14ac:dyDescent="0.3">
      <c r="A6" s="8">
        <v>4</v>
      </c>
      <c r="B6" s="52" t="s">
        <v>167</v>
      </c>
      <c r="C6" s="52" t="s">
        <v>168</v>
      </c>
      <c r="D6" s="10">
        <f>'4.1.sz.mell.'!D7+'4.2.sz.mell.'!D7+'4.3.sz.mell.'!D7+'4.9.sz.mell.'!D7+'4.12.sz.mell.'!D7+'4.13.sz.mell.'!D7</f>
        <v>0</v>
      </c>
      <c r="E6" s="10">
        <f>'4.1.sz.mell.'!E7+'4.2.sz.mell.'!E7+'4.3.sz.mell.'!E7+'4.9.sz.mell.'!E7+'4.12.sz.mell.'!E7+'4.13.sz.mell.'!E7</f>
        <v>0</v>
      </c>
      <c r="F6" s="10">
        <f>'4.1.sz.mell.'!F7+'4.2.sz.mell.'!F7+'4.3.sz.mell.'!F7+'4.9.sz.mell.'!F7+'4.12.sz.mell.'!F7+'4.13.sz.mell.'!F7</f>
        <v>0</v>
      </c>
      <c r="G6" s="84">
        <v>0</v>
      </c>
    </row>
    <row r="7" spans="1:7" s="2" customFormat="1" ht="16.5" thickBot="1" x14ac:dyDescent="0.3">
      <c r="A7" s="8">
        <v>5</v>
      </c>
      <c r="B7" s="52" t="s">
        <v>169</v>
      </c>
      <c r="C7" s="52" t="s">
        <v>170</v>
      </c>
      <c r="D7" s="10">
        <f>'4.1.sz.mell.'!D8+'4.2.sz.mell.'!D8+'4.3.sz.mell.'!D8+'4.9.sz.mell.'!D8+'4.12.sz.mell.'!D8+'4.13.sz.mell.'!D8</f>
        <v>0</v>
      </c>
      <c r="E7" s="10">
        <f>'4.1.sz.mell.'!E8+'4.2.sz.mell.'!E8+'4.3.sz.mell.'!E8+'4.9.sz.mell.'!E8+'4.12.sz.mell.'!E8+'4.13.sz.mell.'!E8</f>
        <v>0</v>
      </c>
      <c r="F7" s="10">
        <f>'4.1.sz.mell.'!F8+'4.2.sz.mell.'!F8+'4.3.sz.mell.'!F8+'4.9.sz.mell.'!F8+'4.12.sz.mell.'!F8+'4.13.sz.mell.'!F8</f>
        <v>0</v>
      </c>
      <c r="G7" s="84">
        <v>0</v>
      </c>
    </row>
    <row r="8" spans="1:7" ht="16.5" thickBot="1" x14ac:dyDescent="0.3">
      <c r="A8" s="8">
        <v>6</v>
      </c>
      <c r="B8" s="9" t="s">
        <v>7</v>
      </c>
      <c r="C8" s="9" t="s">
        <v>8</v>
      </c>
      <c r="D8" s="10">
        <f>'4.1.sz.mell.'!D9+'4.2.sz.mell.'!D9+'4.3.sz.mell.'!D9+'4.9.sz.mell.'!D9+'4.12.sz.mell.'!D9+'4.13.sz.mell.'!D9</f>
        <v>2400000</v>
      </c>
      <c r="E8" s="10">
        <f>'4.1.sz.mell.'!E9+'4.2.sz.mell.'!E9+'4.3.sz.mell.'!E9+'4.9.sz.mell.'!E9+'4.12.sz.mell.'!E9+'4.13.sz.mell.'!E9</f>
        <v>2400000</v>
      </c>
      <c r="F8" s="10">
        <f>'4.1.sz.mell.'!F9+'4.2.sz.mell.'!F9+'4.3.sz.mell.'!F9+'4.9.sz.mell.'!F9+'4.12.sz.mell.'!F9+'4.13.sz.mell.'!F9</f>
        <v>0</v>
      </c>
      <c r="G8" s="84">
        <f t="shared" ref="G8:G48" si="0">F8/E8</f>
        <v>0</v>
      </c>
    </row>
    <row r="9" spans="1:7" s="2" customFormat="1" ht="16.5" thickBot="1" x14ac:dyDescent="0.3">
      <c r="A9" s="8">
        <v>7</v>
      </c>
      <c r="B9" s="52" t="s">
        <v>171</v>
      </c>
      <c r="C9" s="52" t="s">
        <v>172</v>
      </c>
      <c r="D9" s="10">
        <f>'4.1.sz.mell.'!D10+'4.2.sz.mell.'!D10+'4.3.sz.mell.'!D10+'4.9.sz.mell.'!D10+'4.12.sz.mell.'!D10+'4.13.sz.mell.'!D10</f>
        <v>15000</v>
      </c>
      <c r="E9" s="10">
        <f>'4.1.sz.mell.'!E10+'4.2.sz.mell.'!E10+'4.3.sz.mell.'!E10+'4.9.sz.mell.'!E10+'4.12.sz.mell.'!E10+'4.13.sz.mell.'!E10</f>
        <v>15000</v>
      </c>
      <c r="F9" s="10">
        <f>'4.1.sz.mell.'!F10+'4.2.sz.mell.'!F10+'4.3.sz.mell.'!F10+'4.9.sz.mell.'!F10+'4.12.sz.mell.'!F10+'4.13.sz.mell.'!F10</f>
        <v>0</v>
      </c>
      <c r="G9" s="84">
        <f t="shared" si="0"/>
        <v>0</v>
      </c>
    </row>
    <row r="10" spans="1:7" s="2" customFormat="1" ht="16.5" thickBot="1" x14ac:dyDescent="0.3">
      <c r="A10" s="8">
        <v>8</v>
      </c>
      <c r="B10" s="52" t="s">
        <v>173</v>
      </c>
      <c r="C10" s="52" t="s">
        <v>174</v>
      </c>
      <c r="D10" s="10">
        <f>'4.1.sz.mell.'!D11+'4.2.sz.mell.'!D11+'4.3.sz.mell.'!D11+'4.9.sz.mell.'!D11+'4.12.sz.mell.'!D11+'4.13.sz.mell.'!D11</f>
        <v>0</v>
      </c>
      <c r="E10" s="10">
        <f>'4.1.sz.mell.'!E11+'4.2.sz.mell.'!E11+'4.3.sz.mell.'!E11+'4.9.sz.mell.'!E11+'4.12.sz.mell.'!E11+'4.13.sz.mell.'!E11</f>
        <v>120000</v>
      </c>
      <c r="F10" s="10">
        <f>'4.1.sz.mell.'!F11+'4.2.sz.mell.'!F11+'4.3.sz.mell.'!F11+'4.9.sz.mell.'!F11+'4.12.sz.mell.'!F11+'4.13.sz.mell.'!F11</f>
        <v>25440</v>
      </c>
      <c r="G10" s="84">
        <f t="shared" si="0"/>
        <v>0.21199999999999999</v>
      </c>
    </row>
    <row r="11" spans="1:7" s="2" customFormat="1" ht="16.5" thickBot="1" x14ac:dyDescent="0.3">
      <c r="A11" s="8">
        <v>9</v>
      </c>
      <c r="B11" s="52" t="s">
        <v>175</v>
      </c>
      <c r="C11" s="52" t="s">
        <v>176</v>
      </c>
      <c r="D11" s="10">
        <f>'4.1.sz.mell.'!D12+'4.2.sz.mell.'!D12+'4.3.sz.mell.'!D12+'4.9.sz.mell.'!D12+'4.12.sz.mell.'!D12+'4.13.sz.mell.'!D12</f>
        <v>0</v>
      </c>
      <c r="E11" s="10">
        <f>'4.1.sz.mell.'!E12+'4.2.sz.mell.'!E12+'4.3.sz.mell.'!E12+'4.9.sz.mell.'!E12+'4.12.sz.mell.'!E12+'4.13.sz.mell.'!E12</f>
        <v>0</v>
      </c>
      <c r="F11" s="10">
        <f>'4.1.sz.mell.'!F12+'4.2.sz.mell.'!F12+'4.3.sz.mell.'!F12+'4.9.sz.mell.'!F12+'4.12.sz.mell.'!F12+'4.13.sz.mell.'!F12</f>
        <v>0</v>
      </c>
      <c r="G11" s="84">
        <v>0</v>
      </c>
    </row>
    <row r="12" spans="1:7" ht="16.5" thickBot="1" x14ac:dyDescent="0.3">
      <c r="A12" s="8">
        <v>10</v>
      </c>
      <c r="B12" s="9" t="s">
        <v>9</v>
      </c>
      <c r="C12" s="9" t="s">
        <v>10</v>
      </c>
      <c r="D12" s="10">
        <f>'4.1.sz.mell.'!D13+'4.2.sz.mell.'!D13+'4.3.sz.mell.'!D13+'4.9.sz.mell.'!D13+'4.12.sz.mell.'!D13+'4.13.sz.mell.'!D13</f>
        <v>444000</v>
      </c>
      <c r="E12" s="10">
        <f>'4.1.sz.mell.'!E13+'4.2.sz.mell.'!E13+'4.3.sz.mell.'!E13+'4.9.sz.mell.'!E13+'4.12.sz.mell.'!E13+'4.13.sz.mell.'!E13</f>
        <v>444000</v>
      </c>
      <c r="F12" s="10">
        <f>'4.1.sz.mell.'!F13+'4.2.sz.mell.'!F13+'4.3.sz.mell.'!F13+'4.9.sz.mell.'!F13+'4.12.sz.mell.'!F13+'4.13.sz.mell.'!F13</f>
        <v>259848</v>
      </c>
      <c r="G12" s="84">
        <f>F12/E12</f>
        <v>0.58524324324324328</v>
      </c>
    </row>
    <row r="13" spans="1:7" ht="16.5" thickBot="1" x14ac:dyDescent="0.3">
      <c r="A13" s="8">
        <v>11</v>
      </c>
      <c r="B13" s="20" t="s">
        <v>11</v>
      </c>
      <c r="C13" s="20" t="s">
        <v>12</v>
      </c>
      <c r="D13" s="21">
        <f>SUM(D3:D12)</f>
        <v>35539888</v>
      </c>
      <c r="E13" s="34">
        <f>SUM(E3:E12)</f>
        <v>37611310</v>
      </c>
      <c r="F13" s="21">
        <f>SUM(F3:F12)</f>
        <v>32340280</v>
      </c>
      <c r="G13" s="194">
        <f t="shared" si="0"/>
        <v>0.85985518717641052</v>
      </c>
    </row>
    <row r="14" spans="1:7" ht="16.5" thickBot="1" x14ac:dyDescent="0.3">
      <c r="A14" s="8">
        <v>12</v>
      </c>
      <c r="B14" s="9" t="s">
        <v>106</v>
      </c>
      <c r="C14" s="9" t="s">
        <v>13</v>
      </c>
      <c r="D14" s="10">
        <f>'4.1.sz.mell.'!D15</f>
        <v>10672500</v>
      </c>
      <c r="E14" s="10">
        <f>'4.1.sz.mell.'!E15</f>
        <v>10672500</v>
      </c>
      <c r="F14" s="10">
        <f>'4.1.sz.mell.'!F15</f>
        <v>8909248</v>
      </c>
      <c r="G14" s="84">
        <f t="shared" si="0"/>
        <v>0.83478547669243386</v>
      </c>
    </row>
    <row r="15" spans="1:7" s="2" customFormat="1" ht="32.25" thickBot="1" x14ac:dyDescent="0.3">
      <c r="A15" s="8">
        <v>13</v>
      </c>
      <c r="B15" s="54" t="s">
        <v>177</v>
      </c>
      <c r="C15" s="52" t="s">
        <v>178</v>
      </c>
      <c r="D15" s="10">
        <f>'4.12.sz.mell.'!D16</f>
        <v>500000</v>
      </c>
      <c r="E15" s="10">
        <f>'4.12.sz.mell.'!E16</f>
        <v>500000</v>
      </c>
      <c r="F15" s="10">
        <f>'4.12.sz.mell.'!F16</f>
        <v>146450</v>
      </c>
      <c r="G15" s="84">
        <f t="shared" si="0"/>
        <v>0.29289999999999999</v>
      </c>
    </row>
    <row r="16" spans="1:7" ht="16.5" thickBot="1" x14ac:dyDescent="0.3">
      <c r="A16" s="8">
        <v>14</v>
      </c>
      <c r="B16" s="12" t="s">
        <v>179</v>
      </c>
      <c r="C16" s="12" t="s">
        <v>109</v>
      </c>
      <c r="D16" s="10">
        <f>'4.1.sz.mell.'!D17</f>
        <v>1700500</v>
      </c>
      <c r="E16" s="10">
        <f>'4.1.sz.mell.'!E17</f>
        <v>1700500</v>
      </c>
      <c r="F16" s="10">
        <f>'4.1.sz.mell.'!F17</f>
        <v>1653948</v>
      </c>
      <c r="G16" s="84">
        <f t="shared" si="0"/>
        <v>0.97262452219935314</v>
      </c>
    </row>
    <row r="17" spans="1:8" s="2" customFormat="1" ht="16.5" thickBot="1" x14ac:dyDescent="0.3">
      <c r="A17" s="8">
        <v>15</v>
      </c>
      <c r="B17" s="17" t="s">
        <v>108</v>
      </c>
      <c r="C17" s="17" t="s">
        <v>14</v>
      </c>
      <c r="D17" s="18">
        <f>SUM(D14:D16)</f>
        <v>12873000</v>
      </c>
      <c r="E17" s="21">
        <f>SUM(E14:E16)</f>
        <v>12873000</v>
      </c>
      <c r="F17" s="21">
        <f>SUM(F14:F16)</f>
        <v>10709646</v>
      </c>
      <c r="G17" s="194">
        <f t="shared" si="0"/>
        <v>0.83194639944068982</v>
      </c>
    </row>
    <row r="18" spans="1:8" ht="16.5" thickBot="1" x14ac:dyDescent="0.3">
      <c r="A18" s="8">
        <v>16</v>
      </c>
      <c r="B18" s="20" t="s">
        <v>15</v>
      </c>
      <c r="C18" s="20" t="s">
        <v>16</v>
      </c>
      <c r="D18" s="21">
        <f>D13+D17</f>
        <v>48412888</v>
      </c>
      <c r="E18" s="21">
        <f>E13+E17</f>
        <v>50484310</v>
      </c>
      <c r="F18" s="21">
        <f>F13+F17</f>
        <v>43049926</v>
      </c>
      <c r="G18" s="194">
        <f t="shared" si="0"/>
        <v>0.8527387221891316</v>
      </c>
    </row>
    <row r="19" spans="1:8" ht="16.5" thickBot="1" x14ac:dyDescent="0.3">
      <c r="A19" s="8">
        <v>17</v>
      </c>
      <c r="B19" s="20" t="s">
        <v>17</v>
      </c>
      <c r="C19" s="20" t="s">
        <v>18</v>
      </c>
      <c r="D19" s="21">
        <f>'4.1.sz.mell.'!D20+'4.2.sz.mell.'!D20+'4.3.sz.mell.'!D20+'4.12.sz.mell.'!D20+'4.9.sz.mell.'!D20</f>
        <v>9574800</v>
      </c>
      <c r="E19" s="21">
        <f>'4.1.sz.mell.'!E20+'4.2.sz.mell.'!E20+'4.3.sz.mell.'!E20+'4.12.sz.mell.'!E20+'4.9.sz.mell.'!E20</f>
        <v>9737642</v>
      </c>
      <c r="F19" s="21">
        <f>'4.1.sz.mell.'!F20+'4.2.sz.mell.'!F20+'4.3.sz.mell.'!F20+'4.12.sz.mell.'!F20+'4.9.sz.mell.'!F20+'4.13.sz.mell.'!F20</f>
        <v>7071610</v>
      </c>
      <c r="G19" s="194">
        <f t="shared" si="0"/>
        <v>0.72621380001441826</v>
      </c>
      <c r="H19">
        <v>325805</v>
      </c>
    </row>
    <row r="20" spans="1:8" ht="16.5" thickBot="1" x14ac:dyDescent="0.3">
      <c r="A20" s="8">
        <v>18</v>
      </c>
      <c r="B20" s="12" t="s">
        <v>277</v>
      </c>
      <c r="C20" s="12" t="s">
        <v>280</v>
      </c>
      <c r="D20" s="10">
        <f>'4.1.sz.mell.'!D21+'4.2.sz.mell.'!D21+'4.3.sz.mell.'!D21+'4.4.sz.mell.'!D21+'4.5.sz.mell.'!D21+'4.6.sz.mell.'!D21+'4.7.sz.mell.'!D21+'4.8.sz.mell.'!D21+'4.9.sz.mell.'!D21+'4.10.sz.mell.'!D21+'4.11.sz.mell.'!D21+'4.12.sz.mell.'!D21+'4.13.sz.mell.'!D21</f>
        <v>0</v>
      </c>
      <c r="E20" s="10">
        <f>'4.1.sz.mell.'!E21+'4.2.sz.mell.'!E21+'4.3.sz.mell.'!E21+'4.4.sz.mell.'!E21+'4.5.sz.mell.'!E21+'4.6.sz.mell.'!E21+'4.7.sz.mell.'!E21+'4.8.sz.mell.'!E21+'4.9.sz.mell.'!E21+'4.10.sz.mell.'!E21+'4.11.sz.mell.'!E21+'4.12.sz.mell.'!E21+'4.13.sz.mell.'!E21</f>
        <v>0</v>
      </c>
      <c r="F20" s="10">
        <f>'4.1.sz.mell.'!F21+'4.2.sz.mell.'!F21+'4.3.sz.mell.'!F21+'4.4.sz.mell.'!F21+'4.5.sz.mell.'!F21+'4.6.sz.mell.'!F21+'4.7.sz.mell.'!F21+'4.8.sz.mell.'!F21+'4.9.sz.mell.'!F21+'4.10.sz.mell.'!F21+'4.11.sz.mell.'!F21+'4.12.sz.mell.'!F21+'4.13.sz.mell.'!F21</f>
        <v>0</v>
      </c>
      <c r="G20" s="84"/>
    </row>
    <row r="21" spans="1:8" s="95" customFormat="1" ht="16.5" thickBot="1" x14ac:dyDescent="0.3">
      <c r="A21" s="8">
        <v>19</v>
      </c>
      <c r="B21" s="151" t="s">
        <v>278</v>
      </c>
      <c r="C21" s="151" t="s">
        <v>281</v>
      </c>
      <c r="D21" s="10">
        <f>'4.1.sz.mell.'!D22+'4.2.sz.mell.'!D22+'4.3.sz.mell.'!D22+'4.4.sz.mell.'!D22+'4.5.sz.mell.'!D22+'4.6.sz.mell.'!D22+'4.7.sz.mell.'!D22+'4.8.sz.mell.'!D22+'4.9.sz.mell.'!D22+'4.10.sz.mell.'!D22+'4.11.sz.mell.'!D22+'4.12.sz.mell.'!D22+'4.13.sz.mell.'!D22</f>
        <v>100000</v>
      </c>
      <c r="E21" s="10">
        <f>'4.1.sz.mell.'!E22+'4.2.sz.mell.'!E22+'4.3.sz.mell.'!E22+'4.4.sz.mell.'!E22+'4.5.sz.mell.'!E22+'4.6.sz.mell.'!E22+'4.7.sz.mell.'!E22+'4.8.sz.mell.'!E22+'4.9.sz.mell.'!E22+'4.10.sz.mell.'!E22+'4.11.sz.mell.'!E22+'4.12.sz.mell.'!E22+'4.13.sz.mell.'!E22</f>
        <v>400000</v>
      </c>
      <c r="F21" s="10">
        <v>341143</v>
      </c>
      <c r="G21" s="84">
        <f t="shared" si="0"/>
        <v>0.85285750000000005</v>
      </c>
    </row>
    <row r="22" spans="1:8" s="95" customFormat="1" ht="16.5" thickBot="1" x14ac:dyDescent="0.3">
      <c r="A22" s="8">
        <v>20</v>
      </c>
      <c r="B22" s="151" t="s">
        <v>279</v>
      </c>
      <c r="C22" s="151" t="s">
        <v>282</v>
      </c>
      <c r="D22" s="10">
        <f>'4.1.sz.mell.'!D23+'4.2.sz.mell.'!D23+'4.3.sz.mell.'!D23+'4.4.sz.mell.'!D23+'4.5.sz.mell.'!D23+'4.6.sz.mell.'!D23+'4.7.sz.mell.'!D23+'4.8.sz.mell.'!D23+'4.9.sz.mell.'!D23+'4.10.sz.mell.'!D23+'4.11.sz.mell.'!D23+'4.12.sz.mell.'!D23+'4.13.sz.mell.'!D23</f>
        <v>100000</v>
      </c>
      <c r="E22" s="10">
        <f>'4.1.sz.mell.'!E23+'4.2.sz.mell.'!E23+'4.3.sz.mell.'!E23+'4.4.sz.mell.'!E23+'4.5.sz.mell.'!E23+'4.6.sz.mell.'!E23+'4.7.sz.mell.'!E23+'4.8.sz.mell.'!E23+'4.9.sz.mell.'!E23+'4.10.sz.mell.'!E23+'4.11.sz.mell.'!E23+'4.12.sz.mell.'!E23+'4.13.sz.mell.'!E23</f>
        <v>100000</v>
      </c>
      <c r="F22" s="10">
        <f>'4.1.sz.mell.'!F23+'4.2.sz.mell.'!F23+'4.3.sz.mell.'!F23+'4.4.sz.mell.'!F23+'4.5.sz.mell.'!F23+'4.6.sz.mell.'!F23+'4.7.sz.mell.'!F23+'4.8.sz.mell.'!F23+'4.9.sz.mell.'!F23+'4.10.sz.mell.'!F23+'4.11.sz.mell.'!F23+'4.12.sz.mell.'!F23+'4.13.sz.mell.'!F23</f>
        <v>0</v>
      </c>
      <c r="G22" s="159"/>
    </row>
    <row r="23" spans="1:8" ht="16.5" thickBot="1" x14ac:dyDescent="0.3">
      <c r="A23" s="8">
        <v>21</v>
      </c>
      <c r="B23" s="12" t="s">
        <v>276</v>
      </c>
      <c r="C23" s="12" t="s">
        <v>283</v>
      </c>
      <c r="D23" s="10">
        <f>'4.1.sz.mell.'!D24+'4.2.sz.mell.'!D24+'4.3.sz.mell.'!D24+'4.4.sz.mell.'!D24+'4.5.sz.mell.'!D24+'4.6.sz.mell.'!D24+'4.7.sz.mell.'!D24+'4.8.sz.mell.'!D24+'4.9.sz.mell.'!D24+'4.10.sz.mell.'!D24+'4.11.sz.mell.'!D24+'4.12.sz.mell.'!D24+'4.13.sz.mell.'!D24</f>
        <v>1660000</v>
      </c>
      <c r="E23" s="10">
        <f>'4.1.sz.mell.'!E24+'4.2.sz.mell.'!E24+'4.3.sz.mell.'!E24+'4.4.sz.mell.'!E24+'4.5.sz.mell.'!E24+'4.6.sz.mell.'!E24+'4.7.sz.mell.'!E24+'4.8.sz.mell.'!E24+'4.9.sz.mell.'!E24+'4.10.sz.mell.'!E24+'4.11.sz.mell.'!E24+'4.12.sz.mell.'!E24+'4.13.sz.mell.'!E24</f>
        <v>1660000</v>
      </c>
      <c r="F23" s="10">
        <f>'4.1.sz.mell.'!F24+'4.2.sz.mell.'!F24+'4.3.sz.mell.'!F24+'4.4.sz.mell.'!F24+'4.5.sz.mell.'!F24+'4.6.sz.mell.'!F24+'4.7.sz.mell.'!F24+'4.8.sz.mell.'!F24+'4.9.sz.mell.'!F24+'4.10.sz.mell.'!F24+'4.11.sz.mell.'!F24+'4.12.sz.mell.'!F24+'4.13.sz.mell.'!F24</f>
        <v>1151780</v>
      </c>
      <c r="G23" s="84">
        <f t="shared" si="0"/>
        <v>0.69384337349397596</v>
      </c>
    </row>
    <row r="24" spans="1:8" s="2" customFormat="1" ht="16.5" thickBot="1" x14ac:dyDescent="0.3">
      <c r="A24" s="8">
        <v>22</v>
      </c>
      <c r="B24" s="20" t="s">
        <v>284</v>
      </c>
      <c r="C24" s="20" t="s">
        <v>185</v>
      </c>
      <c r="D24" s="21">
        <f>'4.1.sz.mell.'!D25+'4.2.sz.mell.'!D25+'4.3.sz.mell.'!D25+'4.4.sz.mell.'!D25+'4.5.sz.mell.'!D25+'4.6.sz.mell.'!D25+'4.7.sz.mell.'!D25+'4.8.sz.mell.'!D25+'4.9.sz.mell.'!D25+'4.10.sz.mell.'!D25+'4.11.sz.mell.'!D25+'4.12.sz.mell.'!D25+'4.13.sz.mell.'!D25</f>
        <v>1860000</v>
      </c>
      <c r="E24" s="21">
        <f>'4.1.sz.mell.'!E25+'4.2.sz.mell.'!E25+'4.3.sz.mell.'!E25+'4.4.sz.mell.'!E25+'4.5.sz.mell.'!E25+'4.6.sz.mell.'!E25+'4.7.sz.mell.'!E25+'4.8.sz.mell.'!E25+'4.9.sz.mell.'!E25+'4.10.sz.mell.'!E25+'4.11.sz.mell.'!E25+'4.12.sz.mell.'!E25+'4.13.sz.mell.'!E25</f>
        <v>2160000</v>
      </c>
      <c r="F24" s="21">
        <f>'4.1.sz.mell.'!F25+'4.2.sz.mell.'!F25+'4.3.sz.mell.'!F25+'4.4.sz.mell.'!F25+'4.5.sz.mell.'!F25+'4.6.sz.mell.'!F25+'4.7.sz.mell.'!F25+'4.8.sz.mell.'!F25+'4.9.sz.mell.'!F25+'4.10.sz.mell.'!F25+'4.11.sz.mell.'!F25+'4.12.sz.mell.'!F25+'4.13.sz.mell.'!F25</f>
        <v>1468211</v>
      </c>
      <c r="G24" s="194">
        <f t="shared" si="0"/>
        <v>0.67972731481481485</v>
      </c>
    </row>
    <row r="25" spans="1:8" s="95" customFormat="1" ht="16.5" thickBot="1" x14ac:dyDescent="0.3">
      <c r="A25" s="8">
        <v>23</v>
      </c>
      <c r="B25" s="151" t="s">
        <v>285</v>
      </c>
      <c r="C25" s="151" t="s">
        <v>289</v>
      </c>
      <c r="D25" s="10">
        <f>'4.1.sz.mell.'!D26+'4.2.sz.mell.'!D26+'4.3.sz.mell.'!D26+'4.4.sz.mell.'!D26+'4.5.sz.mell.'!D26+'4.6.sz.mell.'!D26+'4.7.sz.mell.'!D26+'4.8.sz.mell.'!D26+'4.9.sz.mell.'!D26+'4.10.sz.mell.'!D26+'4.11.sz.mell.'!D26+'4.12.sz.mell.'!D26+'4.13.sz.mell.'!D26</f>
        <v>330000</v>
      </c>
      <c r="E25" s="10">
        <f>'4.1.sz.mell.'!E26+'4.2.sz.mell.'!E26+'4.3.sz.mell.'!E26+'4.4.sz.mell.'!E26+'4.5.sz.mell.'!E26+'4.6.sz.mell.'!E26+'4.7.sz.mell.'!E26+'4.8.sz.mell.'!E26+'4.9.sz.mell.'!E26+'4.10.sz.mell.'!E26+'4.11.sz.mell.'!E26+'4.12.sz.mell.'!E26+'4.13.sz.mell.'!E26</f>
        <v>330000</v>
      </c>
      <c r="F25" s="10">
        <f>'4.1.sz.mell.'!F26+'4.2.sz.mell.'!F26+'4.3.sz.mell.'!F26+'4.4.sz.mell.'!F26+'4.5.sz.mell.'!F26+'4.6.sz.mell.'!F26+'4.7.sz.mell.'!F26+'4.8.sz.mell.'!F26+'4.9.sz.mell.'!F26+'4.10.sz.mell.'!F26+'4.11.sz.mell.'!F26+'4.12.sz.mell.'!F26+'4.13.sz.mell.'!F26</f>
        <v>201150</v>
      </c>
      <c r="G25" s="159"/>
    </row>
    <row r="26" spans="1:8" s="95" customFormat="1" ht="16.5" thickBot="1" x14ac:dyDescent="0.3">
      <c r="A26" s="8">
        <v>24</v>
      </c>
      <c r="B26" s="151" t="s">
        <v>286</v>
      </c>
      <c r="C26" s="151" t="s">
        <v>290</v>
      </c>
      <c r="D26" s="10">
        <f>'4.1.sz.mell.'!D27+'4.2.sz.mell.'!D27+'4.3.sz.mell.'!D27+'4.4.sz.mell.'!D27+'4.5.sz.mell.'!D27+'4.6.sz.mell.'!D27+'4.7.sz.mell.'!D27+'4.8.sz.mell.'!D27+'4.9.sz.mell.'!D27+'4.10.sz.mell.'!D27+'4.11.sz.mell.'!D27+'4.12.sz.mell.'!D27+'4.13.sz.mell.'!D27</f>
        <v>0</v>
      </c>
      <c r="E26" s="10">
        <f>'4.1.sz.mell.'!E27+'4.2.sz.mell.'!E27+'4.3.sz.mell.'!E27+'4.4.sz.mell.'!E27+'4.5.sz.mell.'!E27+'4.6.sz.mell.'!E27+'4.7.sz.mell.'!E27+'4.8.sz.mell.'!E27+'4.9.sz.mell.'!E27+'4.10.sz.mell.'!E27+'4.11.sz.mell.'!E27+'4.12.sz.mell.'!E27+'4.13.sz.mell.'!E27</f>
        <v>0</v>
      </c>
      <c r="F26" s="10">
        <f>'4.1.sz.mell.'!F27+'4.2.sz.mell.'!F27+'4.3.sz.mell.'!F27+'4.4.sz.mell.'!F27+'4.5.sz.mell.'!F27+'4.6.sz.mell.'!F27+'4.7.sz.mell.'!F27+'4.8.sz.mell.'!F27+'4.9.sz.mell.'!F27+'4.10.sz.mell.'!F27+'4.11.sz.mell.'!F27+'4.12.sz.mell.'!F27+'4.13.sz.mell.'!F27</f>
        <v>524164</v>
      </c>
      <c r="G26" s="159"/>
    </row>
    <row r="27" spans="1:8" s="95" customFormat="1" ht="16.5" thickBot="1" x14ac:dyDescent="0.3">
      <c r="A27" s="8">
        <v>25</v>
      </c>
      <c r="B27" s="151" t="s">
        <v>287</v>
      </c>
      <c r="C27" s="151" t="s">
        <v>291</v>
      </c>
      <c r="D27" s="10">
        <f>'4.1.sz.mell.'!D28+'4.2.sz.mell.'!D28+'4.3.sz.mell.'!D28+'4.4.sz.mell.'!D28+'4.5.sz.mell.'!D28+'4.6.sz.mell.'!D28+'4.7.sz.mell.'!D28+'4.8.sz.mell.'!D28+'4.9.sz.mell.'!D28+'4.10.sz.mell.'!D28+'4.11.sz.mell.'!D28+'4.12.sz.mell.'!D28+'4.13.sz.mell.'!D28</f>
        <v>0</v>
      </c>
      <c r="E27" s="10">
        <f>'4.1.sz.mell.'!E28+'4.2.sz.mell.'!E28+'4.3.sz.mell.'!E28+'4.4.sz.mell.'!E28+'4.5.sz.mell.'!E28+'4.6.sz.mell.'!E28+'4.7.sz.mell.'!E28+'4.8.sz.mell.'!E28+'4.9.sz.mell.'!E28+'4.10.sz.mell.'!E28+'4.11.sz.mell.'!E28+'4.12.sz.mell.'!E28+'4.13.sz.mell.'!E28</f>
        <v>0</v>
      </c>
      <c r="F27" s="10">
        <f>'4.1.sz.mell.'!F28+'4.2.sz.mell.'!F28+'4.3.sz.mell.'!F28+'4.4.sz.mell.'!F28+'4.5.sz.mell.'!F28+'4.6.sz.mell.'!F28+'4.7.sz.mell.'!F28+'4.8.sz.mell.'!F28+'4.9.sz.mell.'!F28+'4.10.sz.mell.'!F28+'4.11.sz.mell.'!F28+'4.12.sz.mell.'!F28+'4.13.sz.mell.'!F28</f>
        <v>0</v>
      </c>
      <c r="G27" s="159"/>
    </row>
    <row r="28" spans="1:8" s="95" customFormat="1" ht="16.5" thickBot="1" x14ac:dyDescent="0.3">
      <c r="A28" s="8">
        <v>26</v>
      </c>
      <c r="B28" s="151" t="s">
        <v>288</v>
      </c>
      <c r="C28" s="151" t="s">
        <v>292</v>
      </c>
      <c r="D28" s="10">
        <f>'4.1.sz.mell.'!D29+'4.2.sz.mell.'!D29+'4.3.sz.mell.'!D29+'4.4.sz.mell.'!D29+'4.5.sz.mell.'!D29+'4.6.sz.mell.'!D29+'4.7.sz.mell.'!D29+'4.8.sz.mell.'!D29+'4.9.sz.mell.'!D29+'4.10.sz.mell.'!D29+'4.11.sz.mell.'!D29+'4.12.sz.mell.'!D29+'4.13.sz.mell.'!D29</f>
        <v>4420000</v>
      </c>
      <c r="E28" s="10">
        <f>'4.1.sz.mell.'!E29+'4.2.sz.mell.'!E29+'4.3.sz.mell.'!E29+'4.4.sz.mell.'!E29+'4.5.sz.mell.'!E29+'4.6.sz.mell.'!E29+'4.7.sz.mell.'!E29+'4.8.sz.mell.'!E29+'4.9.sz.mell.'!E29+'4.10.sz.mell.'!E29+'4.11.sz.mell.'!E29+'4.12.sz.mell.'!E29+'4.13.sz.mell.'!E29</f>
        <v>5276000</v>
      </c>
      <c r="F28" s="10">
        <f>'4.1.sz.mell.'!F29+'4.2.sz.mell.'!F29+'4.3.sz.mell.'!F29+'4.4.sz.mell.'!F29+'4.5.sz.mell.'!F29+'4.6.sz.mell.'!F29+'4.7.sz.mell.'!F29+'4.8.sz.mell.'!F29+'4.9.sz.mell.'!F29+'4.10.sz.mell.'!F29+'4.11.sz.mell.'!F29+'4.12.sz.mell.'!F29+'4.13.sz.mell.'!F29</f>
        <v>4558908</v>
      </c>
      <c r="G28" s="84">
        <f t="shared" si="0"/>
        <v>0.86408415466262323</v>
      </c>
    </row>
    <row r="29" spans="1:8" s="95" customFormat="1" ht="16.5" thickBot="1" x14ac:dyDescent="0.3">
      <c r="A29" s="8">
        <v>27</v>
      </c>
      <c r="B29" s="126" t="s">
        <v>293</v>
      </c>
      <c r="C29" s="126" t="s">
        <v>111</v>
      </c>
      <c r="D29" s="21">
        <f>'4.1.sz.mell.'!D30+'4.2.sz.mell.'!D30+'4.3.sz.mell.'!D30+'4.4.sz.mell.'!D30+'4.5.sz.mell.'!D30+'4.6.sz.mell.'!D30+'4.7.sz.mell.'!D30+'4.8.sz.mell.'!D30+'4.9.sz.mell.'!D30+'4.10.sz.mell.'!D30+'4.11.sz.mell.'!D30+'4.12.sz.mell.'!D30+'4.13.sz.mell.'!D30</f>
        <v>4750000</v>
      </c>
      <c r="E29" s="21">
        <f>'4.1.sz.mell.'!E30+'4.2.sz.mell.'!E30+'4.3.sz.mell.'!E30+'4.4.sz.mell.'!E30+'4.5.sz.mell.'!E30+'4.6.sz.mell.'!E30+'4.7.sz.mell.'!E30+'4.8.sz.mell.'!E30+'4.9.sz.mell.'!E30+'4.10.sz.mell.'!E30+'4.11.sz.mell.'!E30+'4.12.sz.mell.'!E30+'4.13.sz.mell.'!E30</f>
        <v>5606000</v>
      </c>
      <c r="F29" s="21">
        <f>'4.1.sz.mell.'!F30+'4.2.sz.mell.'!F30+'4.3.sz.mell.'!F30+'4.4.sz.mell.'!F30+'4.5.sz.mell.'!F30+'4.6.sz.mell.'!F30+'4.7.sz.mell.'!F30+'4.8.sz.mell.'!F30+'4.9.sz.mell.'!F30+'4.10.sz.mell.'!F30+'4.11.sz.mell.'!F30+'4.12.sz.mell.'!F30+'4.13.sz.mell.'!F30</f>
        <v>5284222</v>
      </c>
      <c r="G29" s="194">
        <f t="shared" si="0"/>
        <v>0.94260114163396358</v>
      </c>
    </row>
    <row r="30" spans="1:8" ht="16.5" thickBot="1" x14ac:dyDescent="0.3">
      <c r="A30" s="8">
        <v>28</v>
      </c>
      <c r="B30" s="12" t="s">
        <v>186</v>
      </c>
      <c r="C30" s="12" t="s">
        <v>19</v>
      </c>
      <c r="D30" s="10">
        <f>'4.1.sz.mell.'!D31+'4.2.sz.mell.'!D31+'4.3.sz.mell.'!D31+'4.4.sz.mell.'!D31+'4.5.sz.mell.'!D31+'4.6.sz.mell.'!D31+'4.7.sz.mell.'!D31+'4.8.sz.mell.'!D31+'4.9.sz.mell.'!D31+'4.10.sz.mell.'!D31+'4.11.sz.mell.'!D31+'4.12.sz.mell.'!D31+'4.13.sz.mell.'!D31</f>
        <v>815060</v>
      </c>
      <c r="E30" s="10">
        <f>'4.1.sz.mell.'!E31+'4.2.sz.mell.'!E31+'4.3.sz.mell.'!E31+'4.4.sz.mell.'!E31+'4.5.sz.mell.'!E31+'4.6.sz.mell.'!E31+'4.7.sz.mell.'!E31+'4.8.sz.mell.'!E31+'4.9.sz.mell.'!E31+'4.10.sz.mell.'!E31+'4.11.sz.mell.'!E31+'4.12.sz.mell.'!E31+'4.13.sz.mell.'!E31</f>
        <v>815060</v>
      </c>
      <c r="F30" s="10">
        <f>'4.1.sz.mell.'!F31+'4.2.sz.mell.'!F31+'4.3.sz.mell.'!F31+'4.4.sz.mell.'!F31+'4.5.sz.mell.'!F31+'4.6.sz.mell.'!F31+'4.7.sz.mell.'!F31+'4.8.sz.mell.'!F31+'4.9.sz.mell.'!F31+'4.10.sz.mell.'!F31+'4.11.sz.mell.'!F31+'4.12.sz.mell.'!F31+'4.13.sz.mell.'!F31</f>
        <v>744840</v>
      </c>
      <c r="G30" s="84">
        <f t="shared" si="0"/>
        <v>0.91384683336196104</v>
      </c>
    </row>
    <row r="31" spans="1:8" s="2" customFormat="1" ht="16.5" thickBot="1" x14ac:dyDescent="0.3">
      <c r="A31" s="8">
        <v>29</v>
      </c>
      <c r="B31" s="12" t="s">
        <v>187</v>
      </c>
      <c r="C31" s="12" t="s">
        <v>112</v>
      </c>
      <c r="D31" s="10">
        <f>'4.1.sz.mell.'!D32+'4.2.sz.mell.'!D32+'4.3.sz.mell.'!D32+'4.4.sz.mell.'!D32+'4.5.sz.mell.'!D32+'4.6.sz.mell.'!D32+'4.7.sz.mell.'!D32+'4.8.sz.mell.'!D32+'4.9.sz.mell.'!D32+'4.10.sz.mell.'!D32+'4.11.sz.mell.'!D32+'4.12.sz.mell.'!D32+'4.13.sz.mell.'!D32</f>
        <v>1845000</v>
      </c>
      <c r="E31" s="10">
        <f>'4.1.sz.mell.'!E32+'4.2.sz.mell.'!E32+'4.3.sz.mell.'!E32+'4.4.sz.mell.'!E32+'4.5.sz.mell.'!E32+'4.6.sz.mell.'!E32+'4.7.sz.mell.'!E32+'4.8.sz.mell.'!E32+'4.9.sz.mell.'!E32+'4.10.sz.mell.'!E32+'4.11.sz.mell.'!E32+'4.12.sz.mell.'!E32+'4.13.sz.mell.'!E32</f>
        <v>1945000</v>
      </c>
      <c r="F31" s="10">
        <f>'4.1.sz.mell.'!F32+'4.2.sz.mell.'!F32+'4.3.sz.mell.'!F32+'4.4.sz.mell.'!F32+'4.5.sz.mell.'!F32+'4.6.sz.mell.'!F32+'4.7.sz.mell.'!F32+'4.8.sz.mell.'!F32+'4.9.sz.mell.'!F32+'4.10.sz.mell.'!F32+'4.11.sz.mell.'!F32+'4.12.sz.mell.'!F32+'4.13.sz.mell.'!F32</f>
        <v>1684532</v>
      </c>
      <c r="G31" s="84">
        <f t="shared" si="0"/>
        <v>0.86608329048843191</v>
      </c>
    </row>
    <row r="32" spans="1:8" s="2" customFormat="1" ht="16.5" thickBot="1" x14ac:dyDescent="0.3">
      <c r="A32" s="8">
        <v>30</v>
      </c>
      <c r="B32" s="20" t="s">
        <v>188</v>
      </c>
      <c r="C32" s="20" t="s">
        <v>189</v>
      </c>
      <c r="D32" s="21">
        <f>'4.1.sz.mell.'!D33+'4.2.sz.mell.'!D33+'4.3.sz.mell.'!D33+'4.4.sz.mell.'!D33+'4.5.sz.mell.'!D33+'4.6.sz.mell.'!D33+'4.7.sz.mell.'!D33+'4.8.sz.mell.'!D33+'4.9.sz.mell.'!D33+'4.10.sz.mell.'!D33+'4.11.sz.mell.'!D33+'4.12.sz.mell.'!D33+'4.13.sz.mell.'!D33</f>
        <v>2660060</v>
      </c>
      <c r="E32" s="21">
        <f>'4.1.sz.mell.'!E33+'4.2.sz.mell.'!E33+'4.3.sz.mell.'!E33+'4.4.sz.mell.'!E33+'4.5.sz.mell.'!E33+'4.6.sz.mell.'!E33+'4.7.sz.mell.'!E33+'4.8.sz.mell.'!E33+'4.9.sz.mell.'!E33+'4.10.sz.mell.'!E33+'4.11.sz.mell.'!E33+'4.12.sz.mell.'!E33+'4.13.sz.mell.'!E33</f>
        <v>2760060</v>
      </c>
      <c r="F32" s="21">
        <f>'4.1.sz.mell.'!F33+'4.2.sz.mell.'!F33+'4.3.sz.mell.'!F33+'4.4.sz.mell.'!F33+'4.5.sz.mell.'!F33+'4.6.sz.mell.'!F33+'4.7.sz.mell.'!F33+'4.8.sz.mell.'!F33+'4.9.sz.mell.'!F33+'4.10.sz.mell.'!F33+'4.11.sz.mell.'!F33+'4.12.sz.mell.'!F33+'4.13.sz.mell.'!F33</f>
        <v>2429372</v>
      </c>
      <c r="G32" s="194">
        <f t="shared" si="0"/>
        <v>0.8801881118526409</v>
      </c>
    </row>
    <row r="33" spans="1:7" ht="16.5" thickBot="1" x14ac:dyDescent="0.3">
      <c r="A33" s="8">
        <v>31</v>
      </c>
      <c r="B33" s="12" t="s">
        <v>294</v>
      </c>
      <c r="C33" s="12" t="s">
        <v>113</v>
      </c>
      <c r="D33" s="10">
        <f>'4.1.sz.mell.'!D34+'4.2.sz.mell.'!D34+'4.3.sz.mell.'!D34+'4.4.sz.mell.'!D34+'4.5.sz.mell.'!D34+'4.6.sz.mell.'!D34+'4.7.sz.mell.'!D34+'4.8.sz.mell.'!D34+'4.9.sz.mell.'!D34+'4.10.sz.mell.'!D34+'4.11.sz.mell.'!D34+'4.12.sz.mell.'!D34+'4.13.sz.mell.'!D34</f>
        <v>7365000</v>
      </c>
      <c r="E33" s="10">
        <f>'4.1.sz.mell.'!E34+'4.2.sz.mell.'!E34+'4.3.sz.mell.'!E34+'4.4.sz.mell.'!E34+'4.5.sz.mell.'!E34+'4.6.sz.mell.'!E34+'4.7.sz.mell.'!E34+'4.8.sz.mell.'!E34+'4.9.sz.mell.'!E34+'4.10.sz.mell.'!E34+'4.11.sz.mell.'!E34+'4.12.sz.mell.'!E34+'4.13.sz.mell.'!E34</f>
        <v>9843300</v>
      </c>
      <c r="F33" s="10">
        <f>'4.1.sz.mell.'!F34+'4.2.sz.mell.'!F34+'4.3.sz.mell.'!F34+'4.4.sz.mell.'!F34+'4.5.sz.mell.'!F34+'4.6.sz.mell.'!F34+'4.7.sz.mell.'!F34+'4.8.sz.mell.'!F34+'4.9.sz.mell.'!F34+'4.10.sz.mell.'!F34+'4.11.sz.mell.'!F34+'4.12.sz.mell.'!F34+'4.13.sz.mell.'!F34</f>
        <v>9218722</v>
      </c>
      <c r="G33" s="84">
        <f t="shared" si="0"/>
        <v>0.9365479056820375</v>
      </c>
    </row>
    <row r="34" spans="1:7" s="95" customFormat="1" ht="16.5" thickBot="1" x14ac:dyDescent="0.3">
      <c r="A34" s="161"/>
      <c r="B34" s="151" t="s">
        <v>295</v>
      </c>
      <c r="C34" s="151" t="s">
        <v>299</v>
      </c>
      <c r="D34" s="10">
        <f>'4.1.sz.mell.'!D35+'4.2.sz.mell.'!D35+'4.3.sz.mell.'!D35+'4.4.sz.mell.'!D35+'4.5.sz.mell.'!D35+'4.6.sz.mell.'!D35+'4.7.sz.mell.'!D35+'4.8.sz.mell.'!D35+'4.9.sz.mell.'!D35+'4.10.sz.mell.'!D35+'4.11.sz.mell.'!D35+'4.12.sz.mell.'!D35+'4.13.sz.mell.'!D35</f>
        <v>2920000</v>
      </c>
      <c r="E34" s="10">
        <f>'4.1.sz.mell.'!E35+'4.2.sz.mell.'!E35+'4.3.sz.mell.'!E35+'4.4.sz.mell.'!E35+'4.5.sz.mell.'!E35+'4.6.sz.mell.'!E35+'4.7.sz.mell.'!E35+'4.8.sz.mell.'!E35+'4.9.sz.mell.'!E35+'4.10.sz.mell.'!E35+'4.11.sz.mell.'!E35+'4.12.sz.mell.'!E35+'4.13.sz.mell.'!E35</f>
        <v>3820940</v>
      </c>
      <c r="F34" s="10">
        <f>'4.1.sz.mell.'!F35+'4.2.sz.mell.'!F35+'4.3.sz.mell.'!F35+'4.4.sz.mell.'!F35+'4.5.sz.mell.'!F35+'4.6.sz.mell.'!F35+'4.7.sz.mell.'!F35+'4.8.sz.mell.'!F35+'4.9.sz.mell.'!F35+'4.10.sz.mell.'!F35+'4.11.sz.mell.'!F35+'4.12.sz.mell.'!F35+'4.13.sz.mell.'!F35</f>
        <v>4093813</v>
      </c>
      <c r="G34" s="84">
        <f t="shared" si="0"/>
        <v>1.0714151491517794</v>
      </c>
    </row>
    <row r="35" spans="1:7" s="95" customFormat="1" ht="16.5" thickBot="1" x14ac:dyDescent="0.3">
      <c r="A35" s="161"/>
      <c r="B35" s="151" t="s">
        <v>296</v>
      </c>
      <c r="C35" s="151" t="s">
        <v>300</v>
      </c>
      <c r="D35" s="10">
        <f>'4.1.sz.mell.'!D36+'4.2.sz.mell.'!D36+'4.3.sz.mell.'!D36+'4.4.sz.mell.'!D36+'4.5.sz.mell.'!D36+'4.6.sz.mell.'!D36+'4.7.sz.mell.'!D36+'4.8.sz.mell.'!D36+'4.9.sz.mell.'!D36+'4.10.sz.mell.'!D36+'4.11.sz.mell.'!D36+'4.12.sz.mell.'!D36+'4.13.sz.mell.'!D36</f>
        <v>500000</v>
      </c>
      <c r="E35" s="10">
        <f>'4.1.sz.mell.'!E36+'4.2.sz.mell.'!E36+'4.3.sz.mell.'!E36+'4.4.sz.mell.'!E36+'4.5.sz.mell.'!E36+'4.6.sz.mell.'!E36+'4.7.sz.mell.'!E36+'4.8.sz.mell.'!E36+'4.9.sz.mell.'!E36+'4.10.sz.mell.'!E36+'4.11.sz.mell.'!E36+'4.12.sz.mell.'!E36+'4.13.sz.mell.'!E36</f>
        <v>500000</v>
      </c>
      <c r="F35" s="10">
        <f>'4.1.sz.mell.'!F36+'4.2.sz.mell.'!F36+'4.3.sz.mell.'!F36+'4.4.sz.mell.'!F36+'4.5.sz.mell.'!F36+'4.6.sz.mell.'!F36+'4.7.sz.mell.'!F36+'4.8.sz.mell.'!F36+'4.9.sz.mell.'!F36+'4.10.sz.mell.'!F36+'4.11.sz.mell.'!F36+'4.12.sz.mell.'!F36+'4.13.sz.mell.'!F36</f>
        <v>163607</v>
      </c>
      <c r="G35" s="84">
        <f t="shared" si="0"/>
        <v>0.327214</v>
      </c>
    </row>
    <row r="36" spans="1:7" s="95" customFormat="1" ht="16.5" thickBot="1" x14ac:dyDescent="0.3">
      <c r="A36" s="161"/>
      <c r="B36" s="151" t="s">
        <v>297</v>
      </c>
      <c r="C36" s="151" t="s">
        <v>301</v>
      </c>
      <c r="D36" s="10">
        <f>'4.1.sz.mell.'!D37+'4.2.sz.mell.'!D37+'4.3.sz.mell.'!D37+'4.4.sz.mell.'!D37+'4.5.sz.mell.'!D37+'4.6.sz.mell.'!D37+'4.7.sz.mell.'!D37+'4.8.sz.mell.'!D37+'4.9.sz.mell.'!D37+'4.10.sz.mell.'!D37+'4.11.sz.mell.'!D37+'4.12.sz.mell.'!D37+'4.13.sz.mell.'!D37</f>
        <v>85000</v>
      </c>
      <c r="E36" s="10">
        <f>'4.1.sz.mell.'!E37+'4.2.sz.mell.'!E37+'4.3.sz.mell.'!E37+'4.4.sz.mell.'!E37+'4.5.sz.mell.'!E37+'4.6.sz.mell.'!E37+'4.7.sz.mell.'!E37+'4.8.sz.mell.'!E37+'4.9.sz.mell.'!E37+'4.10.sz.mell.'!E37+'4.11.sz.mell.'!E37+'4.12.sz.mell.'!E37+'4.13.sz.mell.'!E37</f>
        <v>85000</v>
      </c>
      <c r="F36" s="10">
        <f>'4.1.sz.mell.'!F37+'4.2.sz.mell.'!F37+'4.3.sz.mell.'!F37+'4.4.sz.mell.'!F37+'4.5.sz.mell.'!F37+'4.6.sz.mell.'!F37+'4.7.sz.mell.'!F37+'4.8.sz.mell.'!F37+'4.9.sz.mell.'!F37+'4.10.sz.mell.'!F37+'4.11.sz.mell.'!F37+'4.12.sz.mell.'!F37+'4.13.sz.mell.'!F37</f>
        <v>0</v>
      </c>
      <c r="G36" s="159"/>
    </row>
    <row r="37" spans="1:7" s="95" customFormat="1" ht="16.5" thickBot="1" x14ac:dyDescent="0.3">
      <c r="A37" s="161"/>
      <c r="B37" s="126" t="s">
        <v>298</v>
      </c>
      <c r="C37" s="126" t="s">
        <v>302</v>
      </c>
      <c r="D37" s="21">
        <f>'4.1.sz.mell.'!D38+'4.2.sz.mell.'!D38+'4.3.sz.mell.'!D38+'4.4.sz.mell.'!D38+'4.5.sz.mell.'!D38+'4.6.sz.mell.'!D38+'4.7.sz.mell.'!D38+'4.8.sz.mell.'!D38+'4.9.sz.mell.'!D38+'4.10.sz.mell.'!D38+'4.11.sz.mell.'!D38+'4.12.sz.mell.'!D38+'4.13.sz.mell.'!D38</f>
        <v>10870000</v>
      </c>
      <c r="E37" s="21">
        <f>'4.1.sz.mell.'!E38+'4.2.sz.mell.'!E38+'4.3.sz.mell.'!E38+'4.4.sz.mell.'!E38+'4.5.sz.mell.'!E38+'4.6.sz.mell.'!E38+'4.7.sz.mell.'!E38+'4.8.sz.mell.'!E38+'4.9.sz.mell.'!E38+'4.10.sz.mell.'!E38+'4.11.sz.mell.'!E38+'4.12.sz.mell.'!E38+'4.13.sz.mell.'!E38</f>
        <v>14249240</v>
      </c>
      <c r="F37" s="21">
        <f>'4.1.sz.mell.'!F38+'4.2.sz.mell.'!F38+'4.3.sz.mell.'!F38+'4.4.sz.mell.'!F38+'4.5.sz.mell.'!F38+'4.6.sz.mell.'!F38+'4.7.sz.mell.'!F38+'4.8.sz.mell.'!F38+'4.9.sz.mell.'!F38+'4.10.sz.mell.'!F38+'4.11.sz.mell.'!F38+'4.12.sz.mell.'!F38+'4.13.sz.mell.'!F38</f>
        <v>13476142</v>
      </c>
      <c r="G37" s="194">
        <f t="shared" si="0"/>
        <v>0.94574461515140451</v>
      </c>
    </row>
    <row r="38" spans="1:7" s="2" customFormat="1" ht="16.5" thickBot="1" x14ac:dyDescent="0.3">
      <c r="A38" s="8">
        <v>32</v>
      </c>
      <c r="B38" s="37" t="s">
        <v>191</v>
      </c>
      <c r="C38" s="37" t="s">
        <v>192</v>
      </c>
      <c r="D38" s="21">
        <f>'4.1.sz.mell.'!D39+'4.2.sz.mell.'!D39+'4.3.sz.mell.'!D39+'4.4.sz.mell.'!D39+'4.5.sz.mell.'!D39+'4.6.sz.mell.'!D39+'4.7.sz.mell.'!D39+'4.8.sz.mell.'!D39+'4.9.sz.mell.'!D39+'4.10.sz.mell.'!D39+'4.11.sz.mell.'!D39+'4.12.sz.mell.'!D39+'4.13.sz.mell.'!D39</f>
        <v>0</v>
      </c>
      <c r="E38" s="21">
        <f>'4.1.sz.mell.'!E39+'4.2.sz.mell.'!E39+'4.3.sz.mell.'!E39+'4.4.sz.mell.'!E39+'4.5.sz.mell.'!E39+'4.6.sz.mell.'!E39+'4.7.sz.mell.'!E39+'4.8.sz.mell.'!E39+'4.9.sz.mell.'!E39+'4.10.sz.mell.'!E39+'4.11.sz.mell.'!E39+'4.12.sz.mell.'!E39+'4.13.sz.mell.'!E39</f>
        <v>636079</v>
      </c>
      <c r="F38" s="21">
        <f>'4.1.sz.mell.'!F39+'4.2.sz.mell.'!F39+'4.3.sz.mell.'!F39+'4.4.sz.mell.'!F39+'4.5.sz.mell.'!F39+'4.6.sz.mell.'!F39+'4.7.sz.mell.'!F39+'4.8.sz.mell.'!F39+'4.9.sz.mell.'!F39+'4.10.sz.mell.'!F39+'4.11.sz.mell.'!F39+'4.12.sz.mell.'!F39+'4.13.sz.mell.'!F39</f>
        <v>635874</v>
      </c>
      <c r="G38" s="194">
        <f t="shared" si="0"/>
        <v>0.99967771298848096</v>
      </c>
    </row>
    <row r="39" spans="1:7" ht="16.5" thickBot="1" x14ac:dyDescent="0.3">
      <c r="A39" s="8">
        <v>33</v>
      </c>
      <c r="B39" s="20" t="s">
        <v>20</v>
      </c>
      <c r="C39" s="20" t="s">
        <v>21</v>
      </c>
      <c r="D39" s="21">
        <f>'4.1.sz.mell.'!D40+'4.2.sz.mell.'!D40+'4.3.sz.mell.'!D40+'4.4.sz.mell.'!D40+'4.5.sz.mell.'!D40+'4.6.sz.mell.'!D40+'4.7.sz.mell.'!D40+'4.8.sz.mell.'!D40+'4.9.sz.mell.'!D40+'4.10.sz.mell.'!D40+'4.11.sz.mell.'!D40+'4.12.sz.mell.'!D40+'4.13.sz.mell.'!D40</f>
        <v>1647000</v>
      </c>
      <c r="E39" s="21">
        <f>'4.1.sz.mell.'!E40+'4.2.sz.mell.'!E40+'4.3.sz.mell.'!E40+'4.4.sz.mell.'!E40+'4.5.sz.mell.'!E40+'4.6.sz.mell.'!E40+'4.7.sz.mell.'!E40+'4.8.sz.mell.'!E40+'4.9.sz.mell.'!E40+'4.10.sz.mell.'!E40+'4.11.sz.mell.'!E40+'4.12.sz.mell.'!E40+'4.13.sz.mell.'!E40</f>
        <v>1633000</v>
      </c>
      <c r="F39" s="21">
        <f>'4.1.sz.mell.'!F40+'4.2.sz.mell.'!F40+'4.3.sz.mell.'!F40+'4.4.sz.mell.'!F40+'4.5.sz.mell.'!F40+'4.6.sz.mell.'!F40+'4.7.sz.mell.'!F40+'4.8.sz.mell.'!F40+'4.9.sz.mell.'!F40+'4.10.sz.mell.'!F40+'4.11.sz.mell.'!F40+'4.12.sz.mell.'!F40+'4.13.sz.mell.'!F40</f>
        <v>667643</v>
      </c>
      <c r="G39" s="194">
        <f t="shared" si="0"/>
        <v>0.40884445805266378</v>
      </c>
    </row>
    <row r="40" spans="1:7" ht="16.5" thickBot="1" x14ac:dyDescent="0.3">
      <c r="A40" s="8">
        <v>34</v>
      </c>
      <c r="B40" s="20" t="s">
        <v>22</v>
      </c>
      <c r="C40" s="20" t="s">
        <v>23</v>
      </c>
      <c r="D40" s="21">
        <f>'4.1.sz.mell.'!D41+'4.2.sz.mell.'!D41+'4.3.sz.mell.'!D41+'4.4.sz.mell.'!D41+'4.5.sz.mell.'!D41+'4.6.sz.mell.'!D41+'4.7.sz.mell.'!D41+'4.8.sz.mell.'!D41+'4.9.sz.mell.'!D41+'4.10.sz.mell.'!D41+'4.11.sz.mell.'!D41+'4.12.sz.mell.'!D41+'4.13.sz.mell.'!D41</f>
        <v>3850000</v>
      </c>
      <c r="E40" s="21">
        <f>'4.1.sz.mell.'!E41+'4.2.sz.mell.'!E41+'4.3.sz.mell.'!E41+'4.4.sz.mell.'!E41+'4.5.sz.mell.'!E41+'4.6.sz.mell.'!E41+'4.7.sz.mell.'!E41+'4.8.sz.mell.'!E41+'4.9.sz.mell.'!E41+'4.10.sz.mell.'!E41+'4.11.sz.mell.'!E41+'4.12.sz.mell.'!E41+'4.13.sz.mell.'!E41</f>
        <v>1324847</v>
      </c>
      <c r="F40" s="21">
        <f>'4.1.sz.mell.'!F41+'4.2.sz.mell.'!F41+'4.3.sz.mell.'!F41+'4.4.sz.mell.'!F41+'4.5.sz.mell.'!F41+'4.6.sz.mell.'!F41+'4.7.sz.mell.'!F41+'4.8.sz.mell.'!F41+'4.9.sz.mell.'!F41+'4.10.sz.mell.'!F41+'4.11.sz.mell.'!F41+'4.12.sz.mell.'!F41+'4.13.sz.mell.'!F41</f>
        <v>1003397</v>
      </c>
      <c r="G40" s="194">
        <f t="shared" si="0"/>
        <v>0.7573682093102071</v>
      </c>
    </row>
    <row r="41" spans="1:7" ht="16.5" thickBot="1" x14ac:dyDescent="0.3">
      <c r="A41" s="8">
        <v>35</v>
      </c>
      <c r="B41" s="20" t="s">
        <v>114</v>
      </c>
      <c r="C41" s="20" t="s">
        <v>24</v>
      </c>
      <c r="D41" s="21">
        <f>'4.1.sz.mell.'!D42+'4.2.sz.mell.'!D42+'4.3.sz.mell.'!D42+'4.4.sz.mell.'!D42+'4.5.sz.mell.'!D42+'4.6.sz.mell.'!D42+'4.7.sz.mell.'!D42+'4.8.sz.mell.'!D42+'4.9.sz.mell.'!D42+'4.10.sz.mell.'!D42+'4.11.sz.mell.'!D42+'4.12.sz.mell.'!D42+'4.13.sz.mell.'!D42</f>
        <v>6702000</v>
      </c>
      <c r="E41" s="21">
        <f>'4.1.sz.mell.'!E42+'4.2.sz.mell.'!E42+'4.3.sz.mell.'!E42+'4.4.sz.mell.'!E42+'4.5.sz.mell.'!E42+'4.6.sz.mell.'!E42+'4.7.sz.mell.'!E42+'4.8.sz.mell.'!E42+'4.9.sz.mell.'!E42+'4.10.sz.mell.'!E42+'4.11.sz.mell.'!E42+'4.12.sz.mell.'!E42+'4.13.sz.mell.'!E42</f>
        <v>6239000</v>
      </c>
      <c r="F41" s="21">
        <f>'4.1.sz.mell.'!F42+'4.2.sz.mell.'!F42+'4.3.sz.mell.'!F42+'4.4.sz.mell.'!F42+'4.5.sz.mell.'!F42+'4.6.sz.mell.'!F42+'4.7.sz.mell.'!F42+'4.8.sz.mell.'!F42+'4.9.sz.mell.'!F42+'4.10.sz.mell.'!F42+'4.11.sz.mell.'!F42+'4.12.sz.mell.'!F42+'4.13.sz.mell.'!F42</f>
        <v>2683700</v>
      </c>
      <c r="G41" s="194">
        <f t="shared" si="0"/>
        <v>0.43014906234973554</v>
      </c>
    </row>
    <row r="42" spans="1:7" ht="16.5" thickBot="1" x14ac:dyDescent="0.3">
      <c r="A42" s="8">
        <v>36</v>
      </c>
      <c r="B42" s="9" t="s">
        <v>303</v>
      </c>
      <c r="C42" s="9" t="s">
        <v>306</v>
      </c>
      <c r="D42" s="10">
        <f>'4.1.sz.mell.'!D43+'4.2.sz.mell.'!D43+'4.3.sz.mell.'!D43+'4.4.sz.mell.'!D43+'4.5.sz.mell.'!D43+'4.6.sz.mell.'!D43+'4.7.sz.mell.'!D43+'4.8.sz.mell.'!D43+'4.9.sz.mell.'!D43+'4.10.sz.mell.'!D43+'4.11.sz.mell.'!D43+'4.12.sz.mell.'!D43+'4.13.sz.mell.'!D43</f>
        <v>40000</v>
      </c>
      <c r="E42" s="10">
        <f>'4.1.sz.mell.'!E43+'4.2.sz.mell.'!E43+'4.3.sz.mell.'!E43+'4.4.sz.mell.'!E43+'4.5.sz.mell.'!E43+'4.6.sz.mell.'!E43+'4.7.sz.mell.'!E43+'4.8.sz.mell.'!E43+'4.9.sz.mell.'!E43+'4.10.sz.mell.'!E43+'4.11.sz.mell.'!E43+'4.12.sz.mell.'!E43+'4.13.sz.mell.'!E43</f>
        <v>40000</v>
      </c>
      <c r="F42" s="10">
        <f>'4.1.sz.mell.'!F43+'4.2.sz.mell.'!F43+'4.3.sz.mell.'!F43+'4.4.sz.mell.'!F43+'4.5.sz.mell.'!F43+'4.6.sz.mell.'!F43+'4.7.sz.mell.'!F43+'4.8.sz.mell.'!F43+'4.9.sz.mell.'!F43+'4.10.sz.mell.'!F43+'4.11.sz.mell.'!F43+'4.12.sz.mell.'!F43+'4.13.sz.mell.'!F43</f>
        <v>468173</v>
      </c>
      <c r="G42" s="84">
        <f t="shared" si="0"/>
        <v>11.704325000000001</v>
      </c>
    </row>
    <row r="43" spans="1:7" s="95" customFormat="1" ht="16.5" thickBot="1" x14ac:dyDescent="0.3">
      <c r="A43" s="161"/>
      <c r="B43" s="162" t="s">
        <v>304</v>
      </c>
      <c r="C43" s="162" t="s">
        <v>307</v>
      </c>
      <c r="D43" s="10">
        <f>'4.1.sz.mell.'!D44+'4.2.sz.mell.'!D44+'4.3.sz.mell.'!D44+'4.4.sz.mell.'!D44+'4.5.sz.mell.'!D44+'4.6.sz.mell.'!D44+'4.7.sz.mell.'!D44+'4.8.sz.mell.'!D44+'4.9.sz.mell.'!D44+'4.10.sz.mell.'!D44+'4.11.sz.mell.'!D44+'4.12.sz.mell.'!D44+'4.13.sz.mell.'!D44</f>
        <v>2700000</v>
      </c>
      <c r="E43" s="10">
        <f>'4.1.sz.mell.'!E44+'4.2.sz.mell.'!E44+'4.3.sz.mell.'!E44+'4.4.sz.mell.'!E44+'4.5.sz.mell.'!E44+'4.6.sz.mell.'!E44+'4.7.sz.mell.'!E44+'4.8.sz.mell.'!E44+'4.9.sz.mell.'!E44+'4.10.sz.mell.'!E44+'4.11.sz.mell.'!E44+'4.12.sz.mell.'!E44+'4.13.sz.mell.'!E44</f>
        <v>2700000</v>
      </c>
      <c r="F43" s="10">
        <f>'4.1.sz.mell.'!F44+'4.2.sz.mell.'!F44+'4.3.sz.mell.'!F44+'4.4.sz.mell.'!F44+'4.5.sz.mell.'!F44+'4.6.sz.mell.'!F44+'4.7.sz.mell.'!F44+'4.8.sz.mell.'!F44+'4.9.sz.mell.'!F44+'4.10.sz.mell.'!F44+'4.11.sz.mell.'!F44+'4.12.sz.mell.'!F44+'4.13.sz.mell.'!F44</f>
        <v>1752625</v>
      </c>
      <c r="G43" s="84">
        <f t="shared" si="0"/>
        <v>0.6491203703703704</v>
      </c>
    </row>
    <row r="44" spans="1:7" s="95" customFormat="1" ht="16.5" thickBot="1" x14ac:dyDescent="0.3">
      <c r="A44" s="161"/>
      <c r="B44" s="162" t="s">
        <v>305</v>
      </c>
      <c r="C44" s="162" t="s">
        <v>308</v>
      </c>
      <c r="D44" s="10">
        <f>'4.1.sz.mell.'!D45+'4.2.sz.mell.'!D45+'4.3.sz.mell.'!D45+'4.4.sz.mell.'!D45+'4.5.sz.mell.'!D45+'4.6.sz.mell.'!D45+'4.7.sz.mell.'!D45+'4.8.sz.mell.'!D45+'4.9.sz.mell.'!D45+'4.10.sz.mell.'!D45+'4.11.sz.mell.'!D45+'4.12.sz.mell.'!D45+'4.13.sz.mell.'!D45</f>
        <v>0</v>
      </c>
      <c r="E44" s="10">
        <f>'4.1.sz.mell.'!E45+'4.2.sz.mell.'!E45+'4.3.sz.mell.'!E45+'4.4.sz.mell.'!E45+'4.5.sz.mell.'!E45+'4.6.sz.mell.'!E45+'4.7.sz.mell.'!E45+'4.8.sz.mell.'!E45+'4.9.sz.mell.'!E45+'4.10.sz.mell.'!E45+'4.11.sz.mell.'!E45+'4.12.sz.mell.'!E45+'4.13.sz.mell.'!E45</f>
        <v>0</v>
      </c>
      <c r="F44" s="10">
        <f>'4.1.sz.mell.'!F45+'4.2.sz.mell.'!F45+'4.3.sz.mell.'!F45+'4.4.sz.mell.'!F45+'4.5.sz.mell.'!F45+'4.6.sz.mell.'!F45+'4.7.sz.mell.'!F45+'4.8.sz.mell.'!F45+'4.9.sz.mell.'!F45+'4.10.sz.mell.'!F45+'4.11.sz.mell.'!F45+'4.12.sz.mell.'!F45+'4.13.sz.mell.'!F45</f>
        <v>0</v>
      </c>
      <c r="G44" s="159"/>
    </row>
    <row r="45" spans="1:7" s="95" customFormat="1" ht="16.5" thickBot="1" x14ac:dyDescent="0.3">
      <c r="A45" s="161"/>
      <c r="B45" s="162" t="s">
        <v>193</v>
      </c>
      <c r="C45" s="162" t="s">
        <v>309</v>
      </c>
      <c r="D45" s="10">
        <f>'4.1.sz.mell.'!D46+'4.2.sz.mell.'!D46+'4.3.sz.mell.'!D46+'4.4.sz.mell.'!D46+'4.5.sz.mell.'!D46+'4.6.sz.mell.'!D46+'4.7.sz.mell.'!D46+'4.8.sz.mell.'!D46+'4.9.sz.mell.'!D46+'4.10.sz.mell.'!D46+'4.11.sz.mell.'!D46+'4.12.sz.mell.'!D46+'4.13.sz.mell.'!D46</f>
        <v>9790400</v>
      </c>
      <c r="E45" s="10">
        <f>'4.1.sz.mell.'!E46+'4.2.sz.mell.'!E46+'4.3.sz.mell.'!E46+'4.4.sz.mell.'!E46+'4.5.sz.mell.'!E46+'4.6.sz.mell.'!E46+'4.7.sz.mell.'!E46+'4.8.sz.mell.'!E46+'4.9.sz.mell.'!E46+'4.10.sz.mell.'!E46+'4.11.sz.mell.'!E46+'4.12.sz.mell.'!E46+'4.13.sz.mell.'!E46</f>
        <v>10050811</v>
      </c>
      <c r="F45" s="10">
        <f>'4.1.sz.mell.'!F46+'4.2.sz.mell.'!F46+'4.3.sz.mell.'!F46+'4.4.sz.mell.'!F46+'4.5.sz.mell.'!F46+'4.6.sz.mell.'!F46+'4.7.sz.mell.'!F46+'4.8.sz.mell.'!F46+'4.9.sz.mell.'!F46+'4.10.sz.mell.'!F46+'4.11.sz.mell.'!F46+'4.12.sz.mell.'!F46+'4.13.sz.mell.'!F46</f>
        <v>5449687</v>
      </c>
      <c r="G45" s="84">
        <f t="shared" si="0"/>
        <v>0.54221365818141443</v>
      </c>
    </row>
    <row r="46" spans="1:7" ht="16.5" thickBot="1" x14ac:dyDescent="0.3">
      <c r="A46" s="8">
        <v>37</v>
      </c>
      <c r="B46" s="20" t="s">
        <v>115</v>
      </c>
      <c r="C46" s="20" t="s">
        <v>25</v>
      </c>
      <c r="D46" s="21">
        <f>'4.1.sz.mell.'!D47+'4.2.sz.mell.'!D47+'4.3.sz.mell.'!D47+'4.4.sz.mell.'!D47+'4.5.sz.mell.'!D47+'4.6.sz.mell.'!D47+'4.7.sz.mell.'!D47+'4.8.sz.mell.'!D47+'4.9.sz.mell.'!D47+'4.10.sz.mell.'!D47+'4.11.sz.mell.'!D47+'4.12.sz.mell.'!D47+'4.13.sz.mell.'!D47</f>
        <v>12530400</v>
      </c>
      <c r="E46" s="21">
        <f>'4.1.sz.mell.'!E47+'4.2.sz.mell.'!E47+'4.3.sz.mell.'!E47+'4.4.sz.mell.'!E47+'4.5.sz.mell.'!E47+'4.6.sz.mell.'!E47+'4.7.sz.mell.'!E47+'4.8.sz.mell.'!E47+'4.9.sz.mell.'!E47+'4.10.sz.mell.'!E47+'4.11.sz.mell.'!E47+'4.12.sz.mell.'!E47+'4.13.sz.mell.'!E47</f>
        <v>12790811</v>
      </c>
      <c r="F46" s="21">
        <f>'4.1.sz.mell.'!F47+'4.2.sz.mell.'!F47+'4.3.sz.mell.'!F47+'4.4.sz.mell.'!F47+'4.5.sz.mell.'!F47+'4.6.sz.mell.'!F47+'4.7.sz.mell.'!F47+'4.8.sz.mell.'!F47+'4.9.sz.mell.'!F47+'4.10.sz.mell.'!F47+'4.11.sz.mell.'!F47+'4.12.sz.mell.'!F47+'4.13.sz.mell.'!F47</f>
        <v>7670485</v>
      </c>
      <c r="G46" s="194">
        <f t="shared" si="0"/>
        <v>0.59968715040821097</v>
      </c>
    </row>
    <row r="47" spans="1:7" ht="16.5" thickBot="1" x14ac:dyDescent="0.3">
      <c r="A47" s="8">
        <v>40</v>
      </c>
      <c r="B47" s="20" t="s">
        <v>26</v>
      </c>
      <c r="C47" s="20" t="s">
        <v>27</v>
      </c>
      <c r="D47" s="21">
        <f>'4.1.sz.mell.'!D48+'4.2.sz.mell.'!D48+'4.3.sz.mell.'!D48+'4.4.sz.mell.'!D48+'4.5.sz.mell.'!D48+'4.6.sz.mell.'!D48+'4.7.sz.mell.'!D48+'4.8.sz.mell.'!D48+'4.9.sz.mell.'!D48+'4.10.sz.mell.'!D48+'4.11.sz.mell.'!D48+'4.12.sz.mell.'!D48+'4.13.sz.mell.'!D48</f>
        <v>280000</v>
      </c>
      <c r="E47" s="21">
        <f>'4.1.sz.mell.'!E48+'4.2.sz.mell.'!E48+'4.3.sz.mell.'!E48+'4.4.sz.mell.'!E48+'4.5.sz.mell.'!E48+'4.6.sz.mell.'!E48+'4.7.sz.mell.'!E48+'4.8.sz.mell.'!E48+'4.9.sz.mell.'!E48+'4.10.sz.mell.'!E48+'4.11.sz.mell.'!E48+'4.12.sz.mell.'!E48+'4.13.sz.mell.'!E48</f>
        <v>280000</v>
      </c>
      <c r="F47" s="21">
        <f>'4.1.sz.mell.'!F48+'4.2.sz.mell.'!F48+'4.3.sz.mell.'!F48+'4.4.sz.mell.'!F48+'4.5.sz.mell.'!F48+'4.6.sz.mell.'!F48+'4.7.sz.mell.'!F48+'4.8.sz.mell.'!F48+'4.9.sz.mell.'!F48+'4.10.sz.mell.'!F48+'4.11.sz.mell.'!F48+'4.12.sz.mell.'!F48+'4.13.sz.mell.'!F48</f>
        <v>51235</v>
      </c>
      <c r="G47" s="194">
        <f t="shared" si="0"/>
        <v>0.18298214285714287</v>
      </c>
    </row>
    <row r="48" spans="1:7" ht="16.5" thickBot="1" x14ac:dyDescent="0.3">
      <c r="A48" s="8">
        <v>41</v>
      </c>
      <c r="B48" s="9" t="s">
        <v>127</v>
      </c>
      <c r="C48" s="9" t="s">
        <v>28</v>
      </c>
      <c r="D48" s="10">
        <f>'4.1.sz.mell.'!D49+'4.2.sz.mell.'!D49+'4.3.sz.mell.'!D49+'4.4.sz.mell.'!D49+'4.5.sz.mell.'!D49+'4.6.sz.mell.'!D49+'4.7.sz.mell.'!D49+'4.8.sz.mell.'!D49+'4.9.sz.mell.'!D49+'4.10.sz.mell.'!D49+'4.11.sz.mell.'!D49+'4.12.sz.mell.'!D49+'4.13.sz.mell.'!D49</f>
        <v>10397000</v>
      </c>
      <c r="E48" s="10">
        <f>'4.1.sz.mell.'!E49+'4.2.sz.mell.'!E49+'4.3.sz.mell.'!E49+'4.4.sz.mell.'!E49+'4.5.sz.mell.'!E49+'4.6.sz.mell.'!E49+'4.7.sz.mell.'!E49+'4.8.sz.mell.'!E49+'4.9.sz.mell.'!E49+'4.10.sz.mell.'!E49+'4.11.sz.mell.'!E49+'4.12.sz.mell.'!E49+'4.13.sz.mell.'!E49</f>
        <v>10522075</v>
      </c>
      <c r="F48" s="10">
        <f>'4.1.sz.mell.'!F49+'4.2.sz.mell.'!F49+'4.3.sz.mell.'!F49+'4.4.sz.mell.'!F49+'4.5.sz.mell.'!F49+'4.6.sz.mell.'!F49+'4.7.sz.mell.'!F49+'4.8.sz.mell.'!F49+'4.9.sz.mell.'!F49+'4.10.sz.mell.'!F49+'4.11.sz.mell.'!F49+'4.12.sz.mell.'!F49+'4.13.sz.mell.'!F49</f>
        <v>6923862</v>
      </c>
      <c r="G48" s="84">
        <f t="shared" si="0"/>
        <v>0.65803199463984052</v>
      </c>
    </row>
    <row r="49" spans="1:11" ht="16.5" thickBot="1" x14ac:dyDescent="0.3">
      <c r="A49" s="8">
        <v>42</v>
      </c>
      <c r="B49" s="9" t="s">
        <v>116</v>
      </c>
      <c r="C49" s="9" t="s">
        <v>29</v>
      </c>
      <c r="D49" s="10">
        <f>'4.1.sz.mell.'!D50+'4.2.sz.mell.'!D50+'4.3.sz.mell.'!D50+'4.4.sz.mell.'!D50+'4.5.sz.mell.'!D50+'4.6.sz.mell.'!D50+'4.7.sz.mell.'!D50+'4.8.sz.mell.'!D50+'4.9.sz.mell.'!D50+'4.10.sz.mell.'!D50+'4.11.sz.mell.'!D50+'4.12.sz.mell.'!D50+'4.13.sz.mell.'!D50</f>
        <v>1000000</v>
      </c>
      <c r="E49" s="10">
        <f>'4.1.sz.mell.'!E50+'4.2.sz.mell.'!E50+'4.3.sz.mell.'!E50+'4.4.sz.mell.'!E50+'4.5.sz.mell.'!E50+'4.6.sz.mell.'!E50+'4.7.sz.mell.'!E50+'4.8.sz.mell.'!E50+'4.9.sz.mell.'!E50+'4.10.sz.mell.'!E50+'4.11.sz.mell.'!E50+'4.12.sz.mell.'!E50+'4.13.sz.mell.'!E50</f>
        <v>1000000</v>
      </c>
      <c r="F49" s="10">
        <f>'4.1.sz.mell.'!F50+'4.2.sz.mell.'!F50+'4.3.sz.mell.'!F50+'4.4.sz.mell.'!F50+'4.5.sz.mell.'!F50+'4.6.sz.mell.'!F50+'4.7.sz.mell.'!F50+'4.8.sz.mell.'!F50+'4.9.sz.mell.'!F50+'4.10.sz.mell.'!F50+'4.11.sz.mell.'!F50+'4.12.sz.mell.'!F50+'4.13.sz.mell.'!F50</f>
        <v>243000</v>
      </c>
      <c r="G49" s="84">
        <f>F49/E49</f>
        <v>0.24299999999999999</v>
      </c>
    </row>
    <row r="50" spans="1:11" ht="16.5" thickBot="1" x14ac:dyDescent="0.3">
      <c r="A50" s="8">
        <v>44</v>
      </c>
      <c r="B50" s="9" t="s">
        <v>117</v>
      </c>
      <c r="C50" s="9" t="s">
        <v>30</v>
      </c>
      <c r="D50" s="10">
        <f>'4.1.sz.mell.'!D51+'4.2.sz.mell.'!D51+'4.3.sz.mell.'!D51+'4.4.sz.mell.'!D51+'4.5.sz.mell.'!D51+'4.6.sz.mell.'!D51+'4.7.sz.mell.'!D51+'4.8.sz.mell.'!D51+'4.9.sz.mell.'!D51+'4.10.sz.mell.'!D51+'4.11.sz.mell.'!D51+'4.12.sz.mell.'!D51+'4.13.sz.mell.'!D51</f>
        <v>1048131</v>
      </c>
      <c r="E50" s="10">
        <f>'4.1.sz.mell.'!E51+'4.2.sz.mell.'!E51+'4.3.sz.mell.'!E51+'4.4.sz.mell.'!E51+'4.5.sz.mell.'!E51+'4.6.sz.mell.'!E51+'4.7.sz.mell.'!E51+'4.8.sz.mell.'!E51+'4.9.sz.mell.'!E51+'4.10.sz.mell.'!E51+'4.11.sz.mell.'!E51+'4.12.sz.mell.'!E51+'4.13.sz.mell.'!E51</f>
        <v>1105199</v>
      </c>
      <c r="F50" s="10">
        <f>'4.1.sz.mell.'!F51+'4.2.sz.mell.'!F51+'4.3.sz.mell.'!F51+'4.4.sz.mell.'!F51+'4.5.sz.mell.'!F51+'4.6.sz.mell.'!F51+'4.7.sz.mell.'!F51+'4.8.sz.mell.'!F51+'4.9.sz.mell.'!F51+'4.10.sz.mell.'!F51+'4.11.sz.mell.'!F51+'4.12.sz.mell.'!F51+'4.13.sz.mell.'!F51</f>
        <v>220422</v>
      </c>
      <c r="G50" s="84">
        <f t="shared" ref="G50:G58" si="1">F50/E50</f>
        <v>0.19944100564694683</v>
      </c>
    </row>
    <row r="51" spans="1:11" ht="16.5" thickBot="1" x14ac:dyDescent="0.3">
      <c r="A51" s="8">
        <v>45</v>
      </c>
      <c r="B51" s="20" t="s">
        <v>31</v>
      </c>
      <c r="C51" s="20" t="s">
        <v>32</v>
      </c>
      <c r="D51" s="21">
        <f>'4.1.sz.mell.'!D52+'4.2.sz.mell.'!D52+'4.3.sz.mell.'!D52+'4.4.sz.mell.'!D52+'4.5.sz.mell.'!D52+'4.6.sz.mell.'!D52+'4.7.sz.mell.'!D52+'4.8.sz.mell.'!D52+'4.9.sz.mell.'!D52+'4.10.sz.mell.'!D52+'4.11.sz.mell.'!D52+'4.12.sz.mell.'!D52+'4.13.sz.mell.'!D52</f>
        <v>12445131</v>
      </c>
      <c r="E51" s="21">
        <f>'4.1.sz.mell.'!E52+'4.2.sz.mell.'!E52+'4.3.sz.mell.'!E52+'4.4.sz.mell.'!E52+'4.5.sz.mell.'!E52+'4.6.sz.mell.'!E52+'4.7.sz.mell.'!E52+'4.8.sz.mell.'!E52+'4.9.sz.mell.'!E52+'4.10.sz.mell.'!E52+'4.11.sz.mell.'!E52+'4.12.sz.mell.'!E52+'4.13.sz.mell.'!E52</f>
        <v>12627274</v>
      </c>
      <c r="F51" s="21">
        <f>'4.1.sz.mell.'!F52+'4.2.sz.mell.'!F52+'4.3.sz.mell.'!F52+'4.4.sz.mell.'!F52+'4.5.sz.mell.'!F52+'4.6.sz.mell.'!F52+'4.7.sz.mell.'!F52+'4.8.sz.mell.'!F52+'4.9.sz.mell.'!F52+'4.10.sz.mell.'!F52+'4.11.sz.mell.'!F52+'4.12.sz.mell.'!F52+'4.13.sz.mell.'!F52</f>
        <v>7387284</v>
      </c>
      <c r="G51" s="87">
        <f t="shared" si="1"/>
        <v>0.58502603174683621</v>
      </c>
    </row>
    <row r="52" spans="1:11" ht="16.5" thickBot="1" x14ac:dyDescent="0.3">
      <c r="A52" s="8">
        <v>46</v>
      </c>
      <c r="B52" s="20" t="s">
        <v>33</v>
      </c>
      <c r="C52" s="20" t="s">
        <v>34</v>
      </c>
      <c r="D52" s="21">
        <f>'4.1.sz.mell.'!D53+'4.2.sz.mell.'!D53+'4.3.sz.mell.'!D53+'4.4.sz.mell.'!D53+'4.5.sz.mell.'!D53+'4.6.sz.mell.'!D53+'4.7.sz.mell.'!D53+'4.8.sz.mell.'!D53+'4.9.sz.mell.'!D53+'4.10.sz.mell.'!D53+'4.11.sz.mell.'!D53+'4.12.sz.mell.'!D53+'4.13.sz.mell.'!D53</f>
        <v>57594591</v>
      </c>
      <c r="E52" s="21">
        <f>'4.1.sz.mell.'!E53+'4.2.sz.mell.'!E53+'4.3.sz.mell.'!E53+'4.4.sz.mell.'!E53+'4.5.sz.mell.'!E53+'4.6.sz.mell.'!E53+'4.7.sz.mell.'!E53+'4.8.sz.mell.'!E53+'4.9.sz.mell.'!E53+'4.10.sz.mell.'!E53+'4.11.sz.mell.'!E53+'4.12.sz.mell.'!E53+'4.13.sz.mell.'!E53</f>
        <v>59666311</v>
      </c>
      <c r="F52" s="21">
        <f>'4.1.sz.mell.'!F53+'4.2.sz.mell.'!F53+'4.3.sz.mell.'!F53+'4.4.sz.mell.'!F53+'4.5.sz.mell.'!F53+'4.6.sz.mell.'!F53+'4.7.sz.mell.'!F53+'4.8.sz.mell.'!F53+'4.9.sz.mell.'!F53+'4.10.sz.mell.'!F53+'4.11.sz.mell.'!F53+'4.12.sz.mell.'!F53+'4.13.sz.mell.'!F53</f>
        <v>42757565</v>
      </c>
      <c r="G52" s="87">
        <f t="shared" si="1"/>
        <v>0.71661150628199555</v>
      </c>
    </row>
    <row r="53" spans="1:11" s="95" customFormat="1" ht="16.5" thickBot="1" x14ac:dyDescent="0.3">
      <c r="A53" s="161"/>
      <c r="B53" s="151" t="s">
        <v>310</v>
      </c>
      <c r="C53" s="151" t="s">
        <v>313</v>
      </c>
      <c r="D53" s="13">
        <f>'4.1.sz.mell.'!D54+'4.2.sz.mell.'!D54+'4.3.sz.mell.'!D54+'4.4.sz.mell.'!D54+'4.5.sz.mell.'!D54+'4.6.sz.mell.'!D54+'4.7.sz.mell.'!D54+'4.8.sz.mell.'!D54+'4.9.sz.mell.'!D54+'4.10.sz.mell.'!D54+'4.11.sz.mell.'!D54+'4.12.sz.mell.'!D54+'4.13.sz.mell.'!D54</f>
        <v>2700000</v>
      </c>
      <c r="E53" s="13">
        <f>'4.1.sz.mell.'!E54+'4.2.sz.mell.'!E54+'4.3.sz.mell.'!E54+'4.4.sz.mell.'!E54+'4.5.sz.mell.'!E54+'4.6.sz.mell.'!E54+'4.7.sz.mell.'!E54+'4.8.sz.mell.'!E54+'4.9.sz.mell.'!E54+'4.10.sz.mell.'!E54+'4.11.sz.mell.'!E54+'4.12.sz.mell.'!E54+'4.13.sz.mell.'!E54</f>
        <v>3431600</v>
      </c>
      <c r="F53" s="13">
        <f>'4.1.sz.mell.'!F54+'4.2.sz.mell.'!F54+'4.3.sz.mell.'!F54+'4.4.sz.mell.'!F54+'4.5.sz.mell.'!F54+'4.6.sz.mell.'!F54+'4.7.sz.mell.'!F54+'4.8.sz.mell.'!F54+'4.9.sz.mell.'!F54+'4.10.sz.mell.'!F54+'4.11.sz.mell.'!F54+'4.12.sz.mell.'!F54+'4.13.sz.mell.'!F54</f>
        <v>677800</v>
      </c>
      <c r="G53" s="195"/>
    </row>
    <row r="54" spans="1:11" s="95" customFormat="1" ht="16.5" thickBot="1" x14ac:dyDescent="0.3">
      <c r="A54" s="161"/>
      <c r="B54" s="151" t="s">
        <v>311</v>
      </c>
      <c r="C54" s="151" t="s">
        <v>314</v>
      </c>
      <c r="D54" s="13">
        <f>'4.1.sz.mell.'!D55+'4.2.sz.mell.'!D55+'4.3.sz.mell.'!D55+'4.4.sz.mell.'!D55+'4.5.sz.mell.'!D55+'4.6.sz.mell.'!D55+'4.7.sz.mell.'!D55+'4.8.sz.mell.'!D55+'4.9.sz.mell.'!D55+'4.10.sz.mell.'!D55+'4.11.sz.mell.'!D55+'4.12.sz.mell.'!D55+'4.13.sz.mell.'!D55</f>
        <v>250000</v>
      </c>
      <c r="E54" s="13">
        <f>'4.1.sz.mell.'!E55+'4.2.sz.mell.'!E55+'4.3.sz.mell.'!E55+'4.4.sz.mell.'!E55+'4.5.sz.mell.'!E55+'4.6.sz.mell.'!E55+'4.7.sz.mell.'!E55+'4.8.sz.mell.'!E55+'4.9.sz.mell.'!E55+'4.10.sz.mell.'!E55+'4.11.sz.mell.'!E55+'4.12.sz.mell.'!E55+'4.13.sz.mell.'!E55</f>
        <v>250000</v>
      </c>
      <c r="F54" s="13">
        <f>'4.1.sz.mell.'!F55+'4.2.sz.mell.'!F55+'4.3.sz.mell.'!F55+'4.4.sz.mell.'!F55+'4.5.sz.mell.'!F55+'4.6.sz.mell.'!F55+'4.7.sz.mell.'!F55+'4.8.sz.mell.'!F55+'4.9.sz.mell.'!F55+'4.10.sz.mell.'!F55+'4.11.sz.mell.'!F55+'4.12.sz.mell.'!F55+'4.13.sz.mell.'!F55</f>
        <v>0</v>
      </c>
      <c r="G54" s="195"/>
    </row>
    <row r="55" spans="1:11" s="95" customFormat="1" ht="16.5" thickBot="1" x14ac:dyDescent="0.3">
      <c r="A55" s="161"/>
      <c r="B55" s="151" t="s">
        <v>312</v>
      </c>
      <c r="C55" s="151" t="s">
        <v>315</v>
      </c>
      <c r="D55" s="13">
        <f>'4.1.sz.mell.'!D56+'4.2.sz.mell.'!D56+'4.3.sz.mell.'!D56+'4.4.sz.mell.'!D56+'4.5.sz.mell.'!D56+'4.6.sz.mell.'!D56+'4.7.sz.mell.'!D56+'4.8.sz.mell.'!D56+'4.9.sz.mell.'!D56+'4.10.sz.mell.'!D56+'4.11.sz.mell.'!D56+'4.12.sz.mell.'!D56+'4.13.sz.mell.'!D56</f>
        <v>600000</v>
      </c>
      <c r="E55" s="13">
        <f>'4.1.sz.mell.'!E56+'4.2.sz.mell.'!E56+'4.3.sz.mell.'!E56+'4.4.sz.mell.'!E56+'4.5.sz.mell.'!E56+'4.6.sz.mell.'!E56+'4.7.sz.mell.'!E56+'4.8.sz.mell.'!E56+'4.9.sz.mell.'!E56+'4.10.sz.mell.'!E56+'4.11.sz.mell.'!E56+'4.12.sz.mell.'!E56+'4.13.sz.mell.'!E56</f>
        <v>600000</v>
      </c>
      <c r="F55" s="13">
        <f>'4.1.sz.mell.'!F56+'4.2.sz.mell.'!F56+'4.3.sz.mell.'!F56+'4.4.sz.mell.'!F56+'4.5.sz.mell.'!F56+'4.6.sz.mell.'!F56+'4.7.sz.mell.'!F56+'4.8.sz.mell.'!F56+'4.9.sz.mell.'!F56+'4.10.sz.mell.'!F56+'4.11.sz.mell.'!F56+'4.12.sz.mell.'!F56+'4.13.sz.mell.'!F56</f>
        <v>341446</v>
      </c>
      <c r="G55" s="195"/>
    </row>
    <row r="56" spans="1:11" ht="16.5" thickBot="1" x14ac:dyDescent="0.3">
      <c r="A56" s="8">
        <v>47</v>
      </c>
      <c r="B56" s="20" t="s">
        <v>129</v>
      </c>
      <c r="C56" s="20" t="s">
        <v>140</v>
      </c>
      <c r="D56" s="21">
        <f>'4.1.sz.mell.'!D57+'4.2.sz.mell.'!D57+'4.3.sz.mell.'!D57+'4.4.sz.mell.'!D57+'4.5.sz.mell.'!D57+'4.6.sz.mell.'!D57+'4.7.sz.mell.'!D57+'4.8.sz.mell.'!D57+'4.9.sz.mell.'!D57+'4.10.sz.mell.'!D57+'4.11.sz.mell.'!D57+'4.12.sz.mell.'!D57+'4.13.sz.mell.'!D57</f>
        <v>3550000</v>
      </c>
      <c r="E56" s="21">
        <f>'4.1.sz.mell.'!E57+'4.2.sz.mell.'!E57+'4.3.sz.mell.'!E57+'4.4.sz.mell.'!E57+'4.5.sz.mell.'!E57+'4.6.sz.mell.'!E57+'4.7.sz.mell.'!E57+'4.8.sz.mell.'!E57+'4.9.sz.mell.'!E57+'4.10.sz.mell.'!E57+'4.11.sz.mell.'!E57+'4.12.sz.mell.'!E57+'4.13.sz.mell.'!E57</f>
        <v>4281600</v>
      </c>
      <c r="F56" s="21">
        <f>'4.1.sz.mell.'!F57+'4.2.sz.mell.'!F57+'4.3.sz.mell.'!F57+'4.4.sz.mell.'!F57+'4.5.sz.mell.'!F57+'4.6.sz.mell.'!F57+'4.7.sz.mell.'!F57+'4.8.sz.mell.'!F57+'4.9.sz.mell.'!F57+'4.10.sz.mell.'!F57+'4.11.sz.mell.'!F57+'4.12.sz.mell.'!F57+'4.13.sz.mell.'!F57</f>
        <v>1019246</v>
      </c>
      <c r="G56" s="87">
        <f t="shared" si="1"/>
        <v>0.2380525971599402</v>
      </c>
    </row>
    <row r="57" spans="1:11" s="2" customFormat="1" ht="16.5" thickBot="1" x14ac:dyDescent="0.3">
      <c r="A57" s="8">
        <v>48</v>
      </c>
      <c r="B57" s="9" t="s">
        <v>200</v>
      </c>
      <c r="C57" s="9" t="s">
        <v>201</v>
      </c>
      <c r="D57" s="10">
        <f>'4.1.sz.mell.'!D58+'4.2.sz.mell.'!D58+'4.3.sz.mell.'!D58+'4.4.sz.mell.'!D58+'4.5.sz.mell.'!D58+'4.6.sz.mell.'!D58+'4.7.sz.mell.'!D58+'4.8.sz.mell.'!D58+'4.9.sz.mell.'!D58+'4.10.sz.mell.'!D58+'4.11.sz.mell.'!D58+'4.12.sz.mell.'!D58+'4.13.sz.mell.'!D58</f>
        <v>0</v>
      </c>
      <c r="E57" s="10">
        <f>'4.1.sz.mell.'!E58+'4.2.sz.mell.'!E58+'4.3.sz.mell.'!E58+'4.4.sz.mell.'!E58+'4.5.sz.mell.'!E58+'4.6.sz.mell.'!E58+'4.7.sz.mell.'!E58+'4.8.sz.mell.'!E58+'4.9.sz.mell.'!E58+'4.10.sz.mell.'!E58+'4.11.sz.mell.'!E58+'4.12.sz.mell.'!E58+'4.13.sz.mell.'!E58</f>
        <v>5180869</v>
      </c>
      <c r="F57" s="10">
        <f>'4.1.sz.mell.'!F58+'4.2.sz.mell.'!F58+'4.3.sz.mell.'!F58+'4.4.sz.mell.'!F58+'4.5.sz.mell.'!F58+'4.6.sz.mell.'!F58+'4.7.sz.mell.'!F58+'4.8.sz.mell.'!F58+'4.9.sz.mell.'!F58+'4.10.sz.mell.'!F58+'4.11.sz.mell.'!F58+'4.12.sz.mell.'!F58+'4.13.sz.mell.'!F58</f>
        <v>5180869</v>
      </c>
      <c r="G57" s="84">
        <f t="shared" si="1"/>
        <v>1</v>
      </c>
    </row>
    <row r="58" spans="1:11" s="95" customFormat="1" ht="16.5" thickBot="1" x14ac:dyDescent="0.3">
      <c r="A58" s="8">
        <v>49</v>
      </c>
      <c r="B58" s="117" t="s">
        <v>241</v>
      </c>
      <c r="C58" s="117" t="s">
        <v>242</v>
      </c>
      <c r="D58" s="10">
        <f>'4.1.sz.mell.'!D59+'4.2.sz.mell.'!D59+'4.3.sz.mell.'!D59+'4.4.sz.mell.'!D59+'4.5.sz.mell.'!D59+'4.6.sz.mell.'!D59+'4.7.sz.mell.'!D59+'4.8.sz.mell.'!D59+'4.9.sz.mell.'!D59+'4.10.sz.mell.'!D59+'4.11.sz.mell.'!D59+'4.12.sz.mell.'!D59+'4.13.sz.mell.'!D59</f>
        <v>10310787</v>
      </c>
      <c r="E58" s="10">
        <f>'4.1.sz.mell.'!E59+'4.2.sz.mell.'!E59+'4.3.sz.mell.'!E59+'4.4.sz.mell.'!E59+'4.5.sz.mell.'!E59+'4.6.sz.mell.'!E59+'4.7.sz.mell.'!E59+'4.8.sz.mell.'!E59+'4.9.sz.mell.'!E59+'4.10.sz.mell.'!E59+'4.11.sz.mell.'!E59+'4.12.sz.mell.'!E59+'4.13.sz.mell.'!E59</f>
        <v>5129918</v>
      </c>
      <c r="F58" s="10">
        <f>'4.1.sz.mell.'!F59+'4.2.sz.mell.'!F59+'4.3.sz.mell.'!F59+'4.4.sz.mell.'!F59+'4.5.sz.mell.'!F59+'4.6.sz.mell.'!F59+'4.7.sz.mell.'!F59+'4.8.sz.mell.'!F59+'4.9.sz.mell.'!F59+'4.10.sz.mell.'!F59+'4.11.sz.mell.'!F59+'4.12.sz.mell.'!F59+'4.13.sz.mell.'!F59</f>
        <v>5129918</v>
      </c>
      <c r="G58" s="84">
        <f t="shared" si="1"/>
        <v>1</v>
      </c>
    </row>
    <row r="59" spans="1:11" s="63" customFormat="1" ht="16.5" thickBot="1" x14ac:dyDescent="0.3">
      <c r="A59" s="8">
        <v>50</v>
      </c>
      <c r="B59" s="52" t="s">
        <v>223</v>
      </c>
      <c r="C59" s="52" t="s">
        <v>224</v>
      </c>
      <c r="D59" s="10">
        <f>'4.1.sz.mell.'!D60+'4.2.sz.mell.'!D60+'4.3.sz.mell.'!D60+'4.4.sz.mell.'!D60+'4.5.sz.mell.'!D60+'4.6.sz.mell.'!D60+'4.7.sz.mell.'!D60+'4.8.sz.mell.'!D60+'4.9.sz.mell.'!D60+'4.10.sz.mell.'!D60+'4.11.sz.mell.'!D60+'4.12.sz.mell.'!D60+'4.13.sz.mell.'!D60</f>
        <v>0</v>
      </c>
      <c r="E59" s="10">
        <f>'4.1.sz.mell.'!E60+'4.2.sz.mell.'!E60+'4.3.sz.mell.'!E60+'4.4.sz.mell.'!E60+'4.5.sz.mell.'!E60+'4.6.sz.mell.'!E60+'4.7.sz.mell.'!E60+'4.8.sz.mell.'!E60+'4.9.sz.mell.'!E60+'4.10.sz.mell.'!E60+'4.11.sz.mell.'!E60+'4.12.sz.mell.'!E60+'4.13.sz.mell.'!E60</f>
        <v>0</v>
      </c>
      <c r="F59" s="10">
        <f>'4.1.sz.mell.'!F60+'4.2.sz.mell.'!F60+'4.3.sz.mell.'!F60+'4.4.sz.mell.'!F60+'4.5.sz.mell.'!F60+'4.6.sz.mell.'!F60+'4.7.sz.mell.'!F60+'4.8.sz.mell.'!F60+'4.9.sz.mell.'!F60+'4.10.sz.mell.'!F60+'4.11.sz.mell.'!F60+'4.12.sz.mell.'!F60+'4.13.sz.mell.'!F60</f>
        <v>0</v>
      </c>
      <c r="G59" s="84">
        <v>0</v>
      </c>
    </row>
    <row r="60" spans="1:11" ht="16.5" thickBot="1" x14ac:dyDescent="0.3">
      <c r="A60" s="8">
        <v>51</v>
      </c>
      <c r="B60" s="57" t="s">
        <v>118</v>
      </c>
      <c r="C60" s="57" t="s">
        <v>35</v>
      </c>
      <c r="D60" s="21">
        <f>'4.1.sz.mell.'!D61+'4.2.sz.mell.'!D61+'4.3.sz.mell.'!D61+'4.4.sz.mell.'!D61+'4.5.sz.mell.'!D61+'4.6.sz.mell.'!D61+'4.7.sz.mell.'!D61+'4.8.sz.mell.'!D61+'4.9.sz.mell.'!D61+'4.10.sz.mell.'!D61+'4.11.sz.mell.'!D61+'4.12.sz.mell.'!D61+'4.13.sz.mell.'!D61</f>
        <v>0</v>
      </c>
      <c r="E60" s="21">
        <f>'4.1.sz.mell.'!E61+'4.2.sz.mell.'!E61+'4.3.sz.mell.'!E61+'4.4.sz.mell.'!E61+'4.5.sz.mell.'!E61+'4.6.sz.mell.'!E61+'4.7.sz.mell.'!E61+'4.8.sz.mell.'!E61+'4.9.sz.mell.'!E61+'4.10.sz.mell.'!E61+'4.11.sz.mell.'!E61+'4.12.sz.mell.'!E61+'4.13.sz.mell.'!E61</f>
        <v>0</v>
      </c>
      <c r="F60" s="191">
        <f>'4.1.sz.mell.'!F61+'4.2.sz.mell.'!F61+'4.3.sz.mell.'!F61+'4.4.sz.mell.'!F61+'4.5.sz.mell.'!F61+'4.6.sz.mell.'!F61+'4.7.sz.mell.'!F61+'4.8.sz.mell.'!F61+'4.9.sz.mell.'!F61+'4.10.sz.mell.'!F61+'4.11.sz.mell.'!F61+'4.12.sz.mell.'!F61+'4.13.sz.mell.'!F61</f>
        <v>0</v>
      </c>
      <c r="G60" s="87">
        <v>0</v>
      </c>
    </row>
    <row r="61" spans="1:11" ht="16.5" thickBot="1" x14ac:dyDescent="0.3">
      <c r="A61" s="8">
        <v>52</v>
      </c>
      <c r="B61" s="9" t="s">
        <v>202</v>
      </c>
      <c r="C61" s="9" t="s">
        <v>36</v>
      </c>
      <c r="D61" s="10">
        <f>'4.1.sz.mell.'!D62+'4.2.sz.mell.'!D62+'4.3.sz.mell.'!D62+'4.4.sz.mell.'!D62+'4.5.sz.mell.'!D62+'4.6.sz.mell.'!D62+'4.7.sz.mell.'!D62+'4.8.sz.mell.'!D62+'4.9.sz.mell.'!D62+'4.10.sz.mell.'!D62+'4.11.sz.mell.'!D62+'4.12.sz.mell.'!D62+'4.13.sz.mell.'!D62</f>
        <v>36204385</v>
      </c>
      <c r="E61" s="10">
        <f>'4.1.sz.mell.'!E62+'4.2.sz.mell.'!E62+'4.3.sz.mell.'!E62+'4.4.sz.mell.'!E62+'4.5.sz.mell.'!E62+'4.6.sz.mell.'!E62+'4.7.sz.mell.'!E62+'4.8.sz.mell.'!E62+'4.9.sz.mell.'!E62+'4.10.sz.mell.'!E62+'4.11.sz.mell.'!E62+'4.12.sz.mell.'!E62+'4.13.sz.mell.'!E62</f>
        <v>36953324</v>
      </c>
      <c r="F61" s="10">
        <f>'4.1.sz.mell.'!F62+'4.2.sz.mell.'!F62+'4.3.sz.mell.'!F62+'4.4.sz.mell.'!F62+'4.5.sz.mell.'!F62+'4.6.sz.mell.'!F62+'4.7.sz.mell.'!F62+'4.8.sz.mell.'!F62+'4.9.sz.mell.'!F62+'4.10.sz.mell.'!F62+'4.11.sz.mell.'!F62+'4.12.sz.mell.'!F62+'4.13.sz.mell.'!F62</f>
        <v>30247323</v>
      </c>
      <c r="G61" s="84">
        <v>0</v>
      </c>
      <c r="K61" s="190"/>
    </row>
    <row r="62" spans="1:11" s="95" customFormat="1" ht="16.5" thickBot="1" x14ac:dyDescent="0.3">
      <c r="A62" s="8">
        <v>53</v>
      </c>
      <c r="B62" s="117" t="s">
        <v>243</v>
      </c>
      <c r="C62" s="117" t="s">
        <v>244</v>
      </c>
      <c r="D62" s="10">
        <f>'4.1.sz.mell.'!D63+'4.2.sz.mell.'!D63+'4.3.sz.mell.'!D63+'4.4.sz.mell.'!D63+'4.5.sz.mell.'!D63+'4.6.sz.mell.'!D63+'4.7.sz.mell.'!D63+'4.8.sz.mell.'!D63+'4.9.sz.mell.'!D63+'4.10.sz.mell.'!D63+'4.11.sz.mell.'!D63+'4.12.sz.mell.'!D63+'4.13.sz.mell.'!D63</f>
        <v>0</v>
      </c>
      <c r="E62" s="10">
        <f>'4.1.sz.mell.'!E63+'4.2.sz.mell.'!E63+'4.3.sz.mell.'!E63+'4.4.sz.mell.'!E63+'4.5.sz.mell.'!E63+'4.6.sz.mell.'!E63+'4.7.sz.mell.'!E63+'4.8.sz.mell.'!E63+'4.9.sz.mell.'!E63+'4.10.sz.mell.'!E63+'4.11.sz.mell.'!E63+'4.12.sz.mell.'!E63+'4.13.sz.mell.'!E63</f>
        <v>0</v>
      </c>
      <c r="F62" s="10">
        <f>'4.1.sz.mell.'!F63+'4.2.sz.mell.'!F63+'4.3.sz.mell.'!F63+'4.4.sz.mell.'!F63+'4.5.sz.mell.'!F63+'4.6.sz.mell.'!F63+'4.7.sz.mell.'!F63+'4.8.sz.mell.'!F63+'4.9.sz.mell.'!F63+'4.10.sz.mell.'!F63+'4.11.sz.mell.'!F63+'4.12.sz.mell.'!F63+'4.13.sz.mell.'!F63</f>
        <v>0</v>
      </c>
      <c r="G62" s="84">
        <v>0</v>
      </c>
    </row>
    <row r="63" spans="1:11" s="2" customFormat="1" ht="16.5" thickBot="1" x14ac:dyDescent="0.3">
      <c r="A63" s="8">
        <v>54</v>
      </c>
      <c r="B63" s="15" t="s">
        <v>203</v>
      </c>
      <c r="C63" s="15" t="s">
        <v>204</v>
      </c>
      <c r="D63" s="10">
        <f>'4.1.sz.mell.'!D64+'4.2.sz.mell.'!D64+'4.3.sz.mell.'!D64+'4.4.sz.mell.'!D64+'4.5.sz.mell.'!D64+'4.6.sz.mell.'!D64+'4.7.sz.mell.'!D64+'4.8.sz.mell.'!D64+'4.9.sz.mell.'!D64+'4.10.sz.mell.'!D64+'4.11.sz.mell.'!D64+'4.12.sz.mell.'!D64+'4.13.sz.mell.'!D64</f>
        <v>3700000</v>
      </c>
      <c r="E63" s="10">
        <f>'4.1.sz.mell.'!E64+'4.2.sz.mell.'!E64+'4.3.sz.mell.'!E64+'4.4.sz.mell.'!E64+'4.5.sz.mell.'!E64+'4.6.sz.mell.'!E64+'4.7.sz.mell.'!E64+'4.8.sz.mell.'!E64+'4.9.sz.mell.'!E64+'4.10.sz.mell.'!E64+'4.11.sz.mell.'!E64+'4.12.sz.mell.'!E64+'4.13.sz.mell.'!E64</f>
        <v>3376853</v>
      </c>
      <c r="F63" s="10">
        <f>'4.1.sz.mell.'!F64+'4.2.sz.mell.'!F64+'4.3.sz.mell.'!F64+'4.4.sz.mell.'!F64+'4.5.sz.mell.'!F64+'4.6.sz.mell.'!F64+'4.7.sz.mell.'!F64+'4.8.sz.mell.'!F64+'4.9.sz.mell.'!F64+'4.10.sz.mell.'!F64+'4.11.sz.mell.'!F64+'4.12.sz.mell.'!F64+'4.13.sz.mell.'!F64</f>
        <v>343360</v>
      </c>
      <c r="G63" s="84">
        <v>0</v>
      </c>
    </row>
    <row r="64" spans="1:11" ht="16.5" thickBot="1" x14ac:dyDescent="0.3">
      <c r="A64" s="8">
        <v>55</v>
      </c>
      <c r="B64" s="9" t="s">
        <v>37</v>
      </c>
      <c r="C64" s="9" t="s">
        <v>119</v>
      </c>
      <c r="D64" s="10">
        <f>'4.1.sz.mell.'!D65+'4.2.sz.mell.'!D65+'4.3.sz.mell.'!D65+'4.4.sz.mell.'!D65+'4.5.sz.mell.'!D65+'4.6.sz.mell.'!D65+'4.7.sz.mell.'!D65+'4.8.sz.mell.'!D65+'4.9.sz.mell.'!D65+'4.10.sz.mell.'!D65+'4.11.sz.mell.'!D65+'4.12.sz.mell.'!D65+'4.13.sz.mell.'!D65</f>
        <v>63990117</v>
      </c>
      <c r="E64" s="10">
        <f>'4.1.sz.mell.'!E65+'4.2.sz.mell.'!E65+'4.3.sz.mell.'!E65+'4.4.sz.mell.'!E65+'4.5.sz.mell.'!E65+'4.6.sz.mell.'!E65+'4.7.sz.mell.'!E65+'4.8.sz.mell.'!E65+'4.9.sz.mell.'!E65+'4.10.sz.mell.'!E65+'4.11.sz.mell.'!E65+'4.12.sz.mell.'!E65+'4.13.sz.mell.'!E65</f>
        <v>281683162</v>
      </c>
      <c r="F64" s="10">
        <f>'4.1.sz.mell.'!F65+'4.2.sz.mell.'!F65+'4.3.sz.mell.'!F65+'4.4.sz.mell.'!F65+'4.5.sz.mell.'!F65+'4.6.sz.mell.'!F65+'4.7.sz.mell.'!F65+'4.8.sz.mell.'!F65+'4.9.sz.mell.'!F65+'4.10.sz.mell.'!F65+'4.11.sz.mell.'!F65+'4.12.sz.mell.'!F65+'4.13.sz.mell.'!F65</f>
        <v>0</v>
      </c>
      <c r="G64" s="84">
        <v>0</v>
      </c>
    </row>
    <row r="65" spans="1:10" ht="16.5" thickBot="1" x14ac:dyDescent="0.3">
      <c r="A65" s="8">
        <v>56</v>
      </c>
      <c r="B65" s="20" t="s">
        <v>38</v>
      </c>
      <c r="C65" s="20" t="s">
        <v>39</v>
      </c>
      <c r="D65" s="21">
        <f>'4.1.sz.mell.'!D66+'4.2.sz.mell.'!D66+'4.3.sz.mell.'!D66+'4.4.sz.mell.'!D66+'4.5.sz.mell.'!D66+'4.6.sz.mell.'!D66+'4.7.sz.mell.'!D66+'4.8.sz.mell.'!D66+'4.9.sz.mell.'!D66+'4.10.sz.mell.'!D66+'4.11.sz.mell.'!D66+'4.12.sz.mell.'!D66+'4.13.sz.mell.'!D66</f>
        <v>114205289</v>
      </c>
      <c r="E65" s="21">
        <f>'4.1.sz.mell.'!E66+'4.2.sz.mell.'!E66+'4.3.sz.mell.'!E66+'4.4.sz.mell.'!E66+'4.5.sz.mell.'!E66+'4.6.sz.mell.'!E66+'4.7.sz.mell.'!E66+'4.8.sz.mell.'!E66+'4.9.sz.mell.'!E66+'4.10.sz.mell.'!E66+'4.11.sz.mell.'!E66+'4.12.sz.mell.'!E66+'4.13.sz.mell.'!E66</f>
        <v>332324126</v>
      </c>
      <c r="F65" s="21">
        <f>'4.1.sz.mell.'!F66+'4.2.sz.mell.'!F66+'4.3.sz.mell.'!F66+'4.4.sz.mell.'!F66+'4.5.sz.mell.'!F66+'4.6.sz.mell.'!F66+'4.7.sz.mell.'!F66+'4.8.sz.mell.'!F66+'4.9.sz.mell.'!F66+'4.10.sz.mell.'!F66+'4.11.sz.mell.'!F66+'4.12.sz.mell.'!F66+'4.13.sz.mell.'!F66</f>
        <v>40901470</v>
      </c>
      <c r="G65" s="87">
        <f>F65/E65</f>
        <v>0.12307704075628864</v>
      </c>
    </row>
    <row r="66" spans="1:10" ht="16.5" thickBot="1" x14ac:dyDescent="0.3">
      <c r="A66" s="8">
        <v>57</v>
      </c>
      <c r="B66" s="9" t="s">
        <v>120</v>
      </c>
      <c r="C66" s="9" t="s">
        <v>40</v>
      </c>
      <c r="D66" s="10">
        <f>'4.1.sz.mell.'!D67+'4.2.sz.mell.'!D67+'4.3.sz.mell.'!D67+'4.4.sz.mell.'!D67+'4.5.sz.mell.'!D67+'4.6.sz.mell.'!D67+'4.7.sz.mell.'!D67+'4.8.sz.mell.'!D67+'4.9.sz.mell.'!D67+'4.10.sz.mell.'!D67+'4.11.sz.mell.'!D67+'4.12.sz.mell.'!D67+'4.13.sz.mell.'!D67</f>
        <v>0</v>
      </c>
      <c r="E66" s="10">
        <f>'4.1.sz.mell.'!E67+'4.2.sz.mell.'!E67+'4.3.sz.mell.'!E67+'4.4.sz.mell.'!E67+'4.5.sz.mell.'!E67+'4.6.sz.mell.'!E67+'4.7.sz.mell.'!E67+'4.8.sz.mell.'!E67+'4.9.sz.mell.'!E67+'4.10.sz.mell.'!E67+'4.11.sz.mell.'!E67+'4.12.sz.mell.'!E67+'4.13.sz.mell.'!E67</f>
        <v>0</v>
      </c>
      <c r="F66" s="10">
        <f>'4.1.sz.mell.'!F67+'4.2.sz.mell.'!F67+'4.3.sz.mell.'!F67+'4.4.sz.mell.'!F67+'4.5.sz.mell.'!F67+'4.6.sz.mell.'!F67+'4.7.sz.mell.'!F67+'4.8.sz.mell.'!F67+'4.9.sz.mell.'!F67+'4.10.sz.mell.'!F67+'4.11.sz.mell.'!F67+'4.12.sz.mell.'!F67+'4.13.sz.mell.'!F67</f>
        <v>0</v>
      </c>
      <c r="G66" s="84">
        <v>0</v>
      </c>
    </row>
    <row r="67" spans="1:10" ht="16.5" thickBot="1" x14ac:dyDescent="0.3">
      <c r="A67" s="8">
        <v>58</v>
      </c>
      <c r="B67" s="9" t="s">
        <v>41</v>
      </c>
      <c r="C67" s="9" t="s">
        <v>42</v>
      </c>
      <c r="D67" s="10">
        <f>'4.1.sz.mell.'!D68+'4.2.sz.mell.'!D68+'4.3.sz.mell.'!D68+'4.4.sz.mell.'!D68+'4.5.sz.mell.'!D68+'4.6.sz.mell.'!D68+'4.7.sz.mell.'!D68+'4.8.sz.mell.'!D68+'4.9.sz.mell.'!D68+'4.10.sz.mell.'!D68+'4.11.sz.mell.'!D68+'4.12.sz.mell.'!D68+'4.13.sz.mell.'!D68</f>
        <v>0</v>
      </c>
      <c r="E67" s="10">
        <f>'4.1.sz.mell.'!E68+'4.2.sz.mell.'!E68+'4.3.sz.mell.'!E68+'4.4.sz.mell.'!E68+'4.5.sz.mell.'!E68+'4.6.sz.mell.'!E68+'4.7.sz.mell.'!E68+'4.8.sz.mell.'!E68+'4.9.sz.mell.'!E68+'4.10.sz.mell.'!E68+'4.11.sz.mell.'!E68+'4.12.sz.mell.'!E68+'4.13.sz.mell.'!E68</f>
        <v>0</v>
      </c>
      <c r="F67" s="10">
        <f>'4.1.sz.mell.'!F68+'4.2.sz.mell.'!F68+'4.3.sz.mell.'!F68+'4.4.sz.mell.'!F68+'4.5.sz.mell.'!F68+'4.6.sz.mell.'!F68+'4.7.sz.mell.'!F68+'4.8.sz.mell.'!F68+'4.9.sz.mell.'!F68+'4.10.sz.mell.'!F68+'4.11.sz.mell.'!F68+'4.12.sz.mell.'!F68+'4.13.sz.mell.'!F68</f>
        <v>0</v>
      </c>
      <c r="G67" s="84">
        <v>0</v>
      </c>
    </row>
    <row r="68" spans="1:10" ht="16.5" thickBot="1" x14ac:dyDescent="0.3">
      <c r="A68" s="8">
        <v>59</v>
      </c>
      <c r="B68" s="9" t="s">
        <v>43</v>
      </c>
      <c r="C68" s="9" t="s">
        <v>44</v>
      </c>
      <c r="D68" s="10">
        <f>'4.1.sz.mell.'!D69+'4.2.sz.mell.'!D69+'4.3.sz.mell.'!D69+'4.4.sz.mell.'!D69+'4.5.sz.mell.'!D69+'4.6.sz.mell.'!D69+'4.7.sz.mell.'!D69+'4.8.sz.mell.'!D69+'4.9.sz.mell.'!D69+'4.10.sz.mell.'!D69+'4.11.sz.mell.'!D69+'4.12.sz.mell.'!D69+'4.13.sz.mell.'!D69</f>
        <v>0</v>
      </c>
      <c r="E68" s="10">
        <f>'4.1.sz.mell.'!E69+'4.2.sz.mell.'!E69+'4.3.sz.mell.'!E69+'4.4.sz.mell.'!E69+'4.5.sz.mell.'!E69+'4.6.sz.mell.'!E69+'4.7.sz.mell.'!E69+'4.8.sz.mell.'!E69+'4.9.sz.mell.'!E69+'4.10.sz.mell.'!E69+'4.11.sz.mell.'!E69+'4.12.sz.mell.'!E69+'4.13.sz.mell.'!E69</f>
        <v>91244</v>
      </c>
      <c r="F68" s="10">
        <f>'4.1.sz.mell.'!F69+'4.2.sz.mell.'!F69+'4.3.sz.mell.'!F69+'4.4.sz.mell.'!F69+'4.5.sz.mell.'!F69+'4.6.sz.mell.'!F69+'4.7.sz.mell.'!F69+'4.8.sz.mell.'!F69+'4.9.sz.mell.'!F69+'4.10.sz.mell.'!F69+'4.11.sz.mell.'!F69+'4.12.sz.mell.'!F69+'4.13.sz.mell.'!F69</f>
        <v>91244</v>
      </c>
      <c r="G68" s="84">
        <v>0</v>
      </c>
    </row>
    <row r="69" spans="1:10" ht="16.5" thickBot="1" x14ac:dyDescent="0.3">
      <c r="A69" s="8">
        <v>60</v>
      </c>
      <c r="B69" s="9" t="s">
        <v>121</v>
      </c>
      <c r="C69" s="9" t="s">
        <v>45</v>
      </c>
      <c r="D69" s="10">
        <f>'4.1.sz.mell.'!D70+'4.2.sz.mell.'!D70+'4.3.sz.mell.'!D70+'4.4.sz.mell.'!D70+'4.5.sz.mell.'!D70+'4.6.sz.mell.'!D70+'4.7.sz.mell.'!D70+'4.8.sz.mell.'!D70+'4.9.sz.mell.'!D70+'4.10.sz.mell.'!D70+'4.11.sz.mell.'!D70+'4.12.sz.mell.'!D70+'4.13.sz.mell.'!D70</f>
        <v>236220</v>
      </c>
      <c r="E69" s="10">
        <f>'4.1.sz.mell.'!E70+'4.2.sz.mell.'!E70+'4.3.sz.mell.'!E70+'4.4.sz.mell.'!E70+'4.5.sz.mell.'!E70+'4.6.sz.mell.'!E70+'4.7.sz.mell.'!E70+'4.8.sz.mell.'!E70+'4.9.sz.mell.'!E70+'4.10.sz.mell.'!E70+'4.11.sz.mell.'!E70+'4.12.sz.mell.'!E70+'4.13.sz.mell.'!E70</f>
        <v>321354</v>
      </c>
      <c r="F69" s="10">
        <f>'4.1.sz.mell.'!F70+'4.2.sz.mell.'!F70+'4.3.sz.mell.'!F70+'4.4.sz.mell.'!F70+'4.5.sz.mell.'!F70+'4.6.sz.mell.'!F70+'4.7.sz.mell.'!F70+'4.8.sz.mell.'!F70+'4.9.sz.mell.'!F70+'4.10.sz.mell.'!F70+'4.11.sz.mell.'!F70+'4.12.sz.mell.'!F70+'4.13.sz.mell.'!F70</f>
        <v>247235</v>
      </c>
      <c r="G69" s="84">
        <v>0</v>
      </c>
    </row>
    <row r="70" spans="1:10" ht="16.5" thickBot="1" x14ac:dyDescent="0.3">
      <c r="A70" s="8">
        <v>61</v>
      </c>
      <c r="B70" s="9" t="s">
        <v>126</v>
      </c>
      <c r="C70" s="9" t="s">
        <v>46</v>
      </c>
      <c r="D70" s="10">
        <f>'4.1.sz.mell.'!D71+'4.2.sz.mell.'!D71+'4.3.sz.mell.'!D71+'4.4.sz.mell.'!D71+'4.5.sz.mell.'!D71+'4.6.sz.mell.'!D71+'4.7.sz.mell.'!D71+'4.8.sz.mell.'!D71+'4.9.sz.mell.'!D71+'4.10.sz.mell.'!D71+'4.11.sz.mell.'!D71+'4.12.sz.mell.'!D71+'4.13.sz.mell.'!D71</f>
        <v>63780</v>
      </c>
      <c r="E70" s="10">
        <f>'4.1.sz.mell.'!E71+'4.2.sz.mell.'!E71+'4.3.sz.mell.'!E71+'4.4.sz.mell.'!E71+'4.5.sz.mell.'!E71+'4.6.sz.mell.'!E71+'4.7.sz.mell.'!E71+'4.8.sz.mell.'!E71+'4.9.sz.mell.'!E71+'4.10.sz.mell.'!E71+'4.11.sz.mell.'!E71+'4.12.sz.mell.'!E71+'4.13.sz.mell.'!E71</f>
        <v>110402</v>
      </c>
      <c r="F70" s="10">
        <f>'4.1.sz.mell.'!F71+'4.2.sz.mell.'!F71+'4.3.sz.mell.'!F71+'4.4.sz.mell.'!F71+'4.5.sz.mell.'!F71+'4.6.sz.mell.'!F71+'4.7.sz.mell.'!F71+'4.8.sz.mell.'!F71+'4.9.sz.mell.'!F71+'4.10.sz.mell.'!F71+'4.11.sz.mell.'!F71+'4.12.sz.mell.'!F71+'4.13.sz.mell.'!F71</f>
        <v>91391</v>
      </c>
      <c r="G70" s="84">
        <v>0</v>
      </c>
    </row>
    <row r="71" spans="1:10" ht="16.5" thickBot="1" x14ac:dyDescent="0.3">
      <c r="A71" s="8">
        <v>62</v>
      </c>
      <c r="B71" s="20" t="s">
        <v>47</v>
      </c>
      <c r="C71" s="20" t="s">
        <v>48</v>
      </c>
      <c r="D71" s="21">
        <f>'4.1.sz.mell.'!D72+'4.2.sz.mell.'!D72+'4.3.sz.mell.'!D72+'4.4.sz.mell.'!D72+'4.5.sz.mell.'!D72+'4.6.sz.mell.'!D72+'4.7.sz.mell.'!D72+'4.8.sz.mell.'!D72+'4.9.sz.mell.'!D72+'4.10.sz.mell.'!D72+'4.11.sz.mell.'!D72+'4.12.sz.mell.'!D72+'4.13.sz.mell.'!D72</f>
        <v>300000</v>
      </c>
      <c r="E71" s="21">
        <v>523000</v>
      </c>
      <c r="F71" s="21">
        <v>429870</v>
      </c>
      <c r="G71" s="87">
        <v>0</v>
      </c>
    </row>
    <row r="72" spans="1:10" ht="16.5" thickBot="1" x14ac:dyDescent="0.3">
      <c r="A72" s="8">
        <v>63</v>
      </c>
      <c r="B72" s="9" t="s">
        <v>49</v>
      </c>
      <c r="C72" s="9" t="s">
        <v>50</v>
      </c>
      <c r="D72" s="10">
        <f>'4.1.sz.mell.'!D73+'4.2.sz.mell.'!D73+'4.3.sz.mell.'!D73+'4.4.sz.mell.'!D73+'4.5.sz.mell.'!D73+'4.6.sz.mell.'!D73+'4.7.sz.mell.'!D73+'4.8.sz.mell.'!D73+'4.9.sz.mell.'!D73+'4.10.sz.mell.'!D73+'4.11.sz.mell.'!D73+'4.12.sz.mell.'!D73+'4.13.sz.mell.'!D73</f>
        <v>4567977</v>
      </c>
      <c r="E72" s="10">
        <f>'4.1.sz.mell.'!E73+'4.2.sz.mell.'!E73+'4.3.sz.mell.'!E73+'4.4.sz.mell.'!E73+'4.5.sz.mell.'!E73+'4.6.sz.mell.'!E73+'4.7.sz.mell.'!E73+'4.8.sz.mell.'!E73+'4.9.sz.mell.'!E73+'4.10.sz.mell.'!E73+'4.11.sz.mell.'!E73+'4.12.sz.mell.'!E73+'4.13.sz.mell.'!E73</f>
        <v>5083459</v>
      </c>
      <c r="F72" s="10">
        <f>'4.1.sz.mell.'!F73+'4.2.sz.mell.'!F73+'4.3.sz.mell.'!F73+'4.4.sz.mell.'!F73+'4.5.sz.mell.'!F73+'4.6.sz.mell.'!F73+'4.7.sz.mell.'!F73+'4.8.sz.mell.'!F73+'4.9.sz.mell.'!F73+'4.10.sz.mell.'!F73+'4.11.sz.mell.'!F73+'4.12.sz.mell.'!F73+'4.13.sz.mell.'!F73</f>
        <v>5015332</v>
      </c>
      <c r="G72" s="84">
        <f t="shared" ref="G72:G74" si="2">F72/E72</f>
        <v>0.98659829852075132</v>
      </c>
    </row>
    <row r="73" spans="1:10" ht="16.5" thickBot="1" x14ac:dyDescent="0.3">
      <c r="A73" s="8">
        <v>64</v>
      </c>
      <c r="B73" s="9" t="s">
        <v>125</v>
      </c>
      <c r="C73" s="9" t="s">
        <v>51</v>
      </c>
      <c r="D73" s="10">
        <f>'4.1.sz.mell.'!D74+'4.2.sz.mell.'!D74+'4.3.sz.mell.'!D74+'4.4.sz.mell.'!D74+'4.5.sz.mell.'!D74+'4.6.sz.mell.'!D74+'4.7.sz.mell.'!D74+'4.8.sz.mell.'!D74+'4.9.sz.mell.'!D74+'4.10.sz.mell.'!D74+'4.11.sz.mell.'!D74+'4.12.sz.mell.'!D74+'4.13.sz.mell.'!D74</f>
        <v>1233356</v>
      </c>
      <c r="E73" s="10">
        <f>'4.1.sz.mell.'!E74+'4.2.sz.mell.'!E74+'4.3.sz.mell.'!E74+'4.4.sz.mell.'!E74+'4.5.sz.mell.'!E74+'4.6.sz.mell.'!E74+'4.7.sz.mell.'!E74+'4.8.sz.mell.'!E74+'4.9.sz.mell.'!E74+'4.10.sz.mell.'!E74+'4.11.sz.mell.'!E74+'4.12.sz.mell.'!E74+'4.13.sz.mell.'!E74</f>
        <v>1196738</v>
      </c>
      <c r="F73" s="10">
        <f>'4.1.sz.mell.'!F74+'4.2.sz.mell.'!F74+'4.3.sz.mell.'!F74+'4.4.sz.mell.'!F74+'4.5.sz.mell.'!F74+'4.6.sz.mell.'!F74+'4.7.sz.mell.'!F74+'4.8.sz.mell.'!F74+'4.9.sz.mell.'!F74+'4.10.sz.mell.'!F74+'4.11.sz.mell.'!F74+'4.12.sz.mell.'!F74+'4.13.sz.mell.'!F74</f>
        <v>1165657</v>
      </c>
      <c r="G73" s="84">
        <f t="shared" si="2"/>
        <v>0.97402856765641266</v>
      </c>
    </row>
    <row r="74" spans="1:10" ht="16.5" thickBot="1" x14ac:dyDescent="0.3">
      <c r="A74" s="8">
        <v>65</v>
      </c>
      <c r="B74" s="20" t="s">
        <v>52</v>
      </c>
      <c r="C74" s="20" t="s">
        <v>53</v>
      </c>
      <c r="D74" s="21">
        <f>'4.1.sz.mell.'!D75+'4.2.sz.mell.'!D75+'4.3.sz.mell.'!D75+'4.4.sz.mell.'!D75+'4.5.sz.mell.'!D75+'4.6.sz.mell.'!D75+'4.7.sz.mell.'!D75+'4.8.sz.mell.'!D75+'4.9.sz.mell.'!D75+'4.10.sz.mell.'!D75+'4.11.sz.mell.'!D75+'4.12.sz.mell.'!D75+'4.13.sz.mell.'!D75</f>
        <v>5801333</v>
      </c>
      <c r="E74" s="21">
        <f>'4.1.sz.mell.'!E75+'4.2.sz.mell.'!E75+'4.3.sz.mell.'!E75+'4.4.sz.mell.'!E75+'4.5.sz.mell.'!E75+'4.6.sz.mell.'!E75+'4.7.sz.mell.'!E75+'4.8.sz.mell.'!E75+'4.9.sz.mell.'!E75+'4.10.sz.mell.'!E75+'4.11.sz.mell.'!E75+'4.12.sz.mell.'!E75+'4.13.sz.mell.'!E75</f>
        <v>6280197</v>
      </c>
      <c r="F74" s="21">
        <f>'4.1.sz.mell.'!F75+'4.2.sz.mell.'!F75+'4.3.sz.mell.'!F75+'4.4.sz.mell.'!F75+'4.5.sz.mell.'!F75+'4.6.sz.mell.'!F75+'4.7.sz.mell.'!F75+'4.8.sz.mell.'!F75+'4.9.sz.mell.'!F75+'4.10.sz.mell.'!F75+'4.11.sz.mell.'!F75+'4.12.sz.mell.'!F75+'4.13.sz.mell.'!F75</f>
        <v>6180989</v>
      </c>
      <c r="G74" s="87">
        <f t="shared" si="2"/>
        <v>0.98420304331217634</v>
      </c>
      <c r="J74" s="35"/>
    </row>
    <row r="75" spans="1:10" ht="16.5" thickBot="1" x14ac:dyDescent="0.3">
      <c r="A75" s="8">
        <v>66</v>
      </c>
      <c r="B75" s="9" t="s">
        <v>124</v>
      </c>
      <c r="C75" s="9" t="s">
        <v>122</v>
      </c>
      <c r="D75" s="10">
        <f>'4.1.sz.mell.'!D76+'4.2.sz.mell.'!D76+'4.3.sz.mell.'!D76+'4.4.sz.mell.'!D76+'4.5.sz.mell.'!D76+'4.6.sz.mell.'!D76+'4.7.sz.mell.'!D76+'4.8.sz.mell.'!D76+'4.9.sz.mell.'!D76+'4.10.sz.mell.'!D76+'4.11.sz.mell.'!D76+'4.12.sz.mell.'!D76+'4.13.sz.mell.'!D76</f>
        <v>2235143</v>
      </c>
      <c r="E75" s="10">
        <f>'4.1.sz.mell.'!E76+'4.2.sz.mell.'!E76+'4.3.sz.mell.'!E76+'4.4.sz.mell.'!E76+'4.5.sz.mell.'!E76+'4.6.sz.mell.'!E76+'4.7.sz.mell.'!E76+'4.8.sz.mell.'!E76+'4.9.sz.mell.'!E76+'4.10.sz.mell.'!E76+'4.11.sz.mell.'!E76+'4.12.sz.mell.'!E76+'4.13.sz.mell.'!E76</f>
        <v>2240333</v>
      </c>
      <c r="F75" s="10">
        <f>'4.1.sz.mell.'!F76+'4.2.sz.mell.'!F76+'4.3.sz.mell.'!F76+'4.4.sz.mell.'!F76+'4.5.sz.mell.'!F76+'4.6.sz.mell.'!F76+'4.7.sz.mell.'!F76+'4.8.sz.mell.'!F76+'4.9.sz.mell.'!F76+'4.10.sz.mell.'!F76+'4.11.sz.mell.'!F76+'4.12.sz.mell.'!F76+'4.13.sz.mell.'!F76</f>
        <v>5190</v>
      </c>
      <c r="G75" s="84">
        <v>0</v>
      </c>
    </row>
    <row r="76" spans="1:10" ht="16.5" thickBot="1" x14ac:dyDescent="0.3">
      <c r="A76" s="8">
        <v>67</v>
      </c>
      <c r="B76" s="20" t="s">
        <v>54</v>
      </c>
      <c r="C76" s="20" t="s">
        <v>55</v>
      </c>
      <c r="D76" s="21">
        <f>'4.1.sz.mell.'!D77+'4.2.sz.mell.'!D77+'4.3.sz.mell.'!D77+'4.4.sz.mell.'!D77+'4.5.sz.mell.'!D77+'4.6.sz.mell.'!D77+'4.7.sz.mell.'!D77+'4.8.sz.mell.'!D77+'4.9.sz.mell.'!D77+'4.10.sz.mell.'!D77+'4.11.sz.mell.'!D77+'4.12.sz.mell.'!D77+'4.13.sz.mell.'!D77</f>
        <v>2235143</v>
      </c>
      <c r="E76" s="21">
        <f>'4.1.sz.mell.'!E77+'4.2.sz.mell.'!E77+'4.3.sz.mell.'!E77+'4.4.sz.mell.'!E77+'4.5.sz.mell.'!E77+'4.6.sz.mell.'!E77+'4.7.sz.mell.'!E77+'4.8.sz.mell.'!E77+'4.9.sz.mell.'!E77+'4.10.sz.mell.'!E77+'4.11.sz.mell.'!E77+'4.12.sz.mell.'!E77+'4.13.sz.mell.'!E77</f>
        <v>2240333</v>
      </c>
      <c r="F76" s="21">
        <f>'4.1.sz.mell.'!F77+'4.2.sz.mell.'!F77+'4.3.sz.mell.'!F77+'4.4.sz.mell.'!F77+'4.5.sz.mell.'!F77+'4.6.sz.mell.'!F77+'4.7.sz.mell.'!F77+'4.8.sz.mell.'!F77+'4.9.sz.mell.'!F77+'4.10.sz.mell.'!F77+'4.11.sz.mell.'!F77+'4.12.sz.mell.'!F77+'4.13.sz.mell.'!F77</f>
        <v>5190</v>
      </c>
      <c r="G76" s="87">
        <v>0</v>
      </c>
    </row>
    <row r="77" spans="1:10" s="2" customFormat="1" ht="16.5" thickBot="1" x14ac:dyDescent="0.3">
      <c r="A77" s="8">
        <v>68</v>
      </c>
      <c r="B77" s="37"/>
      <c r="C77" s="37"/>
      <c r="D77" s="191">
        <f>'4.1.sz.mell.'!D78+'4.2.sz.mell.'!D78+'4.3.sz.mell.'!D78+'4.4.sz.mell.'!D78+'4.5.sz.mell.'!D78+'4.6.sz.mell.'!D78+'4.7.sz.mell.'!D78+'4.8.sz.mell.'!D78+'4.9.sz.mell.'!D78+'4.10.sz.mell.'!D78+'4.11.sz.mell.'!D78+'4.12.sz.mell.'!D78+'4.13.sz.mell.'!D78</f>
        <v>0</v>
      </c>
      <c r="E77" s="191">
        <f>'4.1.sz.mell.'!E78+'4.2.sz.mell.'!E78+'4.3.sz.mell.'!E78+'4.4.sz.mell.'!E78+'4.5.sz.mell.'!E78+'4.6.sz.mell.'!E78+'4.7.sz.mell.'!E78+'4.8.sz.mell.'!E78+'4.9.sz.mell.'!E78+'4.10.sz.mell.'!E78+'4.11.sz.mell.'!E78+'4.12.sz.mell.'!E78+'4.13.sz.mell.'!E78</f>
        <v>0</v>
      </c>
      <c r="F77" s="191">
        <f>'4.1.sz.mell.'!F78+'4.2.sz.mell.'!F78+'4.3.sz.mell.'!F78+'4.4.sz.mell.'!F78+'4.5.sz.mell.'!F78+'4.6.sz.mell.'!F78+'4.7.sz.mell.'!F78+'4.8.sz.mell.'!F78+'4.9.sz.mell.'!F78+'4.10.sz.mell.'!F78+'4.11.sz.mell.'!F78+'4.12.sz.mell.'!F78+'4.13.sz.mell.'!F78</f>
        <v>0</v>
      </c>
      <c r="G77" s="87"/>
    </row>
    <row r="78" spans="1:10" ht="27" customHeight="1" thickBot="1" x14ac:dyDescent="0.3">
      <c r="A78" s="8">
        <v>69</v>
      </c>
      <c r="B78" s="20" t="s">
        <v>134</v>
      </c>
      <c r="C78" s="20" t="s">
        <v>56</v>
      </c>
      <c r="D78" s="21">
        <f>'4.1.sz.mell.'!D79+'4.2.sz.mell.'!D79+'4.3.sz.mell.'!D79+'4.4.sz.mell.'!D79+'4.5.sz.mell.'!D79+'4.6.sz.mell.'!D79+'4.7.sz.mell.'!D79+'4.8.sz.mell.'!D79+'4.9.sz.mell.'!D79+'4.10.sz.mell.'!D79+'4.11.sz.mell.'!D79+'4.12.sz.mell.'!D79+'4.13.sz.mell.'!D79</f>
        <v>241674044</v>
      </c>
      <c r="E78" s="21">
        <f>'4.1.sz.mell.'!E79+'4.2.sz.mell.'!E79+'4.3.sz.mell.'!E79+'4.4.sz.mell.'!E79+'4.5.sz.mell.'!E79+'4.6.sz.mell.'!E79+'4.7.sz.mell.'!E79+'4.8.sz.mell.'!E79+'4.9.sz.mell.'!E79+'4.10.sz.mell.'!E79+'4.11.sz.mell.'!E79+'4.12.sz.mell.'!E79+'4.13.sz.mell.'!E79</f>
        <v>465537519</v>
      </c>
      <c r="F78" s="21">
        <f>'4.1.sz.mell.'!F79+'4.2.sz.mell.'!F79+'4.3.sz.mell.'!F79+'4.4.sz.mell.'!F79+'4.5.sz.mell.'!F79+'4.6.sz.mell.'!F79+'4.7.sz.mell.'!F79+'4.8.sz.mell.'!F79+'4.9.sz.mell.'!F79+'4.10.sz.mell.'!F79+'4.11.sz.mell.'!F79+'4.12.sz.mell.'!F79+'4.13.sz.mell.'!F79</f>
        <v>141415866</v>
      </c>
      <c r="G78" s="87">
        <f t="shared" ref="G78" si="3">F78/E78</f>
        <v>0.30376899869159635</v>
      </c>
    </row>
    <row r="79" spans="1:10" ht="15.75" thickBot="1" x14ac:dyDescent="0.3">
      <c r="A79" s="529" t="s">
        <v>233</v>
      </c>
      <c r="B79" s="529"/>
      <c r="C79" s="529"/>
      <c r="D79" s="530"/>
      <c r="E79" s="35"/>
      <c r="F79" s="35"/>
    </row>
    <row r="80" spans="1:10" ht="32.25" thickBot="1" x14ac:dyDescent="0.3">
      <c r="A80" s="130" t="s">
        <v>0</v>
      </c>
      <c r="B80" s="131" t="s">
        <v>1</v>
      </c>
      <c r="C80" s="130" t="s">
        <v>2</v>
      </c>
      <c r="D80" s="130" t="s">
        <v>137</v>
      </c>
      <c r="E80" s="130" t="s">
        <v>212</v>
      </c>
      <c r="F80" s="132" t="s">
        <v>376</v>
      </c>
      <c r="G80" s="133" t="s">
        <v>213</v>
      </c>
    </row>
    <row r="81" spans="1:12" ht="16.5" thickBot="1" x14ac:dyDescent="0.3">
      <c r="A81" s="134">
        <v>1</v>
      </c>
      <c r="B81" s="55" t="s">
        <v>225</v>
      </c>
      <c r="C81" s="134" t="s">
        <v>226</v>
      </c>
      <c r="D81" s="135">
        <v>0</v>
      </c>
      <c r="E81" s="135">
        <v>0</v>
      </c>
      <c r="F81" s="135">
        <v>0</v>
      </c>
      <c r="G81" s="136">
        <v>0</v>
      </c>
    </row>
    <row r="82" spans="1:12" ht="16.5" thickBot="1" x14ac:dyDescent="0.3">
      <c r="A82" s="137">
        <v>2</v>
      </c>
      <c r="B82" s="12" t="s">
        <v>135</v>
      </c>
      <c r="C82" s="12" t="s">
        <v>136</v>
      </c>
      <c r="D82" s="13">
        <v>3017610</v>
      </c>
      <c r="E82" s="13">
        <v>4604376</v>
      </c>
      <c r="F82" s="13">
        <v>4604376</v>
      </c>
      <c r="G82" s="136">
        <f t="shared" ref="G82:G86" si="4">F82/E82</f>
        <v>1</v>
      </c>
      <c r="L82" s="157"/>
    </row>
    <row r="83" spans="1:12" ht="16.5" thickBot="1" x14ac:dyDescent="0.3">
      <c r="A83" s="137">
        <v>3</v>
      </c>
      <c r="B83" s="12" t="s">
        <v>130</v>
      </c>
      <c r="C83" s="12" t="s">
        <v>103</v>
      </c>
      <c r="D83" s="13">
        <v>102086100</v>
      </c>
      <c r="E83" s="13">
        <v>105521975</v>
      </c>
      <c r="F83" s="13">
        <v>81230247</v>
      </c>
      <c r="G83" s="136">
        <f t="shared" si="4"/>
        <v>0.7697946043940137</v>
      </c>
    </row>
    <row r="84" spans="1:12" ht="16.5" thickBot="1" x14ac:dyDescent="0.3">
      <c r="A84" s="138">
        <v>4</v>
      </c>
      <c r="B84" s="139" t="s">
        <v>235</v>
      </c>
      <c r="C84" s="139" t="s">
        <v>236</v>
      </c>
      <c r="D84" s="140"/>
      <c r="E84" s="140"/>
      <c r="F84" s="140"/>
      <c r="G84" s="141">
        <v>0</v>
      </c>
      <c r="I84" s="158"/>
    </row>
    <row r="85" spans="1:12" ht="16.5" thickBot="1" x14ac:dyDescent="0.3">
      <c r="A85" s="142">
        <v>5</v>
      </c>
      <c r="B85" s="20" t="s">
        <v>205</v>
      </c>
      <c r="C85" s="20" t="s">
        <v>206</v>
      </c>
      <c r="D85" s="34">
        <f>SUM(D81:D83)</f>
        <v>105103710</v>
      </c>
      <c r="E85" s="34">
        <f>SUM(E81:E83)</f>
        <v>110126351</v>
      </c>
      <c r="F85" s="34">
        <f>SUM(F81:F84)</f>
        <v>85834623</v>
      </c>
      <c r="G85" s="192">
        <f t="shared" si="4"/>
        <v>0.77941947790497479</v>
      </c>
    </row>
    <row r="86" spans="1:12" ht="34.5" customHeight="1" thickBot="1" x14ac:dyDescent="0.35">
      <c r="B86" s="193" t="s">
        <v>275</v>
      </c>
      <c r="C86" s="168"/>
      <c r="D86" s="176">
        <f>D78+D85</f>
        <v>346777754</v>
      </c>
      <c r="E86" s="176">
        <f>E78+E85</f>
        <v>575663870</v>
      </c>
      <c r="F86" s="176">
        <f>F78+F85</f>
        <v>227250489</v>
      </c>
      <c r="G86" s="194">
        <f t="shared" si="4"/>
        <v>0.39476246615928839</v>
      </c>
    </row>
  </sheetData>
  <mergeCells count="2">
    <mergeCell ref="A1:D1"/>
    <mergeCell ref="A79:D79"/>
  </mergeCells>
  <pageMargins left="0.7" right="0.7" top="0.75" bottom="0.75" header="0.3" footer="0.3"/>
  <pageSetup paperSize="9" scale="59" orientation="portrait" r:id="rId1"/>
  <headerFooter>
    <oddHeader>&amp;C4.1. sz melléklet
önk.költségvetési kiadásai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opLeftCell="B112" workbookViewId="0">
      <selection activeCell="F63" sqref="F63"/>
    </sheetView>
  </sheetViews>
  <sheetFormatPr defaultRowHeight="15" x14ac:dyDescent="0.25"/>
  <cols>
    <col min="1" max="1" width="9.140625" style="95"/>
    <col min="2" max="2" width="46.42578125" style="95" customWidth="1"/>
    <col min="3" max="3" width="9.140625" style="95"/>
    <col min="4" max="4" width="15.7109375" style="95" customWidth="1"/>
    <col min="5" max="5" width="12.85546875" style="95" customWidth="1"/>
    <col min="6" max="6" width="12.5703125" style="95" customWidth="1"/>
    <col min="7" max="7" width="8.5703125" style="95" customWidth="1"/>
    <col min="8" max="16384" width="9.140625" style="95"/>
  </cols>
  <sheetData>
    <row r="1" spans="1:9" ht="15.75" thickBot="1" x14ac:dyDescent="0.3">
      <c r="F1" s="185" t="s">
        <v>321</v>
      </c>
    </row>
    <row r="2" spans="1:9" ht="32.25" thickBot="1" x14ac:dyDescent="0.3">
      <c r="A2" s="146"/>
      <c r="B2" s="147" t="s">
        <v>259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9" ht="16.5" thickBot="1" x14ac:dyDescent="0.3">
      <c r="A3" s="146"/>
      <c r="B3" s="147"/>
      <c r="C3" s="148"/>
      <c r="D3" s="148"/>
      <c r="E3" s="155"/>
      <c r="F3" s="155"/>
      <c r="G3" s="154"/>
    </row>
    <row r="4" spans="1:9" ht="16.5" thickBot="1" x14ac:dyDescent="0.3">
      <c r="A4" s="8">
        <v>1</v>
      </c>
      <c r="B4" s="9" t="s">
        <v>3</v>
      </c>
      <c r="C4" s="9" t="s">
        <v>4</v>
      </c>
      <c r="D4" s="149"/>
      <c r="E4" s="149"/>
      <c r="F4" s="149"/>
      <c r="G4" s="172">
        <v>0</v>
      </c>
    </row>
    <row r="5" spans="1:9" ht="16.5" thickBot="1" x14ac:dyDescent="0.3">
      <c r="A5" s="8">
        <v>2</v>
      </c>
      <c r="B5" s="9" t="s">
        <v>5</v>
      </c>
      <c r="C5" s="9" t="s">
        <v>6</v>
      </c>
      <c r="D5" s="149">
        <v>0</v>
      </c>
      <c r="E5" s="149">
        <v>0</v>
      </c>
      <c r="F5" s="149"/>
      <c r="G5" s="172">
        <v>0</v>
      </c>
    </row>
    <row r="6" spans="1:9" ht="16.5" thickBot="1" x14ac:dyDescent="0.3">
      <c r="A6" s="8">
        <v>3</v>
      </c>
      <c r="B6" s="52" t="s">
        <v>165</v>
      </c>
      <c r="C6" s="52" t="s">
        <v>166</v>
      </c>
      <c r="D6" s="149"/>
      <c r="E6" s="149"/>
      <c r="F6" s="149"/>
      <c r="G6" s="172">
        <v>0</v>
      </c>
    </row>
    <row r="7" spans="1:9" ht="16.5" thickBot="1" x14ac:dyDescent="0.3">
      <c r="A7" s="8">
        <v>4</v>
      </c>
      <c r="B7" s="52" t="s">
        <v>167</v>
      </c>
      <c r="C7" s="52" t="s">
        <v>168</v>
      </c>
      <c r="D7" s="149"/>
      <c r="E7" s="149"/>
      <c r="F7" s="149"/>
      <c r="G7" s="172">
        <v>0</v>
      </c>
    </row>
    <row r="8" spans="1:9" ht="16.5" thickBot="1" x14ac:dyDescent="0.3">
      <c r="A8" s="8">
        <v>5</v>
      </c>
      <c r="B8" s="52" t="s">
        <v>169</v>
      </c>
      <c r="C8" s="52" t="s">
        <v>170</v>
      </c>
      <c r="D8" s="149"/>
      <c r="E8" s="149"/>
      <c r="F8" s="149"/>
      <c r="G8" s="172">
        <v>0</v>
      </c>
    </row>
    <row r="9" spans="1:9" ht="16.5" thickBot="1" x14ac:dyDescent="0.3">
      <c r="A9" s="8">
        <v>6</v>
      </c>
      <c r="B9" s="9" t="s">
        <v>7</v>
      </c>
      <c r="C9" s="9" t="s">
        <v>8</v>
      </c>
      <c r="D9" s="149">
        <v>200000</v>
      </c>
      <c r="E9" s="149">
        <v>200000</v>
      </c>
      <c r="F9" s="149"/>
      <c r="G9" s="172">
        <f t="shared" ref="G9:G66" si="0">F9/E9</f>
        <v>0</v>
      </c>
    </row>
    <row r="10" spans="1:9" ht="16.5" thickBot="1" x14ac:dyDescent="0.3">
      <c r="A10" s="8">
        <v>7</v>
      </c>
      <c r="B10" s="52" t="s">
        <v>171</v>
      </c>
      <c r="C10" s="52" t="s">
        <v>172</v>
      </c>
      <c r="D10" s="149"/>
      <c r="E10" s="149"/>
      <c r="F10" s="149"/>
      <c r="G10" s="172">
        <v>0</v>
      </c>
    </row>
    <row r="11" spans="1:9" ht="16.5" thickBot="1" x14ac:dyDescent="0.3">
      <c r="A11" s="8">
        <v>8</v>
      </c>
      <c r="B11" s="52" t="s">
        <v>173</v>
      </c>
      <c r="C11" s="52" t="s">
        <v>174</v>
      </c>
      <c r="D11" s="149"/>
      <c r="E11" s="149"/>
      <c r="F11" s="149"/>
      <c r="G11" s="172">
        <v>0</v>
      </c>
    </row>
    <row r="12" spans="1:9" ht="16.5" thickBot="1" x14ac:dyDescent="0.3">
      <c r="A12" s="8">
        <v>9</v>
      </c>
      <c r="B12" s="52" t="s">
        <v>175</v>
      </c>
      <c r="C12" s="52" t="s">
        <v>176</v>
      </c>
      <c r="D12" s="149"/>
      <c r="E12" s="149"/>
      <c r="F12" s="149"/>
      <c r="G12" s="172">
        <v>0</v>
      </c>
    </row>
    <row r="13" spans="1:9" ht="16.5" thickBot="1" x14ac:dyDescent="0.3">
      <c r="A13" s="8">
        <v>10</v>
      </c>
      <c r="B13" s="9" t="s">
        <v>9</v>
      </c>
      <c r="C13" s="9" t="s">
        <v>10</v>
      </c>
      <c r="D13" s="149">
        <v>0</v>
      </c>
      <c r="E13" s="149">
        <v>0</v>
      </c>
      <c r="F13" s="149">
        <v>21100</v>
      </c>
      <c r="G13" s="172">
        <v>0</v>
      </c>
    </row>
    <row r="14" spans="1:9" ht="16.5" thickBot="1" x14ac:dyDescent="0.3">
      <c r="A14" s="8">
        <v>11</v>
      </c>
      <c r="B14" s="20" t="s">
        <v>11</v>
      </c>
      <c r="C14" s="20" t="s">
        <v>12</v>
      </c>
      <c r="D14" s="150">
        <f>SUM(D4:D13)</f>
        <v>200000</v>
      </c>
      <c r="E14" s="150">
        <f>SUM(E4:E13)</f>
        <v>200000</v>
      </c>
      <c r="F14" s="150">
        <f>SUM(F4:F13)</f>
        <v>21100</v>
      </c>
      <c r="G14" s="180">
        <f t="shared" si="0"/>
        <v>0.1055</v>
      </c>
    </row>
    <row r="15" spans="1:9" ht="16.5" thickBot="1" x14ac:dyDescent="0.3">
      <c r="A15" s="8">
        <v>12</v>
      </c>
      <c r="B15" s="9" t="s">
        <v>106</v>
      </c>
      <c r="C15" s="9" t="s">
        <v>13</v>
      </c>
      <c r="D15" s="149">
        <v>10672500</v>
      </c>
      <c r="E15" s="149">
        <v>10672500</v>
      </c>
      <c r="F15" s="149">
        <v>8909248</v>
      </c>
      <c r="G15" s="172">
        <f t="shared" si="0"/>
        <v>0.83478547669243386</v>
      </c>
      <c r="H15" s="158"/>
    </row>
    <row r="16" spans="1:9" ht="32.25" thickBot="1" x14ac:dyDescent="0.3">
      <c r="A16" s="8">
        <v>13</v>
      </c>
      <c r="B16" s="54" t="s">
        <v>177</v>
      </c>
      <c r="C16" s="52" t="s">
        <v>178</v>
      </c>
      <c r="D16" s="149"/>
      <c r="E16" s="149"/>
      <c r="F16" s="149"/>
      <c r="G16" s="172">
        <v>0</v>
      </c>
      <c r="H16" s="158"/>
      <c r="I16" s="158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>
        <v>1700500</v>
      </c>
      <c r="E17" s="149">
        <v>1700500</v>
      </c>
      <c r="F17" s="149">
        <v>1653948</v>
      </c>
      <c r="G17" s="172">
        <f t="shared" si="0"/>
        <v>0.97262452219935314</v>
      </c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0">
        <f>SUM(D15:D17)</f>
        <v>12373000</v>
      </c>
      <c r="E18" s="150">
        <f>SUM(E15:E17)</f>
        <v>12373000</v>
      </c>
      <c r="F18" s="152">
        <f>SUM(F15:F17)</f>
        <v>10563196</v>
      </c>
      <c r="G18" s="180">
        <f t="shared" si="0"/>
        <v>0.85372957245615455</v>
      </c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>
        <f>D14+D18</f>
        <v>12573000</v>
      </c>
      <c r="E19" s="150">
        <f>E14+E18</f>
        <v>12573000</v>
      </c>
      <c r="F19" s="150">
        <f>F14+F18</f>
        <v>10584296</v>
      </c>
      <c r="G19" s="180">
        <f t="shared" si="0"/>
        <v>0.84182740793764421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0">
        <v>2982300</v>
      </c>
      <c r="E20" s="150">
        <v>2982300</v>
      </c>
      <c r="F20" s="150">
        <v>2302537</v>
      </c>
      <c r="G20" s="180">
        <f t="shared" si="0"/>
        <v>0.77206753177078091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>
        <v>0</v>
      </c>
      <c r="E21" s="149">
        <v>0</v>
      </c>
      <c r="F21" s="149"/>
      <c r="G21" s="172">
        <v>0</v>
      </c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>
        <v>0</v>
      </c>
      <c r="E22" s="149">
        <v>0</v>
      </c>
      <c r="F22" s="149"/>
      <c r="G22" s="172">
        <v>0</v>
      </c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>
        <v>0</v>
      </c>
      <c r="E23" s="149">
        <v>0</v>
      </c>
      <c r="F23" s="149"/>
      <c r="G23" s="172">
        <v>0</v>
      </c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49">
        <v>1370000</v>
      </c>
      <c r="E24" s="149">
        <v>1370000</v>
      </c>
      <c r="F24" s="149">
        <v>1151780</v>
      </c>
      <c r="G24" s="172">
        <f t="shared" si="0"/>
        <v>0.84071532846715324</v>
      </c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0">
        <f>SUM(D24)</f>
        <v>1370000</v>
      </c>
      <c r="E25" s="150">
        <f>SUM(E24)</f>
        <v>1370000</v>
      </c>
      <c r="F25" s="150">
        <f>SUM(F24)</f>
        <v>1151780</v>
      </c>
      <c r="G25" s="180">
        <f t="shared" si="0"/>
        <v>0.84071532846715324</v>
      </c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63">
        <v>250000</v>
      </c>
      <c r="E26" s="163">
        <v>250000</v>
      </c>
      <c r="F26" s="163">
        <v>201150</v>
      </c>
      <c r="G26" s="172">
        <f t="shared" si="0"/>
        <v>0.80459999999999998</v>
      </c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3"/>
      <c r="E27" s="163"/>
      <c r="F27" s="163"/>
      <c r="G27" s="172">
        <v>0</v>
      </c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3">
        <v>0</v>
      </c>
      <c r="E28" s="163">
        <v>0</v>
      </c>
      <c r="F28" s="163"/>
      <c r="G28" s="172">
        <v>0</v>
      </c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>
        <v>1560000</v>
      </c>
      <c r="E29" s="163">
        <v>1560000</v>
      </c>
      <c r="F29" s="163">
        <v>598950</v>
      </c>
      <c r="G29" s="172">
        <f t="shared" si="0"/>
        <v>0.38394230769230769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 t="shared" ref="D30:F30" si="1">SUM(D26:D29)</f>
        <v>1810000</v>
      </c>
      <c r="E30" s="150">
        <f t="shared" si="1"/>
        <v>1810000</v>
      </c>
      <c r="F30" s="150">
        <f t="shared" si="1"/>
        <v>800100</v>
      </c>
      <c r="G30" s="181">
        <f t="shared" si="0"/>
        <v>0.44204419889502761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63">
        <v>700000</v>
      </c>
      <c r="E31" s="163">
        <v>700000</v>
      </c>
      <c r="F31" s="163">
        <v>659500</v>
      </c>
      <c r="G31" s="172">
        <f t="shared" si="0"/>
        <v>0.94214285714285717</v>
      </c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>
        <v>1400000</v>
      </c>
      <c r="E32" s="149">
        <v>1500000</v>
      </c>
      <c r="F32" s="149">
        <v>1505718</v>
      </c>
      <c r="G32" s="172">
        <f t="shared" si="0"/>
        <v>1.0038119999999999</v>
      </c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>
        <f>SUM(D31:D32)</f>
        <v>2100000</v>
      </c>
      <c r="E33" s="150">
        <f>SUM(E31:E32)</f>
        <v>2200000</v>
      </c>
      <c r="F33" s="150">
        <f>SUM(F31:F32)</f>
        <v>2165218</v>
      </c>
      <c r="G33" s="180">
        <f t="shared" si="0"/>
        <v>0.98419000000000001</v>
      </c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3">
        <v>1200000</v>
      </c>
      <c r="E34" s="163">
        <v>1200000</v>
      </c>
      <c r="F34" s="163">
        <v>1029308</v>
      </c>
      <c r="G34" s="172">
        <f t="shared" si="0"/>
        <v>0.85775666666666661</v>
      </c>
    </row>
    <row r="35" spans="1:7" ht="16.5" thickBot="1" x14ac:dyDescent="0.3">
      <c r="A35" s="161"/>
      <c r="B35" s="151" t="s">
        <v>295</v>
      </c>
      <c r="C35" s="151" t="s">
        <v>299</v>
      </c>
      <c r="D35" s="149">
        <v>2200000</v>
      </c>
      <c r="E35" s="149">
        <v>3100940</v>
      </c>
      <c r="F35" s="149">
        <v>3092139</v>
      </c>
      <c r="G35" s="172">
        <f t="shared" si="0"/>
        <v>0.99716182834882328</v>
      </c>
    </row>
    <row r="36" spans="1:7" ht="16.5" thickBot="1" x14ac:dyDescent="0.3">
      <c r="A36" s="161"/>
      <c r="B36" s="151" t="s">
        <v>296</v>
      </c>
      <c r="C36" s="151" t="s">
        <v>300</v>
      </c>
      <c r="D36" s="149">
        <v>120000</v>
      </c>
      <c r="E36" s="149">
        <v>120000</v>
      </c>
      <c r="F36" s="149">
        <v>21252</v>
      </c>
      <c r="G36" s="172">
        <f t="shared" si="0"/>
        <v>0.17710000000000001</v>
      </c>
    </row>
    <row r="37" spans="1:7" ht="16.5" thickBot="1" x14ac:dyDescent="0.3">
      <c r="A37" s="161"/>
      <c r="B37" s="151" t="s">
        <v>297</v>
      </c>
      <c r="C37" s="151" t="s">
        <v>301</v>
      </c>
      <c r="D37" s="149">
        <v>60000</v>
      </c>
      <c r="E37" s="149">
        <v>60000</v>
      </c>
      <c r="F37" s="149"/>
      <c r="G37" s="172">
        <f t="shared" si="0"/>
        <v>0</v>
      </c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3580000</v>
      </c>
      <c r="E38" s="150">
        <f>SUM(E34:E37)</f>
        <v>4480940</v>
      </c>
      <c r="F38" s="150">
        <f>SUM(F34:F37)</f>
        <v>4142699</v>
      </c>
      <c r="G38" s="180">
        <f t="shared" si="0"/>
        <v>0.92451561502720414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50">
        <v>636079</v>
      </c>
      <c r="F39" s="150">
        <v>635874</v>
      </c>
      <c r="G39" s="180">
        <v>0</v>
      </c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>
        <v>320000</v>
      </c>
      <c r="E40" s="150">
        <v>320000</v>
      </c>
      <c r="F40" s="150">
        <v>388892</v>
      </c>
      <c r="G40" s="180">
        <f t="shared" si="0"/>
        <v>1.2152875000000001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0">
        <v>600000</v>
      </c>
      <c r="E41" s="150">
        <v>500000</v>
      </c>
      <c r="F41" s="150">
        <v>503163</v>
      </c>
      <c r="G41" s="180">
        <f t="shared" si="0"/>
        <v>1.0063260000000001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>
        <v>2960000</v>
      </c>
      <c r="E42" s="150">
        <v>2960000</v>
      </c>
      <c r="F42" s="150">
        <v>2683700</v>
      </c>
      <c r="G42" s="180">
        <f t="shared" si="0"/>
        <v>0.90665540540540546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>
        <v>0</v>
      </c>
      <c r="E43" s="149">
        <v>0</v>
      </c>
      <c r="F43" s="149">
        <v>83972</v>
      </c>
      <c r="G43" s="172">
        <v>0</v>
      </c>
    </row>
    <row r="44" spans="1:7" ht="16.5" thickBot="1" x14ac:dyDescent="0.3">
      <c r="A44" s="161"/>
      <c r="B44" s="162" t="s">
        <v>304</v>
      </c>
      <c r="C44" s="162" t="s">
        <v>307</v>
      </c>
      <c r="D44" s="149">
        <v>2700000</v>
      </c>
      <c r="E44" s="149">
        <v>2700000</v>
      </c>
      <c r="F44" s="149">
        <v>1752625</v>
      </c>
      <c r="G44" s="172">
        <f t="shared" si="0"/>
        <v>0.6491203703703704</v>
      </c>
    </row>
    <row r="45" spans="1:7" ht="16.5" thickBot="1" x14ac:dyDescent="0.3">
      <c r="A45" s="161"/>
      <c r="B45" s="162" t="s">
        <v>305</v>
      </c>
      <c r="C45" s="162" t="s">
        <v>308</v>
      </c>
      <c r="D45" s="149">
        <v>0</v>
      </c>
      <c r="E45" s="149">
        <v>0</v>
      </c>
      <c r="F45" s="149"/>
      <c r="G45" s="172">
        <v>0</v>
      </c>
    </row>
    <row r="46" spans="1:7" ht="16.5" thickBot="1" x14ac:dyDescent="0.3">
      <c r="A46" s="161"/>
      <c r="B46" s="162" t="s">
        <v>193</v>
      </c>
      <c r="C46" s="162" t="s">
        <v>309</v>
      </c>
      <c r="D46" s="149">
        <v>4625400</v>
      </c>
      <c r="E46" s="149">
        <v>4400385</v>
      </c>
      <c r="F46" s="149">
        <v>1689125</v>
      </c>
      <c r="G46" s="172">
        <f t="shared" si="0"/>
        <v>0.38385845783948452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>
        <f>SUM(D43:D46)</f>
        <v>7325400</v>
      </c>
      <c r="E47" s="150">
        <f>SUM(E43:E46)</f>
        <v>7100385</v>
      </c>
      <c r="F47" s="150">
        <f>SUM(F43:F46)</f>
        <v>3525722</v>
      </c>
      <c r="G47" s="180">
        <f t="shared" si="0"/>
        <v>0.49655363758444082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>
        <v>100000</v>
      </c>
      <c r="E48" s="150">
        <v>100000</v>
      </c>
      <c r="F48" s="152"/>
      <c r="G48" s="180">
        <f t="shared" si="0"/>
        <v>0</v>
      </c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3557600</v>
      </c>
      <c r="E49" s="149">
        <v>3557600</v>
      </c>
      <c r="F49" s="149">
        <v>2687208</v>
      </c>
      <c r="G49" s="173">
        <f t="shared" si="0"/>
        <v>0.75534292781650547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>
        <v>1000000</v>
      </c>
      <c r="E50" s="149">
        <v>1000000</v>
      </c>
      <c r="F50" s="149">
        <v>243000</v>
      </c>
      <c r="G50" s="172">
        <f t="shared" si="0"/>
        <v>0.24299999999999999</v>
      </c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>
        <v>743131</v>
      </c>
      <c r="E51" s="149">
        <v>724578</v>
      </c>
      <c r="F51" s="149">
        <v>103377</v>
      </c>
      <c r="G51" s="172">
        <f t="shared" si="0"/>
        <v>0.14267201046678205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5300731</v>
      </c>
      <c r="E52" s="150">
        <f>SUM(E49:E51)</f>
        <v>5282178</v>
      </c>
      <c r="F52" s="150">
        <f>SUM(F49:F51)</f>
        <v>3033585</v>
      </c>
      <c r="G52" s="180">
        <f t="shared" si="0"/>
        <v>0.574305712529945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D25+D30+D33+D38+D40+D41+D42+D47+D48+D52</f>
        <v>25466131</v>
      </c>
      <c r="E53" s="150">
        <f>E25+E30+E33+E38+E40+E41+E42+E47+E48+E52+E39</f>
        <v>26759582</v>
      </c>
      <c r="F53" s="150">
        <f>F25+F30+F33+F38+F40+F41+F42+F47+F48+F52+F39</f>
        <v>19030733</v>
      </c>
      <c r="G53" s="180">
        <f t="shared" si="0"/>
        <v>0.71117452432552941</v>
      </c>
    </row>
    <row r="54" spans="1:7" ht="16.5" thickBot="1" x14ac:dyDescent="0.3">
      <c r="A54" s="161"/>
      <c r="B54" s="151" t="s">
        <v>310</v>
      </c>
      <c r="C54" s="151" t="s">
        <v>313</v>
      </c>
      <c r="D54" s="149">
        <v>0</v>
      </c>
      <c r="E54" s="149">
        <v>0</v>
      </c>
      <c r="F54" s="149"/>
      <c r="G54" s="182">
        <v>0</v>
      </c>
    </row>
    <row r="55" spans="1:7" ht="16.5" thickBot="1" x14ac:dyDescent="0.3">
      <c r="A55" s="161"/>
      <c r="B55" s="151" t="s">
        <v>311</v>
      </c>
      <c r="C55" s="151" t="s">
        <v>314</v>
      </c>
      <c r="D55" s="149"/>
      <c r="E55" s="149"/>
      <c r="F55" s="149"/>
      <c r="G55" s="172">
        <v>0</v>
      </c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49"/>
      <c r="F56" s="149"/>
      <c r="G56" s="172">
        <v>0</v>
      </c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81">
        <v>0</v>
      </c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63"/>
      <c r="E58" s="163">
        <v>5180869</v>
      </c>
      <c r="F58" s="163">
        <v>5180869</v>
      </c>
      <c r="G58" s="172">
        <f t="shared" si="0"/>
        <v>1</v>
      </c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>
        <v>10310787</v>
      </c>
      <c r="E59" s="149">
        <v>5129918</v>
      </c>
      <c r="F59" s="149">
        <v>5129918</v>
      </c>
      <c r="G59" s="172">
        <f t="shared" si="0"/>
        <v>1</v>
      </c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72"/>
    </row>
    <row r="61" spans="1:7" ht="16.5" thickBot="1" x14ac:dyDescent="0.3">
      <c r="A61" s="8">
        <v>51</v>
      </c>
      <c r="B61" s="57" t="s">
        <v>316</v>
      </c>
      <c r="C61" s="57" t="s">
        <v>35</v>
      </c>
      <c r="D61" s="152"/>
      <c r="E61" s="152"/>
      <c r="F61" s="152"/>
      <c r="G61" s="181">
        <v>0</v>
      </c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>
        <v>33704385</v>
      </c>
      <c r="E62" s="149">
        <v>34453324</v>
      </c>
      <c r="F62" s="149">
        <v>30047323</v>
      </c>
      <c r="G62" s="172">
        <f t="shared" si="0"/>
        <v>0.87211680939696845</v>
      </c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64"/>
      <c r="E63" s="164"/>
      <c r="F63" s="164"/>
      <c r="G63" s="172">
        <v>0</v>
      </c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>
        <v>0</v>
      </c>
      <c r="E64" s="149">
        <v>0</v>
      </c>
      <c r="F64" s="149"/>
      <c r="G64" s="172">
        <v>0</v>
      </c>
    </row>
    <row r="65" spans="1:8" ht="16.5" thickBot="1" x14ac:dyDescent="0.3">
      <c r="A65" s="8">
        <v>55</v>
      </c>
      <c r="B65" s="9" t="s">
        <v>37</v>
      </c>
      <c r="C65" s="9" t="s">
        <v>119</v>
      </c>
      <c r="D65" s="149">
        <v>63990117</v>
      </c>
      <c r="E65" s="149">
        <v>281683162</v>
      </c>
      <c r="F65" s="149"/>
      <c r="G65" s="172">
        <f t="shared" si="0"/>
        <v>0</v>
      </c>
    </row>
    <row r="66" spans="1:8" ht="16.5" thickBot="1" x14ac:dyDescent="0.3">
      <c r="A66" s="8">
        <v>56</v>
      </c>
      <c r="B66" s="20" t="s">
        <v>38</v>
      </c>
      <c r="C66" s="20" t="s">
        <v>39</v>
      </c>
      <c r="D66" s="150">
        <f>SUM(D58:D65)</f>
        <v>108005289</v>
      </c>
      <c r="E66" s="150">
        <f>SUM(E58:E65)</f>
        <v>326447273</v>
      </c>
      <c r="F66" s="150">
        <f>SUM(F58:F65)</f>
        <v>40358110</v>
      </c>
      <c r="G66" s="180">
        <f t="shared" si="0"/>
        <v>0.12362826507666982</v>
      </c>
    </row>
    <row r="67" spans="1:8" ht="16.5" thickBot="1" x14ac:dyDescent="0.3">
      <c r="A67" s="8">
        <v>57</v>
      </c>
      <c r="B67" s="9" t="s">
        <v>120</v>
      </c>
      <c r="C67" s="9" t="s">
        <v>40</v>
      </c>
      <c r="D67" s="149"/>
      <c r="E67" s="149"/>
      <c r="F67" s="149"/>
      <c r="G67" s="182">
        <v>0</v>
      </c>
    </row>
    <row r="68" spans="1:8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2">
        <v>0</v>
      </c>
    </row>
    <row r="69" spans="1:8" ht="16.5" thickBot="1" x14ac:dyDescent="0.3">
      <c r="A69" s="161">
        <v>59</v>
      </c>
      <c r="B69" s="162" t="s">
        <v>43</v>
      </c>
      <c r="C69" s="162" t="s">
        <v>44</v>
      </c>
      <c r="D69" s="164"/>
      <c r="E69" s="164"/>
      <c r="F69" s="164"/>
      <c r="G69" s="172">
        <v>0</v>
      </c>
    </row>
    <row r="70" spans="1:8" ht="16.5" thickBot="1" x14ac:dyDescent="0.3">
      <c r="A70" s="161">
        <v>60</v>
      </c>
      <c r="B70" s="162" t="s">
        <v>121</v>
      </c>
      <c r="C70" s="162" t="s">
        <v>45</v>
      </c>
      <c r="D70" s="163"/>
      <c r="E70" s="163">
        <v>52300</v>
      </c>
      <c r="F70" s="163">
        <v>52283</v>
      </c>
      <c r="G70" s="172">
        <v>0</v>
      </c>
      <c r="H70" s="95" t="s">
        <v>493</v>
      </c>
    </row>
    <row r="71" spans="1:8" ht="16.5" thickBot="1" x14ac:dyDescent="0.3">
      <c r="A71" s="161">
        <v>61</v>
      </c>
      <c r="B71" s="162" t="s">
        <v>126</v>
      </c>
      <c r="C71" s="162" t="s">
        <v>46</v>
      </c>
      <c r="D71" s="163"/>
      <c r="E71" s="163">
        <v>14100</v>
      </c>
      <c r="F71" s="163">
        <v>14117</v>
      </c>
      <c r="G71" s="172">
        <v>0</v>
      </c>
    </row>
    <row r="72" spans="1:8" ht="16.5" thickBot="1" x14ac:dyDescent="0.3">
      <c r="A72" s="161">
        <v>62</v>
      </c>
      <c r="B72" s="126" t="s">
        <v>47</v>
      </c>
      <c r="C72" s="126" t="s">
        <v>48</v>
      </c>
      <c r="D72" s="150"/>
      <c r="E72" s="150">
        <f>SUM(E70:E71)</f>
        <v>66400</v>
      </c>
      <c r="F72" s="150">
        <f>SUM(F70:F71)</f>
        <v>66400</v>
      </c>
      <c r="G72" s="180">
        <v>0</v>
      </c>
    </row>
    <row r="73" spans="1:8" ht="16.5" thickBot="1" x14ac:dyDescent="0.3">
      <c r="A73" s="161">
        <v>63</v>
      </c>
      <c r="B73" s="162" t="s">
        <v>49</v>
      </c>
      <c r="C73" s="162" t="s">
        <v>50</v>
      </c>
      <c r="D73" s="163"/>
      <c r="E73" s="163"/>
      <c r="F73" s="163"/>
      <c r="G73" s="172">
        <v>0</v>
      </c>
    </row>
    <row r="74" spans="1:8" ht="16.5" thickBot="1" x14ac:dyDescent="0.3">
      <c r="A74" s="161">
        <v>64</v>
      </c>
      <c r="B74" s="162" t="s">
        <v>125</v>
      </c>
      <c r="C74" s="162" t="s">
        <v>51</v>
      </c>
      <c r="D74" s="163"/>
      <c r="E74" s="163"/>
      <c r="F74" s="163"/>
      <c r="G74" s="172">
        <v>0</v>
      </c>
    </row>
    <row r="75" spans="1:8" ht="16.5" thickBot="1" x14ac:dyDescent="0.3">
      <c r="A75" s="161">
        <v>65</v>
      </c>
      <c r="B75" s="126" t="s">
        <v>52</v>
      </c>
      <c r="C75" s="126" t="s">
        <v>53</v>
      </c>
      <c r="D75" s="152"/>
      <c r="E75" s="152"/>
      <c r="F75" s="152"/>
      <c r="G75" s="181">
        <v>0</v>
      </c>
    </row>
    <row r="76" spans="1:8" ht="16.5" thickBot="1" x14ac:dyDescent="0.3">
      <c r="A76" s="161">
        <v>66</v>
      </c>
      <c r="B76" s="162" t="s">
        <v>124</v>
      </c>
      <c r="C76" s="162" t="s">
        <v>122</v>
      </c>
      <c r="D76" s="163"/>
      <c r="E76" s="163">
        <v>5190</v>
      </c>
      <c r="F76" s="163">
        <v>5190</v>
      </c>
      <c r="G76" s="172">
        <v>0</v>
      </c>
    </row>
    <row r="77" spans="1:8" ht="16.5" thickBot="1" x14ac:dyDescent="0.3">
      <c r="A77" s="161">
        <v>67</v>
      </c>
      <c r="B77" s="126" t="s">
        <v>54</v>
      </c>
      <c r="C77" s="126" t="s">
        <v>55</v>
      </c>
      <c r="D77" s="150"/>
      <c r="E77" s="150">
        <f>SUM(E76)</f>
        <v>5190</v>
      </c>
      <c r="F77" s="150">
        <f>SUM(F76)</f>
        <v>5190</v>
      </c>
      <c r="G77" s="181">
        <v>0</v>
      </c>
    </row>
    <row r="78" spans="1:8" ht="16.5" thickBot="1" x14ac:dyDescent="0.3">
      <c r="A78" s="161">
        <v>68</v>
      </c>
      <c r="B78" s="126"/>
      <c r="C78" s="126"/>
      <c r="D78" s="168"/>
      <c r="E78" s="168"/>
      <c r="F78" s="168"/>
      <c r="G78" s="181">
        <v>0</v>
      </c>
    </row>
    <row r="79" spans="1:8" ht="16.5" thickBot="1" x14ac:dyDescent="0.3">
      <c r="A79" s="161">
        <v>69</v>
      </c>
      <c r="B79" s="126" t="s">
        <v>134</v>
      </c>
      <c r="C79" s="126" t="s">
        <v>56</v>
      </c>
      <c r="D79" s="150">
        <f>D19+D20+D53+D66</f>
        <v>149026720</v>
      </c>
      <c r="E79" s="150">
        <f>E19+E20+E53+E66+E77+E72</f>
        <v>368833745</v>
      </c>
      <c r="F79" s="150">
        <f>F19+F20+F53+F66+F72+F77</f>
        <v>72347266</v>
      </c>
      <c r="G79" s="180">
        <f>F79/E79</f>
        <v>0.19615142860640367</v>
      </c>
    </row>
    <row r="82" spans="4:5" x14ac:dyDescent="0.25">
      <c r="E82" s="35"/>
    </row>
    <row r="83" spans="4:5" x14ac:dyDescent="0.25">
      <c r="D83" s="35"/>
    </row>
  </sheetData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46" workbookViewId="0">
      <selection activeCell="E72" sqref="E72"/>
    </sheetView>
  </sheetViews>
  <sheetFormatPr defaultRowHeight="15" x14ac:dyDescent="0.25"/>
  <cols>
    <col min="2" max="2" width="50.140625" customWidth="1"/>
    <col min="4" max="4" width="14" customWidth="1"/>
    <col min="5" max="5" width="12.140625" customWidth="1"/>
    <col min="6" max="6" width="10.7109375" customWidth="1"/>
    <col min="7" max="7" width="6.5703125" customWidth="1"/>
  </cols>
  <sheetData>
    <row r="1" spans="1:11" s="95" customFormat="1" ht="15.75" thickBot="1" x14ac:dyDescent="0.3">
      <c r="E1" s="185" t="s">
        <v>322</v>
      </c>
    </row>
    <row r="2" spans="1:11" ht="32.25" thickBot="1" x14ac:dyDescent="0.3">
      <c r="A2" s="146"/>
      <c r="B2" s="147" t="s">
        <v>261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11" s="95" customFormat="1" ht="16.5" thickBot="1" x14ac:dyDescent="0.3">
      <c r="A3" s="146"/>
      <c r="B3" s="147"/>
      <c r="C3" s="148"/>
      <c r="D3" s="148"/>
      <c r="E3" s="155"/>
      <c r="F3" s="155"/>
      <c r="G3" s="170"/>
    </row>
    <row r="4" spans="1:11" ht="16.5" thickBot="1" x14ac:dyDescent="0.3">
      <c r="A4" s="8">
        <v>1</v>
      </c>
      <c r="B4" s="9" t="s">
        <v>3</v>
      </c>
      <c r="C4" s="9" t="s">
        <v>4</v>
      </c>
      <c r="D4" s="149">
        <v>5100000</v>
      </c>
      <c r="E4" s="149">
        <v>5100000</v>
      </c>
      <c r="F4" s="149">
        <v>4967665</v>
      </c>
      <c r="G4" s="171">
        <f>F4/E4</f>
        <v>0.97405196078431378</v>
      </c>
    </row>
    <row r="5" spans="1:11" ht="16.5" thickBot="1" x14ac:dyDescent="0.3">
      <c r="A5" s="8">
        <v>2</v>
      </c>
      <c r="B5" s="9" t="s">
        <v>5</v>
      </c>
      <c r="C5" s="9" t="s">
        <v>6</v>
      </c>
      <c r="D5" s="149">
        <v>0</v>
      </c>
      <c r="E5" s="149">
        <v>0</v>
      </c>
      <c r="F5" s="149"/>
      <c r="G5" s="171">
        <v>0</v>
      </c>
    </row>
    <row r="6" spans="1:11" s="95" customFormat="1" ht="16.5" thickBot="1" x14ac:dyDescent="0.3">
      <c r="A6" s="8">
        <v>3</v>
      </c>
      <c r="B6" s="52" t="s">
        <v>165</v>
      </c>
      <c r="C6" s="52" t="s">
        <v>166</v>
      </c>
      <c r="D6" s="149"/>
      <c r="E6" s="149"/>
      <c r="F6" s="149"/>
      <c r="G6" s="171">
        <v>0</v>
      </c>
    </row>
    <row r="7" spans="1:11" s="95" customFormat="1" ht="16.5" thickBot="1" x14ac:dyDescent="0.3">
      <c r="A7" s="8">
        <v>4</v>
      </c>
      <c r="B7" s="52" t="s">
        <v>167</v>
      </c>
      <c r="C7" s="52" t="s">
        <v>168</v>
      </c>
      <c r="D7" s="149"/>
      <c r="E7" s="149"/>
      <c r="F7" s="149"/>
      <c r="G7" s="171">
        <v>0</v>
      </c>
    </row>
    <row r="8" spans="1:11" s="95" customFormat="1" ht="16.5" thickBot="1" x14ac:dyDescent="0.3">
      <c r="A8" s="8">
        <v>5</v>
      </c>
      <c r="B8" s="52" t="s">
        <v>169</v>
      </c>
      <c r="C8" s="52" t="s">
        <v>170</v>
      </c>
      <c r="D8" s="149"/>
      <c r="E8" s="149"/>
      <c r="F8" s="149"/>
      <c r="G8" s="171">
        <v>0</v>
      </c>
    </row>
    <row r="9" spans="1:11" ht="16.5" thickBot="1" x14ac:dyDescent="0.3">
      <c r="A9" s="8">
        <v>6</v>
      </c>
      <c r="B9" s="9" t="s">
        <v>7</v>
      </c>
      <c r="C9" s="9" t="s">
        <v>8</v>
      </c>
      <c r="D9" s="149">
        <v>200000</v>
      </c>
      <c r="E9" s="149">
        <v>200000</v>
      </c>
      <c r="F9" s="149"/>
      <c r="G9" s="171">
        <f t="shared" ref="G9:G53" si="0">F9/E9</f>
        <v>0</v>
      </c>
    </row>
    <row r="10" spans="1:11" ht="16.5" thickBot="1" x14ac:dyDescent="0.3">
      <c r="A10" s="8">
        <v>7</v>
      </c>
      <c r="B10" s="52" t="s">
        <v>171</v>
      </c>
      <c r="C10" s="52" t="s">
        <v>172</v>
      </c>
      <c r="D10" s="149">
        <v>15000</v>
      </c>
      <c r="E10" s="149">
        <v>15000</v>
      </c>
      <c r="F10" s="149"/>
      <c r="G10" s="171">
        <f t="shared" si="0"/>
        <v>0</v>
      </c>
    </row>
    <row r="11" spans="1:11" s="95" customFormat="1" ht="16.5" thickBot="1" x14ac:dyDescent="0.3">
      <c r="A11" s="8">
        <v>8</v>
      </c>
      <c r="B11" s="52" t="s">
        <v>173</v>
      </c>
      <c r="C11" s="52" t="s">
        <v>174</v>
      </c>
      <c r="D11" s="149"/>
      <c r="E11" s="149">
        <v>120000</v>
      </c>
      <c r="F11" s="149">
        <v>25440</v>
      </c>
      <c r="G11" s="171">
        <f t="shared" si="0"/>
        <v>0.21199999999999999</v>
      </c>
    </row>
    <row r="12" spans="1:11" s="95" customFormat="1" ht="16.5" thickBot="1" x14ac:dyDescent="0.3">
      <c r="A12" s="8">
        <v>9</v>
      </c>
      <c r="B12" s="52" t="s">
        <v>175</v>
      </c>
      <c r="C12" s="52" t="s">
        <v>176</v>
      </c>
      <c r="D12" s="149"/>
      <c r="E12" s="149"/>
      <c r="F12" s="149"/>
      <c r="G12" s="171">
        <v>0</v>
      </c>
    </row>
    <row r="13" spans="1:11" ht="16.5" thickBot="1" x14ac:dyDescent="0.3">
      <c r="A13" s="8">
        <v>10</v>
      </c>
      <c r="B13" s="9" t="s">
        <v>9</v>
      </c>
      <c r="C13" s="9" t="s">
        <v>10</v>
      </c>
      <c r="D13" s="149">
        <v>12000</v>
      </c>
      <c r="E13" s="149">
        <v>12000</v>
      </c>
      <c r="F13" s="149"/>
      <c r="G13" s="171">
        <f t="shared" si="0"/>
        <v>0</v>
      </c>
      <c r="K13" s="158"/>
    </row>
    <row r="14" spans="1:11" ht="16.5" thickBot="1" x14ac:dyDescent="0.3">
      <c r="A14" s="8">
        <v>11</v>
      </c>
      <c r="B14" s="20" t="s">
        <v>11</v>
      </c>
      <c r="C14" s="20" t="s">
        <v>12</v>
      </c>
      <c r="D14" s="150">
        <f>SUM(D4:D13)</f>
        <v>5327000</v>
      </c>
      <c r="E14" s="150">
        <f>SUM(E4:E13)</f>
        <v>5447000</v>
      </c>
      <c r="F14" s="150">
        <f>SUM(F4:F13)</f>
        <v>4993105</v>
      </c>
      <c r="G14" s="179">
        <f t="shared" si="0"/>
        <v>0.91667064439140811</v>
      </c>
    </row>
    <row r="15" spans="1:11" ht="16.5" thickBot="1" x14ac:dyDescent="0.3">
      <c r="A15" s="8">
        <v>12</v>
      </c>
      <c r="B15" s="9" t="s">
        <v>106</v>
      </c>
      <c r="C15" s="9" t="s">
        <v>13</v>
      </c>
      <c r="D15" s="149"/>
      <c r="E15" s="149"/>
      <c r="F15" s="149"/>
      <c r="G15" s="171">
        <v>0</v>
      </c>
    </row>
    <row r="16" spans="1:11" s="95" customFormat="1" ht="32.25" thickBot="1" x14ac:dyDescent="0.3">
      <c r="A16" s="8">
        <v>13</v>
      </c>
      <c r="B16" s="54" t="s">
        <v>177</v>
      </c>
      <c r="C16" s="52" t="s">
        <v>178</v>
      </c>
      <c r="D16" s="149"/>
      <c r="E16" s="149"/>
      <c r="F16" s="149"/>
      <c r="G16" s="171">
        <v>0</v>
      </c>
    </row>
    <row r="17" spans="1:12" ht="16.5" thickBot="1" x14ac:dyDescent="0.3">
      <c r="A17" s="8">
        <v>14</v>
      </c>
      <c r="B17" s="12" t="s">
        <v>179</v>
      </c>
      <c r="C17" s="12" t="s">
        <v>109</v>
      </c>
      <c r="D17" s="149"/>
      <c r="E17" s="149"/>
      <c r="F17" s="149"/>
      <c r="G17" s="171">
        <v>0</v>
      </c>
    </row>
    <row r="18" spans="1:12" ht="16.5" thickBot="1" x14ac:dyDescent="0.3">
      <c r="A18" s="8">
        <v>15</v>
      </c>
      <c r="B18" s="17" t="s">
        <v>108</v>
      </c>
      <c r="C18" s="17" t="s">
        <v>14</v>
      </c>
      <c r="D18" s="150"/>
      <c r="E18" s="150"/>
      <c r="F18" s="152"/>
      <c r="G18" s="178">
        <v>0</v>
      </c>
    </row>
    <row r="19" spans="1:12" ht="16.5" thickBot="1" x14ac:dyDescent="0.3">
      <c r="A19" s="8">
        <v>16</v>
      </c>
      <c r="B19" s="20" t="s">
        <v>15</v>
      </c>
      <c r="C19" s="20" t="s">
        <v>16</v>
      </c>
      <c r="D19" s="150">
        <f>SUM(D14:D18)</f>
        <v>5327000</v>
      </c>
      <c r="E19" s="150">
        <f>SUM(E14:E18)</f>
        <v>5447000</v>
      </c>
      <c r="F19" s="150">
        <f>SUM(F14:F18)</f>
        <v>4993105</v>
      </c>
      <c r="G19" s="179">
        <f t="shared" si="0"/>
        <v>0.91667064439140811</v>
      </c>
    </row>
    <row r="20" spans="1:12" ht="16.5" thickBot="1" x14ac:dyDescent="0.3">
      <c r="A20" s="8">
        <v>17</v>
      </c>
      <c r="B20" s="20" t="s">
        <v>17</v>
      </c>
      <c r="C20" s="20" t="s">
        <v>18</v>
      </c>
      <c r="D20" s="150">
        <v>995000</v>
      </c>
      <c r="E20" s="150">
        <v>995000</v>
      </c>
      <c r="F20" s="150">
        <v>829055</v>
      </c>
      <c r="G20" s="179">
        <f t="shared" si="0"/>
        <v>0.83322110552763817</v>
      </c>
    </row>
    <row r="21" spans="1:12" ht="16.5" thickBot="1" x14ac:dyDescent="0.3">
      <c r="A21" s="8">
        <v>18</v>
      </c>
      <c r="B21" s="12" t="s">
        <v>277</v>
      </c>
      <c r="C21" s="12" t="s">
        <v>280</v>
      </c>
      <c r="D21" s="149"/>
      <c r="E21" s="149"/>
      <c r="F21" s="149"/>
      <c r="G21" s="171">
        <v>0</v>
      </c>
    </row>
    <row r="22" spans="1:12" ht="16.5" thickBot="1" x14ac:dyDescent="0.3">
      <c r="A22" s="8">
        <v>19</v>
      </c>
      <c r="B22" s="151" t="s">
        <v>278</v>
      </c>
      <c r="C22" s="151" t="s">
        <v>281</v>
      </c>
      <c r="D22" s="149"/>
      <c r="E22" s="149"/>
      <c r="F22" s="149"/>
      <c r="G22" s="171">
        <v>0</v>
      </c>
    </row>
    <row r="23" spans="1:12" ht="16.5" thickBot="1" x14ac:dyDescent="0.3">
      <c r="A23" s="8">
        <v>20</v>
      </c>
      <c r="B23" s="151" t="s">
        <v>279</v>
      </c>
      <c r="C23" s="151" t="s">
        <v>282</v>
      </c>
      <c r="D23" s="149">
        <v>100000</v>
      </c>
      <c r="E23" s="149">
        <v>100000</v>
      </c>
      <c r="F23" s="149"/>
      <c r="G23" s="171">
        <f t="shared" si="0"/>
        <v>0</v>
      </c>
    </row>
    <row r="24" spans="1:12" ht="16.5" thickBot="1" x14ac:dyDescent="0.3">
      <c r="A24" s="8">
        <v>21</v>
      </c>
      <c r="B24" s="12" t="s">
        <v>276</v>
      </c>
      <c r="C24" s="12" t="s">
        <v>283</v>
      </c>
      <c r="D24" s="149">
        <v>30000</v>
      </c>
      <c r="E24" s="149">
        <v>30000</v>
      </c>
      <c r="F24" s="149"/>
      <c r="G24" s="171">
        <f t="shared" si="0"/>
        <v>0</v>
      </c>
    </row>
    <row r="25" spans="1:12" ht="16.5" thickBot="1" x14ac:dyDescent="0.3">
      <c r="A25" s="8">
        <v>22</v>
      </c>
      <c r="B25" s="20" t="s">
        <v>284</v>
      </c>
      <c r="C25" s="20" t="s">
        <v>185</v>
      </c>
      <c r="D25" s="150">
        <f>SUM(D22:D24)</f>
        <v>130000</v>
      </c>
      <c r="E25" s="150">
        <f>SUM(E22:E24)</f>
        <v>130000</v>
      </c>
      <c r="F25" s="150">
        <f>SUM(F23:F24)</f>
        <v>0</v>
      </c>
      <c r="G25" s="179">
        <f t="shared" si="0"/>
        <v>0</v>
      </c>
    </row>
    <row r="26" spans="1:12" ht="16.5" thickBot="1" x14ac:dyDescent="0.3">
      <c r="A26" s="8">
        <v>23</v>
      </c>
      <c r="B26" s="151" t="s">
        <v>285</v>
      </c>
      <c r="C26" s="151" t="s">
        <v>289</v>
      </c>
      <c r="D26" s="149">
        <v>30000</v>
      </c>
      <c r="E26" s="149">
        <v>30000</v>
      </c>
      <c r="F26" s="149"/>
      <c r="G26" s="171">
        <f t="shared" si="0"/>
        <v>0</v>
      </c>
    </row>
    <row r="27" spans="1:12" ht="16.5" thickBot="1" x14ac:dyDescent="0.3">
      <c r="A27" s="8">
        <v>24</v>
      </c>
      <c r="B27" s="151" t="s">
        <v>286</v>
      </c>
      <c r="C27" s="151" t="s">
        <v>290</v>
      </c>
      <c r="D27" s="149"/>
      <c r="E27" s="149"/>
      <c r="F27" s="149"/>
      <c r="G27" s="171">
        <v>0</v>
      </c>
      <c r="L27" s="158"/>
    </row>
    <row r="28" spans="1:12" ht="16.5" thickBot="1" x14ac:dyDescent="0.3">
      <c r="A28" s="8">
        <v>25</v>
      </c>
      <c r="B28" s="151" t="s">
        <v>287</v>
      </c>
      <c r="C28" s="151" t="s">
        <v>291</v>
      </c>
      <c r="D28" s="149"/>
      <c r="E28" s="149"/>
      <c r="F28" s="149"/>
      <c r="G28" s="171">
        <v>0</v>
      </c>
    </row>
    <row r="29" spans="1:12" ht="16.5" thickBot="1" x14ac:dyDescent="0.3">
      <c r="A29" s="8">
        <v>26</v>
      </c>
      <c r="B29" s="151" t="s">
        <v>288</v>
      </c>
      <c r="C29" s="151" t="s">
        <v>292</v>
      </c>
      <c r="D29" s="149">
        <v>0</v>
      </c>
      <c r="E29" s="149">
        <v>0</v>
      </c>
      <c r="F29" s="149"/>
      <c r="G29" s="171">
        <v>0</v>
      </c>
    </row>
    <row r="30" spans="1:12" ht="16.5" thickBot="1" x14ac:dyDescent="0.3">
      <c r="A30" s="8">
        <v>27</v>
      </c>
      <c r="B30" s="126" t="s">
        <v>293</v>
      </c>
      <c r="C30" s="126" t="s">
        <v>111</v>
      </c>
      <c r="D30" s="150">
        <f>SUM(D26:D29)</f>
        <v>30000</v>
      </c>
      <c r="E30" s="150">
        <f>SUM(E26:E29)</f>
        <v>30000</v>
      </c>
      <c r="F30" s="152"/>
      <c r="G30" s="178">
        <f t="shared" si="0"/>
        <v>0</v>
      </c>
    </row>
    <row r="31" spans="1:12" ht="16.5" thickBot="1" x14ac:dyDescent="0.3">
      <c r="A31" s="8">
        <v>28</v>
      </c>
      <c r="B31" s="12" t="s">
        <v>186</v>
      </c>
      <c r="C31" s="12" t="s">
        <v>19</v>
      </c>
      <c r="D31" s="149">
        <v>82060</v>
      </c>
      <c r="E31" s="149">
        <v>82060</v>
      </c>
      <c r="F31" s="149">
        <v>85340</v>
      </c>
      <c r="G31" s="178">
        <f t="shared" si="0"/>
        <v>1.0399707531074824</v>
      </c>
    </row>
    <row r="32" spans="1:12" ht="16.5" thickBot="1" x14ac:dyDescent="0.3">
      <c r="A32" s="8">
        <v>29</v>
      </c>
      <c r="B32" s="12" t="s">
        <v>187</v>
      </c>
      <c r="C32" s="12" t="s">
        <v>112</v>
      </c>
      <c r="D32" s="149">
        <v>204000</v>
      </c>
      <c r="E32" s="149">
        <v>204000</v>
      </c>
      <c r="F32" s="149">
        <v>131666</v>
      </c>
      <c r="G32" s="171">
        <f t="shared" si="0"/>
        <v>0.64542156862745093</v>
      </c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>
        <f>SUM(D31:D32)</f>
        <v>286060</v>
      </c>
      <c r="E33" s="150">
        <f>SUM(E31:E32)</f>
        <v>286060</v>
      </c>
      <c r="F33" s="150">
        <f>SUM(F31:F32)</f>
        <v>217006</v>
      </c>
      <c r="G33" s="179">
        <f t="shared" si="0"/>
        <v>0.75860309026078443</v>
      </c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49">
        <v>700000</v>
      </c>
      <c r="E34" s="149">
        <v>700000</v>
      </c>
      <c r="F34" s="149">
        <v>521620</v>
      </c>
      <c r="G34" s="171">
        <f t="shared" si="0"/>
        <v>0.7451714285714286</v>
      </c>
    </row>
    <row r="35" spans="1:7" ht="16.5" thickBot="1" x14ac:dyDescent="0.3">
      <c r="A35" s="161"/>
      <c r="B35" s="151" t="s">
        <v>295</v>
      </c>
      <c r="C35" s="151" t="s">
        <v>299</v>
      </c>
      <c r="D35" s="149">
        <v>120000</v>
      </c>
      <c r="E35" s="149">
        <v>120000</v>
      </c>
      <c r="F35" s="149">
        <v>522664</v>
      </c>
      <c r="G35" s="171">
        <f t="shared" si="0"/>
        <v>4.3555333333333337</v>
      </c>
    </row>
    <row r="36" spans="1:7" ht="16.5" thickBot="1" x14ac:dyDescent="0.3">
      <c r="A36" s="161"/>
      <c r="B36" s="151" t="s">
        <v>296</v>
      </c>
      <c r="C36" s="151" t="s">
        <v>300</v>
      </c>
      <c r="D36" s="149">
        <v>200000</v>
      </c>
      <c r="E36" s="149">
        <v>200000</v>
      </c>
      <c r="F36" s="149">
        <v>16520</v>
      </c>
      <c r="G36" s="171">
        <f t="shared" si="0"/>
        <v>8.2600000000000007E-2</v>
      </c>
    </row>
    <row r="37" spans="1:7" ht="16.5" thickBot="1" x14ac:dyDescent="0.3">
      <c r="A37" s="161"/>
      <c r="B37" s="151" t="s">
        <v>297</v>
      </c>
      <c r="C37" s="151" t="s">
        <v>301</v>
      </c>
      <c r="D37" s="164"/>
      <c r="E37" s="164"/>
      <c r="F37" s="164"/>
      <c r="G37" s="171">
        <v>0</v>
      </c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1020000</v>
      </c>
      <c r="E38" s="150">
        <f>SUM(E34:E37)</f>
        <v>1020000</v>
      </c>
      <c r="F38" s="150">
        <f>SUM(F34:F37)</f>
        <v>1060804</v>
      </c>
      <c r="G38" s="179">
        <f t="shared" si="0"/>
        <v>1.0400039215686274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50"/>
      <c r="F39" s="152"/>
      <c r="G39" s="178">
        <v>0</v>
      </c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>
        <v>17000</v>
      </c>
      <c r="E40" s="150">
        <v>17000</v>
      </c>
      <c r="F40" s="150">
        <v>42160</v>
      </c>
      <c r="G40" s="179">
        <f t="shared" si="0"/>
        <v>2.48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0">
        <v>30000</v>
      </c>
      <c r="E41" s="150"/>
      <c r="F41" s="150"/>
      <c r="G41" s="178" t="e">
        <f t="shared" si="0"/>
        <v>#DIV/0!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>
        <v>100000</v>
      </c>
      <c r="E42" s="150">
        <v>100000</v>
      </c>
      <c r="F42" s="150"/>
      <c r="G42" s="178">
        <f t="shared" si="0"/>
        <v>0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>
        <v>0</v>
      </c>
      <c r="E43" s="149">
        <v>0</v>
      </c>
      <c r="F43" s="149"/>
      <c r="G43" s="171">
        <v>0</v>
      </c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71">
        <v>0</v>
      </c>
    </row>
    <row r="45" spans="1:7" ht="16.5" thickBot="1" x14ac:dyDescent="0.3">
      <c r="A45" s="161"/>
      <c r="B45" s="162" t="s">
        <v>305</v>
      </c>
      <c r="C45" s="162" t="s">
        <v>308</v>
      </c>
      <c r="D45" s="164"/>
      <c r="E45" s="164"/>
      <c r="F45" s="163"/>
      <c r="G45" s="171">
        <v>0</v>
      </c>
    </row>
    <row r="46" spans="1:7" ht="16.5" thickBot="1" x14ac:dyDescent="0.3">
      <c r="A46" s="161"/>
      <c r="B46" s="162" t="s">
        <v>193</v>
      </c>
      <c r="C46" s="162" t="s">
        <v>309</v>
      </c>
      <c r="D46" s="163">
        <v>315000</v>
      </c>
      <c r="E46" s="163">
        <v>315000</v>
      </c>
      <c r="F46" s="163">
        <v>38335</v>
      </c>
      <c r="G46" s="171">
        <f t="shared" si="0"/>
        <v>0.12169841269841269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>
        <f>SUM(D43:D46)</f>
        <v>315000</v>
      </c>
      <c r="E47" s="150">
        <f>SUM(E43:E46)</f>
        <v>315000</v>
      </c>
      <c r="F47" s="150">
        <f>SUM(F43:F46)</f>
        <v>38335</v>
      </c>
      <c r="G47" s="179">
        <f t="shared" si="0"/>
        <v>0.12169841269841269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>
        <v>180000</v>
      </c>
      <c r="E48" s="150">
        <v>180000</v>
      </c>
      <c r="F48" s="150"/>
      <c r="G48" s="178">
        <f t="shared" si="0"/>
        <v>0</v>
      </c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590000</v>
      </c>
      <c r="E49" s="149">
        <v>590000</v>
      </c>
      <c r="F49" s="149">
        <v>367690</v>
      </c>
      <c r="G49" s="171">
        <f t="shared" si="0"/>
        <v>0.62320338983050849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64"/>
      <c r="E50" s="164"/>
      <c r="F50" s="164"/>
      <c r="G50" s="171">
        <v>0</v>
      </c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63">
        <v>15000</v>
      </c>
      <c r="E51" s="163">
        <v>90621</v>
      </c>
      <c r="F51" s="163"/>
      <c r="G51" s="171">
        <f t="shared" si="0"/>
        <v>0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605000</v>
      </c>
      <c r="E52" s="150">
        <f>SUM(E49:E51)</f>
        <v>680621</v>
      </c>
      <c r="F52" s="150">
        <f>SUM(F49:F51)</f>
        <v>367690</v>
      </c>
      <c r="G52" s="179">
        <f t="shared" si="0"/>
        <v>0.54022723365867342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D25+D30+D33+D38+D40+D41+D42+D47+D48+D52</f>
        <v>2713060</v>
      </c>
      <c r="E53" s="150">
        <f>E25+E30+E33+E38+E40+E41+E42+E47+E48+E52</f>
        <v>2758681</v>
      </c>
      <c r="F53" s="150">
        <f>F25+F30+F33+F38+F40+F41+F42+F47+F48+F52</f>
        <v>1725995</v>
      </c>
      <c r="G53" s="179">
        <f t="shared" si="0"/>
        <v>0.62565950901898404</v>
      </c>
    </row>
    <row r="54" spans="1:7" ht="16.5" thickBot="1" x14ac:dyDescent="0.3">
      <c r="A54" s="161"/>
      <c r="B54" s="151" t="s">
        <v>310</v>
      </c>
      <c r="C54" s="151" t="s">
        <v>313</v>
      </c>
      <c r="D54" s="163"/>
      <c r="E54" s="163"/>
      <c r="F54" s="163"/>
      <c r="G54" s="183">
        <v>0</v>
      </c>
    </row>
    <row r="55" spans="1:7" ht="16.5" thickBot="1" x14ac:dyDescent="0.3">
      <c r="A55" s="161"/>
      <c r="B55" s="151" t="s">
        <v>311</v>
      </c>
      <c r="C55" s="151" t="s">
        <v>314</v>
      </c>
      <c r="D55" s="163"/>
      <c r="E55" s="163"/>
      <c r="F55" s="163"/>
      <c r="G55" s="171">
        <v>0</v>
      </c>
    </row>
    <row r="56" spans="1:7" ht="16.5" thickBot="1" x14ac:dyDescent="0.3">
      <c r="A56" s="161"/>
      <c r="B56" s="151" t="s">
        <v>312</v>
      </c>
      <c r="C56" s="151" t="s">
        <v>315</v>
      </c>
      <c r="D56" s="164"/>
      <c r="E56" s="164"/>
      <c r="F56" s="163"/>
      <c r="G56" s="171">
        <v>0</v>
      </c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78">
        <v>0</v>
      </c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/>
      <c r="E58" s="149"/>
      <c r="F58" s="149"/>
      <c r="G58" s="171">
        <v>0</v>
      </c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71">
        <v>0</v>
      </c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71">
        <v>0</v>
      </c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0"/>
      <c r="E61" s="150"/>
      <c r="F61" s="152"/>
      <c r="G61" s="178">
        <v>0</v>
      </c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71">
        <v>0</v>
      </c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71">
        <v>0</v>
      </c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/>
      <c r="E64" s="149"/>
      <c r="F64" s="149"/>
      <c r="G64" s="171">
        <v>0</v>
      </c>
    </row>
    <row r="65" spans="1:7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71">
        <v>0</v>
      </c>
    </row>
    <row r="66" spans="1:7" ht="21.75" customHeight="1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78">
        <v>0</v>
      </c>
    </row>
    <row r="67" spans="1:7" ht="16.5" thickBot="1" x14ac:dyDescent="0.3">
      <c r="A67" s="161">
        <v>57</v>
      </c>
      <c r="B67" s="162" t="s">
        <v>120</v>
      </c>
      <c r="C67" s="162" t="s">
        <v>40</v>
      </c>
      <c r="D67" s="164"/>
      <c r="E67" s="164"/>
      <c r="F67" s="164"/>
      <c r="G67" s="171">
        <v>0</v>
      </c>
    </row>
    <row r="68" spans="1:7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1">
        <v>0</v>
      </c>
    </row>
    <row r="69" spans="1:7" ht="16.5" thickBot="1" x14ac:dyDescent="0.3">
      <c r="A69" s="161">
        <v>59</v>
      </c>
      <c r="B69" s="162" t="s">
        <v>43</v>
      </c>
      <c r="C69" s="162" t="s">
        <v>44</v>
      </c>
      <c r="D69" s="163"/>
      <c r="E69" s="163">
        <v>91244</v>
      </c>
      <c r="F69" s="163">
        <v>91244</v>
      </c>
      <c r="G69" s="171">
        <f t="shared" ref="G69:G79" si="1">F69/E69</f>
        <v>1</v>
      </c>
    </row>
    <row r="70" spans="1:7" ht="16.5" thickBot="1" x14ac:dyDescent="0.3">
      <c r="A70" s="161">
        <v>60</v>
      </c>
      <c r="B70" s="162" t="s">
        <v>121</v>
      </c>
      <c r="C70" s="162" t="s">
        <v>45</v>
      </c>
      <c r="D70" s="163">
        <v>236220</v>
      </c>
      <c r="E70" s="163">
        <v>96054</v>
      </c>
      <c r="F70" s="163">
        <v>22661</v>
      </c>
      <c r="G70" s="171">
        <f t="shared" si="1"/>
        <v>0.23591937868282425</v>
      </c>
    </row>
    <row r="71" spans="1:7" ht="16.5" thickBot="1" x14ac:dyDescent="0.3">
      <c r="A71" s="161">
        <v>61</v>
      </c>
      <c r="B71" s="162" t="s">
        <v>126</v>
      </c>
      <c r="C71" s="162" t="s">
        <v>46</v>
      </c>
      <c r="D71" s="163">
        <v>63780</v>
      </c>
      <c r="E71" s="163">
        <v>46302</v>
      </c>
      <c r="F71" s="163">
        <v>30755</v>
      </c>
      <c r="G71" s="171">
        <f t="shared" si="1"/>
        <v>0.66422616733618423</v>
      </c>
    </row>
    <row r="72" spans="1:7" ht="16.5" thickBot="1" x14ac:dyDescent="0.3">
      <c r="A72" s="161">
        <v>62</v>
      </c>
      <c r="B72" s="126" t="s">
        <v>47</v>
      </c>
      <c r="C72" s="126" t="s">
        <v>48</v>
      </c>
      <c r="D72" s="150">
        <f>SUM(D69:D71)</f>
        <v>300000</v>
      </c>
      <c r="E72" s="150">
        <f>SUM(E69:E71)</f>
        <v>233600</v>
      </c>
      <c r="F72" s="150">
        <f>SUM(F69:F71)</f>
        <v>144660</v>
      </c>
      <c r="G72" s="179">
        <f t="shared" si="1"/>
        <v>0.61926369863013697</v>
      </c>
    </row>
    <row r="73" spans="1:7" ht="16.5" thickBot="1" x14ac:dyDescent="0.3">
      <c r="A73" s="161">
        <v>63</v>
      </c>
      <c r="B73" s="162" t="s">
        <v>49</v>
      </c>
      <c r="C73" s="162" t="s">
        <v>50</v>
      </c>
      <c r="D73" s="163"/>
      <c r="E73" s="163"/>
      <c r="F73" s="163"/>
      <c r="G73" s="171">
        <v>0</v>
      </c>
    </row>
    <row r="74" spans="1:7" ht="16.5" thickBot="1" x14ac:dyDescent="0.3">
      <c r="A74" s="161">
        <v>64</v>
      </c>
      <c r="B74" s="162" t="s">
        <v>125</v>
      </c>
      <c r="C74" s="162" t="s">
        <v>51</v>
      </c>
      <c r="D74" s="163"/>
      <c r="E74" s="163"/>
      <c r="F74" s="163"/>
      <c r="G74" s="171">
        <v>0</v>
      </c>
    </row>
    <row r="75" spans="1:7" ht="16.5" thickBot="1" x14ac:dyDescent="0.3">
      <c r="A75" s="161">
        <v>65</v>
      </c>
      <c r="B75" s="126" t="s">
        <v>52</v>
      </c>
      <c r="C75" s="126" t="s">
        <v>53</v>
      </c>
      <c r="D75" s="150"/>
      <c r="E75" s="150"/>
      <c r="F75" s="150"/>
      <c r="G75" s="178">
        <v>0</v>
      </c>
    </row>
    <row r="76" spans="1:7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53"/>
      <c r="G76" s="171">
        <v>0</v>
      </c>
    </row>
    <row r="77" spans="1:7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68"/>
      <c r="G77" s="178">
        <v>0</v>
      </c>
    </row>
    <row r="78" spans="1:7" ht="16.5" thickBot="1" x14ac:dyDescent="0.3">
      <c r="A78" s="161">
        <v>68</v>
      </c>
      <c r="B78" s="126"/>
      <c r="C78" s="126"/>
      <c r="D78" s="168"/>
      <c r="E78" s="168"/>
      <c r="F78" s="168"/>
      <c r="G78" s="178">
        <v>0</v>
      </c>
    </row>
    <row r="79" spans="1:7" ht="16.5" thickBot="1" x14ac:dyDescent="0.3">
      <c r="A79" s="161">
        <v>69</v>
      </c>
      <c r="B79" s="126" t="s">
        <v>134</v>
      </c>
      <c r="C79" s="126" t="s">
        <v>56</v>
      </c>
      <c r="D79" s="150">
        <f>D19+D20+D53+D72</f>
        <v>9335060</v>
      </c>
      <c r="E79" s="150">
        <f>E19+E20+E53+E72</f>
        <v>9434281</v>
      </c>
      <c r="F79" s="150">
        <f>F19+F20+F53+F72</f>
        <v>7692815</v>
      </c>
      <c r="G79" s="179">
        <f t="shared" si="1"/>
        <v>0.81541084052934187</v>
      </c>
    </row>
  </sheetData>
  <pageMargins left="0.7" right="0.7" top="0.75" bottom="0.75" header="0.3" footer="0.3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workbookViewId="0">
      <selection activeCell="F47" sqref="F47"/>
    </sheetView>
  </sheetViews>
  <sheetFormatPr defaultRowHeight="15" x14ac:dyDescent="0.25"/>
  <cols>
    <col min="2" max="2" width="46.5703125" customWidth="1"/>
    <col min="4" max="4" width="11" customWidth="1"/>
    <col min="5" max="5" width="13.140625" customWidth="1"/>
    <col min="6" max="6" width="11.85546875" customWidth="1"/>
    <col min="7" max="7" width="7.7109375" customWidth="1"/>
  </cols>
  <sheetData>
    <row r="1" spans="1:7" s="95" customFormat="1" ht="15.75" thickBot="1" x14ac:dyDescent="0.3">
      <c r="F1" s="185" t="s">
        <v>323</v>
      </c>
    </row>
    <row r="2" spans="1:7" ht="32.25" thickBot="1" x14ac:dyDescent="0.3">
      <c r="A2" s="146"/>
      <c r="B2" s="147" t="s">
        <v>262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7" s="95" customFormat="1" ht="16.5" thickBot="1" x14ac:dyDescent="0.3">
      <c r="A3" s="146"/>
      <c r="B3" s="147"/>
      <c r="C3" s="148"/>
      <c r="D3" s="148"/>
      <c r="E3" s="155"/>
      <c r="F3" s="155"/>
      <c r="G3" s="154"/>
    </row>
    <row r="4" spans="1:7" ht="16.5" thickBot="1" x14ac:dyDescent="0.3">
      <c r="A4" s="8">
        <v>1</v>
      </c>
      <c r="B4" s="9" t="s">
        <v>3</v>
      </c>
      <c r="C4" s="9" t="s">
        <v>4</v>
      </c>
      <c r="D4" s="149">
        <v>5600000</v>
      </c>
      <c r="E4" s="149">
        <v>5600000</v>
      </c>
      <c r="F4" s="149">
        <v>5069700</v>
      </c>
      <c r="G4" s="171">
        <f>F4/E4</f>
        <v>0.90530357142857143</v>
      </c>
    </row>
    <row r="5" spans="1:7" ht="16.5" thickBot="1" x14ac:dyDescent="0.3">
      <c r="A5" s="8">
        <v>2</v>
      </c>
      <c r="B5" s="9" t="s">
        <v>5</v>
      </c>
      <c r="C5" s="9" t="s">
        <v>6</v>
      </c>
      <c r="D5" s="149"/>
      <c r="E5" s="149"/>
      <c r="F5" s="149"/>
      <c r="G5" s="171">
        <v>0</v>
      </c>
    </row>
    <row r="6" spans="1:7" s="95" customFormat="1" ht="16.5" thickBot="1" x14ac:dyDescent="0.3">
      <c r="A6" s="8">
        <v>3</v>
      </c>
      <c r="B6" s="52" t="s">
        <v>165</v>
      </c>
      <c r="C6" s="52" t="s">
        <v>166</v>
      </c>
      <c r="D6" s="149"/>
      <c r="E6" s="149"/>
      <c r="F6" s="149"/>
      <c r="G6" s="171">
        <v>0</v>
      </c>
    </row>
    <row r="7" spans="1:7" ht="16.5" thickBot="1" x14ac:dyDescent="0.3">
      <c r="A7" s="8">
        <v>4</v>
      </c>
      <c r="B7" s="52" t="s">
        <v>167</v>
      </c>
      <c r="C7" s="52" t="s">
        <v>168</v>
      </c>
      <c r="D7" s="149"/>
      <c r="E7" s="149"/>
      <c r="F7" s="149"/>
      <c r="G7" s="171">
        <v>0</v>
      </c>
    </row>
    <row r="8" spans="1:7" s="95" customFormat="1" ht="16.5" thickBot="1" x14ac:dyDescent="0.3">
      <c r="A8" s="8">
        <v>5</v>
      </c>
      <c r="B8" s="52" t="s">
        <v>169</v>
      </c>
      <c r="C8" s="52" t="s">
        <v>170</v>
      </c>
      <c r="D8" s="149"/>
      <c r="E8" s="149"/>
      <c r="F8" s="149"/>
      <c r="G8" s="171">
        <v>0</v>
      </c>
    </row>
    <row r="9" spans="1:7" s="95" customFormat="1" ht="16.5" thickBot="1" x14ac:dyDescent="0.3">
      <c r="A9" s="8">
        <v>6</v>
      </c>
      <c r="B9" s="9" t="s">
        <v>7</v>
      </c>
      <c r="C9" s="9" t="s">
        <v>8</v>
      </c>
      <c r="D9" s="149">
        <v>400000</v>
      </c>
      <c r="E9" s="149">
        <v>400000</v>
      </c>
      <c r="F9" s="149"/>
      <c r="G9" s="171">
        <f t="shared" ref="G9:G53" si="0">F9/E9</f>
        <v>0</v>
      </c>
    </row>
    <row r="10" spans="1:7" s="95" customFormat="1" ht="16.5" thickBot="1" x14ac:dyDescent="0.3">
      <c r="A10" s="8">
        <v>7</v>
      </c>
      <c r="B10" s="52" t="s">
        <v>171</v>
      </c>
      <c r="C10" s="52" t="s">
        <v>172</v>
      </c>
      <c r="D10" s="149"/>
      <c r="E10" s="149"/>
      <c r="F10" s="149"/>
      <c r="G10" s="171">
        <v>0</v>
      </c>
    </row>
    <row r="11" spans="1:7" s="95" customFormat="1" ht="16.5" thickBot="1" x14ac:dyDescent="0.3">
      <c r="A11" s="8">
        <v>8</v>
      </c>
      <c r="B11" s="52" t="s">
        <v>173</v>
      </c>
      <c r="C11" s="52" t="s">
        <v>174</v>
      </c>
      <c r="D11" s="149"/>
      <c r="E11" s="149"/>
      <c r="F11" s="149"/>
      <c r="G11" s="171">
        <v>0</v>
      </c>
    </row>
    <row r="12" spans="1:7" s="95" customFormat="1" ht="16.5" thickBot="1" x14ac:dyDescent="0.3">
      <c r="A12" s="8">
        <v>9</v>
      </c>
      <c r="B12" s="52" t="s">
        <v>175</v>
      </c>
      <c r="C12" s="52" t="s">
        <v>176</v>
      </c>
      <c r="D12" s="149"/>
      <c r="E12" s="149"/>
      <c r="F12" s="149"/>
      <c r="G12" s="171">
        <v>0</v>
      </c>
    </row>
    <row r="13" spans="1:7" ht="16.5" thickBot="1" x14ac:dyDescent="0.3">
      <c r="A13" s="8">
        <v>10</v>
      </c>
      <c r="B13" s="9" t="s">
        <v>9</v>
      </c>
      <c r="C13" s="9" t="s">
        <v>10</v>
      </c>
      <c r="D13" s="149">
        <v>124000</v>
      </c>
      <c r="E13" s="149">
        <v>124000</v>
      </c>
      <c r="F13" s="149">
        <v>24000</v>
      </c>
      <c r="G13" s="171">
        <f t="shared" si="0"/>
        <v>0.19354838709677419</v>
      </c>
    </row>
    <row r="14" spans="1:7" ht="16.5" thickBot="1" x14ac:dyDescent="0.3">
      <c r="A14" s="8">
        <v>11</v>
      </c>
      <c r="B14" s="20" t="s">
        <v>11</v>
      </c>
      <c r="C14" s="20" t="s">
        <v>12</v>
      </c>
      <c r="D14" s="150">
        <f>SUM(D4:D13)</f>
        <v>6124000</v>
      </c>
      <c r="E14" s="150">
        <f>SUM(E4:E13)</f>
        <v>6124000</v>
      </c>
      <c r="F14" s="150">
        <f>F4+F13</f>
        <v>5093700</v>
      </c>
      <c r="G14" s="179">
        <f t="shared" si="0"/>
        <v>0.83176028739386021</v>
      </c>
    </row>
    <row r="15" spans="1:7" ht="16.5" thickBot="1" x14ac:dyDescent="0.3">
      <c r="A15" s="8">
        <v>12</v>
      </c>
      <c r="B15" s="9" t="s">
        <v>106</v>
      </c>
      <c r="C15" s="9" t="s">
        <v>13</v>
      </c>
      <c r="D15" s="149"/>
      <c r="E15" s="149"/>
      <c r="F15" s="149"/>
      <c r="G15" s="171">
        <v>0</v>
      </c>
    </row>
    <row r="16" spans="1:7" s="95" customFormat="1" ht="32.25" thickBot="1" x14ac:dyDescent="0.3">
      <c r="A16" s="8">
        <v>13</v>
      </c>
      <c r="B16" s="54" t="s">
        <v>177</v>
      </c>
      <c r="C16" s="52" t="s">
        <v>178</v>
      </c>
      <c r="D16" s="149"/>
      <c r="E16" s="149"/>
      <c r="F16" s="149"/>
      <c r="G16" s="171">
        <v>0</v>
      </c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49"/>
      <c r="F17" s="149"/>
      <c r="G17" s="171">
        <v>0</v>
      </c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0"/>
      <c r="E18" s="150"/>
      <c r="F18" s="152"/>
      <c r="G18" s="178">
        <v>0</v>
      </c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>
        <f>SUM(D14:D18)</f>
        <v>6124000</v>
      </c>
      <c r="E19" s="150">
        <f>SUM(E14:E18)</f>
        <v>6124000</v>
      </c>
      <c r="F19" s="150">
        <f>SUM(F14:F18)</f>
        <v>5093700</v>
      </c>
      <c r="G19" s="179">
        <f t="shared" si="0"/>
        <v>0.83176028739386021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0">
        <v>1135000</v>
      </c>
      <c r="E20" s="150">
        <v>1135000</v>
      </c>
      <c r="F20" s="150">
        <v>774210</v>
      </c>
      <c r="G20" s="179">
        <f t="shared" si="0"/>
        <v>0.6821233480176212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49"/>
      <c r="F21" s="149"/>
      <c r="G21" s="171">
        <v>0</v>
      </c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>
        <v>100000</v>
      </c>
      <c r="E22" s="149">
        <v>400000</v>
      </c>
      <c r="F22" s="163">
        <v>316431</v>
      </c>
      <c r="G22" s="171">
        <f t="shared" si="0"/>
        <v>0.79107749999999999</v>
      </c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49"/>
      <c r="F23" s="149"/>
      <c r="G23" s="171">
        <v>0</v>
      </c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49">
        <v>60000</v>
      </c>
      <c r="E24" s="149">
        <v>60000</v>
      </c>
      <c r="F24" s="149"/>
      <c r="G24" s="171">
        <f t="shared" si="0"/>
        <v>0</v>
      </c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0">
        <f>SUM(D22:D24)</f>
        <v>160000</v>
      </c>
      <c r="E25" s="150">
        <f>SUM(E22:E24)</f>
        <v>460000</v>
      </c>
      <c r="F25" s="150">
        <f>SUM(F22:F24)</f>
        <v>316431</v>
      </c>
      <c r="G25" s="179">
        <f t="shared" si="0"/>
        <v>0.68789347826086955</v>
      </c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49">
        <v>50000</v>
      </c>
      <c r="E26" s="149">
        <v>50000</v>
      </c>
      <c r="F26" s="149"/>
      <c r="G26" s="171">
        <f t="shared" si="0"/>
        <v>0</v>
      </c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49"/>
      <c r="E27" s="149"/>
      <c r="F27" s="149"/>
      <c r="G27" s="171">
        <v>0</v>
      </c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49"/>
      <c r="E28" s="149"/>
      <c r="F28" s="149"/>
      <c r="G28" s="171">
        <v>0</v>
      </c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49">
        <v>800000</v>
      </c>
      <c r="E29" s="149">
        <v>800000</v>
      </c>
      <c r="F29" s="149">
        <v>23551</v>
      </c>
      <c r="G29" s="171">
        <f t="shared" si="0"/>
        <v>2.943875E-2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>
        <f>SUM(D26:D29)</f>
        <v>850000</v>
      </c>
      <c r="E30" s="150">
        <f>SUM(E26:E29)</f>
        <v>850000</v>
      </c>
      <c r="F30" s="150">
        <f>SUM(F26:F29)</f>
        <v>23551</v>
      </c>
      <c r="G30" s="179">
        <f t="shared" si="0"/>
        <v>2.7707058823529411E-2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>
        <v>33000</v>
      </c>
      <c r="E31" s="149">
        <v>33000</v>
      </c>
      <c r="F31" s="149"/>
      <c r="G31" s="171">
        <f t="shared" si="0"/>
        <v>0</v>
      </c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>
        <v>175000</v>
      </c>
      <c r="E32" s="149">
        <v>175000</v>
      </c>
      <c r="F32" s="149">
        <v>47148</v>
      </c>
      <c r="G32" s="171">
        <f t="shared" si="0"/>
        <v>0.26941714285714286</v>
      </c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0">
        <f>SUM(D31:D32)</f>
        <v>208000</v>
      </c>
      <c r="E33" s="150">
        <f>SUM(E31:E32)</f>
        <v>208000</v>
      </c>
      <c r="F33" s="150">
        <f>SUM(F31:F32)</f>
        <v>47148</v>
      </c>
      <c r="G33" s="179">
        <f t="shared" si="0"/>
        <v>0.22667307692307692</v>
      </c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49">
        <v>300000</v>
      </c>
      <c r="E34" s="149">
        <v>300000</v>
      </c>
      <c r="F34" s="149">
        <v>92589</v>
      </c>
      <c r="G34" s="171">
        <f t="shared" si="0"/>
        <v>0.30863000000000002</v>
      </c>
    </row>
    <row r="35" spans="1:7" ht="16.5" thickBot="1" x14ac:dyDescent="0.3">
      <c r="A35" s="161"/>
      <c r="B35" s="151" t="s">
        <v>295</v>
      </c>
      <c r="C35" s="151" t="s">
        <v>299</v>
      </c>
      <c r="D35" s="149">
        <v>600000</v>
      </c>
      <c r="E35" s="149">
        <v>600000</v>
      </c>
      <c r="F35" s="149">
        <v>479010</v>
      </c>
      <c r="G35" s="171">
        <f t="shared" si="0"/>
        <v>0.79835</v>
      </c>
    </row>
    <row r="36" spans="1:7" ht="16.5" thickBot="1" x14ac:dyDescent="0.3">
      <c r="A36" s="161"/>
      <c r="B36" s="151" t="s">
        <v>296</v>
      </c>
      <c r="C36" s="151" t="s">
        <v>300</v>
      </c>
      <c r="D36" s="149">
        <v>25000</v>
      </c>
      <c r="E36" s="149">
        <v>25000</v>
      </c>
      <c r="F36" s="149">
        <v>15810</v>
      </c>
      <c r="G36" s="171">
        <f t="shared" si="0"/>
        <v>0.63239999999999996</v>
      </c>
    </row>
    <row r="37" spans="1:7" ht="16.5" thickBot="1" x14ac:dyDescent="0.3">
      <c r="A37" s="161"/>
      <c r="B37" s="151" t="s">
        <v>297</v>
      </c>
      <c r="C37" s="151" t="s">
        <v>301</v>
      </c>
      <c r="D37" s="149">
        <v>25000</v>
      </c>
      <c r="E37" s="149">
        <v>25000</v>
      </c>
      <c r="F37" s="149"/>
      <c r="G37" s="171">
        <f t="shared" si="0"/>
        <v>0</v>
      </c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950000</v>
      </c>
      <c r="E38" s="150">
        <f>SUM(E34:E37)</f>
        <v>950000</v>
      </c>
      <c r="F38" s="150">
        <f>SUM(F34:F37)</f>
        <v>587409</v>
      </c>
      <c r="G38" s="179">
        <f t="shared" si="0"/>
        <v>0.61832526315789471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0"/>
      <c r="E39" s="150"/>
      <c r="F39" s="152"/>
      <c r="G39" s="179">
        <v>0</v>
      </c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0">
        <v>650000</v>
      </c>
      <c r="E40" s="150">
        <v>636000</v>
      </c>
      <c r="F40" s="150">
        <v>222643</v>
      </c>
      <c r="G40" s="179">
        <f t="shared" si="0"/>
        <v>0.35006761006289311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0">
        <v>1300000</v>
      </c>
      <c r="E41" s="150"/>
      <c r="F41" s="152"/>
      <c r="G41" s="179" t="e">
        <f t="shared" si="0"/>
        <v>#DIV/0!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>
        <v>3550000</v>
      </c>
      <c r="E42" s="150">
        <v>3087000</v>
      </c>
      <c r="F42" s="150"/>
      <c r="G42" s="179">
        <f t="shared" si="0"/>
        <v>0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49"/>
      <c r="E43" s="149"/>
      <c r="F43" s="149"/>
      <c r="G43" s="171">
        <v>0</v>
      </c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71">
        <v>0</v>
      </c>
    </row>
    <row r="45" spans="1:7" ht="16.5" thickBot="1" x14ac:dyDescent="0.3">
      <c r="A45" s="161"/>
      <c r="B45" s="162" t="s">
        <v>305</v>
      </c>
      <c r="C45" s="162" t="s">
        <v>308</v>
      </c>
      <c r="D45" s="149"/>
      <c r="E45" s="149"/>
      <c r="F45" s="149"/>
      <c r="G45" s="171">
        <v>0</v>
      </c>
    </row>
    <row r="46" spans="1:7" ht="16.5" thickBot="1" x14ac:dyDescent="0.3">
      <c r="A46" s="161"/>
      <c r="B46" s="162" t="s">
        <v>193</v>
      </c>
      <c r="C46" s="162" t="s">
        <v>309</v>
      </c>
      <c r="D46" s="163">
        <v>2500000</v>
      </c>
      <c r="E46" s="163">
        <v>2500000</v>
      </c>
      <c r="F46" s="163">
        <v>670526</v>
      </c>
      <c r="G46" s="171">
        <f t="shared" si="0"/>
        <v>0.26821040000000002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>
        <f>SUM(D46)</f>
        <v>2500000</v>
      </c>
      <c r="E47" s="150">
        <f>SUM(E46)</f>
        <v>2500000</v>
      </c>
      <c r="F47" s="150">
        <v>670526</v>
      </c>
      <c r="G47" s="179">
        <f t="shared" si="0"/>
        <v>0.26821040000000002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49"/>
      <c r="E48" s="149"/>
      <c r="F48" s="149"/>
      <c r="G48" s="171">
        <v>0</v>
      </c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2745400</v>
      </c>
      <c r="E49" s="149">
        <v>2745400</v>
      </c>
      <c r="F49" s="149">
        <v>343797</v>
      </c>
      <c r="G49" s="171">
        <f t="shared" si="0"/>
        <v>0.12522656079259853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>
        <v>0</v>
      </c>
      <c r="E50" s="149">
        <v>0</v>
      </c>
      <c r="F50" s="149"/>
      <c r="G50" s="171">
        <v>0</v>
      </c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64"/>
      <c r="E51" s="164"/>
      <c r="F51" s="149"/>
      <c r="G51" s="171">
        <v>0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2745400</v>
      </c>
      <c r="E52" s="150">
        <f>SUM(E49:E51)</f>
        <v>2745400</v>
      </c>
      <c r="F52" s="150">
        <f>SUM(F49:F51)</f>
        <v>343797</v>
      </c>
      <c r="G52" s="179">
        <f t="shared" si="0"/>
        <v>0.12522656079259853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D25+D30+D33+D38+D40+D41+D42+D47+D52</f>
        <v>12913400</v>
      </c>
      <c r="E53" s="150">
        <f>E25+E30+E33+E38+E40+E41+E42+E47+E52</f>
        <v>11436400</v>
      </c>
      <c r="F53" s="150">
        <f>F25+F30+F33+F38+F40+F41+F42+F47+F52</f>
        <v>2211505</v>
      </c>
      <c r="G53" s="179">
        <f t="shared" si="0"/>
        <v>0.19337422615508376</v>
      </c>
    </row>
    <row r="54" spans="1:7" ht="16.5" thickBot="1" x14ac:dyDescent="0.3">
      <c r="A54" s="161"/>
      <c r="B54" s="151" t="s">
        <v>310</v>
      </c>
      <c r="C54" s="151" t="s">
        <v>313</v>
      </c>
      <c r="D54" s="149"/>
      <c r="E54" s="149"/>
      <c r="F54" s="149"/>
      <c r="G54" s="171">
        <v>0</v>
      </c>
    </row>
    <row r="55" spans="1:7" ht="16.5" thickBot="1" x14ac:dyDescent="0.3">
      <c r="A55" s="161"/>
      <c r="B55" s="151" t="s">
        <v>311</v>
      </c>
      <c r="C55" s="151" t="s">
        <v>314</v>
      </c>
      <c r="D55" s="149"/>
      <c r="E55" s="149"/>
      <c r="F55" s="149"/>
      <c r="G55" s="171">
        <v>0</v>
      </c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49"/>
      <c r="F56" s="149"/>
      <c r="G56" s="171">
        <v>0</v>
      </c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0"/>
      <c r="E57" s="150"/>
      <c r="F57" s="152"/>
      <c r="G57" s="178">
        <v>0</v>
      </c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49"/>
      <c r="E58" s="149"/>
      <c r="F58" s="149"/>
      <c r="G58" s="171">
        <v>0</v>
      </c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71">
        <v>0</v>
      </c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71">
        <v>0</v>
      </c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2"/>
      <c r="E61" s="152"/>
      <c r="F61" s="152"/>
      <c r="G61" s="178">
        <v>0</v>
      </c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64"/>
      <c r="E62" s="164"/>
      <c r="F62" s="149"/>
      <c r="G62" s="171">
        <v>0</v>
      </c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71">
        <v>0</v>
      </c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49"/>
      <c r="E64" s="149"/>
      <c r="F64" s="149"/>
      <c r="G64" s="171">
        <v>0</v>
      </c>
    </row>
    <row r="65" spans="1:7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71">
        <v>0</v>
      </c>
    </row>
    <row r="66" spans="1:7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78">
        <v>0</v>
      </c>
    </row>
    <row r="67" spans="1:7" ht="16.5" thickBot="1" x14ac:dyDescent="0.3">
      <c r="A67" s="161">
        <v>57</v>
      </c>
      <c r="B67" s="162" t="s">
        <v>120</v>
      </c>
      <c r="C67" s="162" t="s">
        <v>40</v>
      </c>
      <c r="D67" s="163"/>
      <c r="E67" s="163"/>
      <c r="F67" s="163"/>
      <c r="G67" s="171">
        <v>0</v>
      </c>
    </row>
    <row r="68" spans="1:7" ht="16.5" thickBot="1" x14ac:dyDescent="0.3">
      <c r="A68" s="161">
        <v>58</v>
      </c>
      <c r="B68" s="162" t="s">
        <v>41</v>
      </c>
      <c r="C68" s="162" t="s">
        <v>42</v>
      </c>
      <c r="D68" s="164"/>
      <c r="E68" s="164"/>
      <c r="F68" s="163"/>
      <c r="G68" s="171">
        <v>0</v>
      </c>
    </row>
    <row r="69" spans="1:7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1">
        <v>0</v>
      </c>
    </row>
    <row r="70" spans="1:7" ht="16.5" thickBot="1" x14ac:dyDescent="0.3">
      <c r="A70" s="161">
        <v>60</v>
      </c>
      <c r="B70" s="162" t="s">
        <v>121</v>
      </c>
      <c r="C70" s="162" t="s">
        <v>45</v>
      </c>
      <c r="D70" s="163"/>
      <c r="E70" s="163"/>
      <c r="F70" s="163"/>
      <c r="G70" s="171">
        <v>0</v>
      </c>
    </row>
    <row r="71" spans="1:7" ht="16.5" thickBot="1" x14ac:dyDescent="0.3">
      <c r="A71" s="161">
        <v>61</v>
      </c>
      <c r="B71" s="162" t="s">
        <v>126</v>
      </c>
      <c r="C71" s="162" t="s">
        <v>46</v>
      </c>
      <c r="D71" s="163"/>
      <c r="E71" s="163"/>
      <c r="F71" s="163"/>
      <c r="G71" s="171">
        <v>0</v>
      </c>
    </row>
    <row r="72" spans="1:7" ht="16.5" thickBot="1" x14ac:dyDescent="0.3">
      <c r="A72" s="161">
        <v>62</v>
      </c>
      <c r="B72" s="126" t="s">
        <v>47</v>
      </c>
      <c r="C72" s="126" t="s">
        <v>48</v>
      </c>
      <c r="D72" s="152"/>
      <c r="E72" s="152"/>
      <c r="F72" s="152"/>
      <c r="G72" s="178">
        <v>0</v>
      </c>
    </row>
    <row r="73" spans="1:7" ht="16.5" thickBot="1" x14ac:dyDescent="0.3">
      <c r="A73" s="161">
        <v>63</v>
      </c>
      <c r="B73" s="162" t="s">
        <v>49</v>
      </c>
      <c r="C73" s="162" t="s">
        <v>50</v>
      </c>
      <c r="D73" s="163"/>
      <c r="E73" s="163"/>
      <c r="F73" s="163"/>
      <c r="G73" s="171">
        <v>0</v>
      </c>
    </row>
    <row r="74" spans="1:7" ht="16.5" thickBot="1" x14ac:dyDescent="0.3">
      <c r="A74" s="161">
        <v>64</v>
      </c>
      <c r="B74" s="162" t="s">
        <v>125</v>
      </c>
      <c r="C74" s="162" t="s">
        <v>51</v>
      </c>
      <c r="D74" s="163"/>
      <c r="E74" s="163"/>
      <c r="F74" s="163"/>
      <c r="G74" s="171">
        <v>0</v>
      </c>
    </row>
    <row r="75" spans="1:7" ht="16.5" thickBot="1" x14ac:dyDescent="0.3">
      <c r="A75" s="161">
        <v>65</v>
      </c>
      <c r="B75" s="126" t="s">
        <v>52</v>
      </c>
      <c r="C75" s="126" t="s">
        <v>53</v>
      </c>
      <c r="D75" s="152"/>
      <c r="E75" s="152"/>
      <c r="F75" s="152"/>
      <c r="G75" s="178">
        <v>0</v>
      </c>
    </row>
    <row r="76" spans="1:7" ht="16.5" thickBot="1" x14ac:dyDescent="0.3">
      <c r="A76" s="161">
        <v>66</v>
      </c>
      <c r="B76" s="162" t="s">
        <v>124</v>
      </c>
      <c r="C76" s="162" t="s">
        <v>122</v>
      </c>
      <c r="D76" s="164"/>
      <c r="E76" s="164"/>
      <c r="F76" s="164"/>
      <c r="G76" s="171">
        <v>0</v>
      </c>
    </row>
    <row r="77" spans="1:7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78">
        <v>0</v>
      </c>
    </row>
    <row r="78" spans="1:7" ht="16.5" thickBot="1" x14ac:dyDescent="0.3">
      <c r="A78" s="161">
        <v>68</v>
      </c>
      <c r="B78" s="126"/>
      <c r="C78" s="126"/>
      <c r="D78" s="168"/>
      <c r="E78" s="168"/>
      <c r="F78" s="152"/>
      <c r="G78" s="178">
        <v>0</v>
      </c>
    </row>
    <row r="79" spans="1:7" ht="16.5" thickBot="1" x14ac:dyDescent="0.3">
      <c r="A79" s="161">
        <v>69</v>
      </c>
      <c r="B79" s="126" t="s">
        <v>134</v>
      </c>
      <c r="C79" s="126" t="s">
        <v>56</v>
      </c>
      <c r="D79" s="150">
        <f>D19+D20+D53</f>
        <v>20172400</v>
      </c>
      <c r="E79" s="150">
        <f>E19+E20+E53</f>
        <v>18695400</v>
      </c>
      <c r="F79" s="150">
        <f>F19+F20+F53</f>
        <v>8079415</v>
      </c>
      <c r="G79" s="179">
        <f>F79/E79</f>
        <v>0.43216058495672732</v>
      </c>
    </row>
    <row r="80" spans="1:7" x14ac:dyDescent="0.25">
      <c r="E80" s="158"/>
    </row>
  </sheetData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opLeftCell="A45" workbookViewId="0">
      <selection activeCell="F79" sqref="F79"/>
    </sheetView>
  </sheetViews>
  <sheetFormatPr defaultRowHeight="15" x14ac:dyDescent="0.25"/>
  <cols>
    <col min="2" max="2" width="43.28515625" customWidth="1"/>
    <col min="4" max="4" width="12.85546875" customWidth="1"/>
    <col min="5" max="5" width="10.5703125" customWidth="1"/>
    <col min="6" max="6" width="10.42578125" customWidth="1"/>
    <col min="7" max="7" width="8.28515625" customWidth="1"/>
  </cols>
  <sheetData>
    <row r="1" spans="1:8" s="95" customFormat="1" ht="15.75" thickBot="1" x14ac:dyDescent="0.3">
      <c r="F1" s="185" t="s">
        <v>324</v>
      </c>
    </row>
    <row r="2" spans="1:8" ht="32.25" thickBot="1" x14ac:dyDescent="0.3">
      <c r="A2" s="146"/>
      <c r="B2" s="147" t="s">
        <v>263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8" s="95" customFormat="1" ht="16.5" thickBot="1" x14ac:dyDescent="0.3">
      <c r="A3" s="146"/>
      <c r="B3" s="147"/>
      <c r="C3" s="148"/>
      <c r="D3" s="148"/>
      <c r="E3" s="155"/>
      <c r="F3" s="177"/>
      <c r="G3" s="154"/>
    </row>
    <row r="4" spans="1:8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49"/>
      <c r="G4" s="171">
        <v>0</v>
      </c>
    </row>
    <row r="5" spans="1:8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49"/>
      <c r="G5" s="171">
        <v>0</v>
      </c>
    </row>
    <row r="6" spans="1:8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49"/>
      <c r="G6" s="171">
        <v>0</v>
      </c>
    </row>
    <row r="7" spans="1:8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49"/>
      <c r="G7" s="171">
        <v>0</v>
      </c>
    </row>
    <row r="8" spans="1:8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49"/>
      <c r="G8" s="171">
        <v>0</v>
      </c>
      <c r="H8" s="169"/>
    </row>
    <row r="9" spans="1:8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49"/>
      <c r="G9" s="171">
        <v>0</v>
      </c>
    </row>
    <row r="10" spans="1:8" ht="16.5" thickBot="1" x14ac:dyDescent="0.3">
      <c r="A10" s="8">
        <v>7</v>
      </c>
      <c r="B10" s="52" t="s">
        <v>171</v>
      </c>
      <c r="C10" s="52" t="s">
        <v>172</v>
      </c>
      <c r="D10" s="163"/>
      <c r="E10" s="153"/>
      <c r="F10" s="149"/>
      <c r="G10" s="171">
        <v>0</v>
      </c>
    </row>
    <row r="11" spans="1:8" ht="16.5" thickBot="1" x14ac:dyDescent="0.3">
      <c r="A11" s="8">
        <v>8</v>
      </c>
      <c r="B11" s="52" t="s">
        <v>173</v>
      </c>
      <c r="C11" s="52" t="s">
        <v>174</v>
      </c>
      <c r="D11" s="163"/>
      <c r="E11" s="153"/>
      <c r="F11" s="149"/>
      <c r="G11" s="171">
        <v>0</v>
      </c>
    </row>
    <row r="12" spans="1:8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49"/>
      <c r="G12" s="171">
        <v>0</v>
      </c>
    </row>
    <row r="13" spans="1:8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49"/>
      <c r="G13" s="171">
        <v>0</v>
      </c>
    </row>
    <row r="14" spans="1:8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52"/>
      <c r="G14" s="178">
        <v>0</v>
      </c>
    </row>
    <row r="15" spans="1:8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49"/>
      <c r="G15" s="171">
        <v>0</v>
      </c>
    </row>
    <row r="16" spans="1:8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49"/>
      <c r="G16" s="171">
        <v>0</v>
      </c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49"/>
      <c r="G17" s="171">
        <v>0</v>
      </c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52"/>
      <c r="G18" s="178">
        <v>0</v>
      </c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52"/>
      <c r="G19" s="178">
        <v>0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52"/>
      <c r="G20" s="178">
        <v>0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49"/>
      <c r="G21" s="171">
        <v>0</v>
      </c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49"/>
      <c r="G22" s="171">
        <v>0</v>
      </c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49"/>
      <c r="G23" s="171">
        <v>0</v>
      </c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/>
      <c r="E24" s="153"/>
      <c r="F24" s="149"/>
      <c r="G24" s="171">
        <v>0</v>
      </c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/>
      <c r="E25" s="168"/>
      <c r="F25" s="152"/>
      <c r="G25" s="178">
        <v>0</v>
      </c>
    </row>
    <row r="26" spans="1:7" ht="16.5" thickBot="1" x14ac:dyDescent="0.3">
      <c r="A26" s="8">
        <v>23</v>
      </c>
      <c r="B26" s="151" t="s">
        <v>285</v>
      </c>
      <c r="C26" s="151" t="s">
        <v>289</v>
      </c>
      <c r="D26" s="149"/>
      <c r="E26" s="153"/>
      <c r="F26" s="149"/>
      <c r="G26" s="171">
        <v>0</v>
      </c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49"/>
      <c r="E27" s="153"/>
      <c r="F27" s="149"/>
      <c r="G27" s="171">
        <v>0</v>
      </c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4"/>
      <c r="E28" s="153"/>
      <c r="F28" s="149"/>
      <c r="G28" s="171">
        <v>0</v>
      </c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49"/>
      <c r="E29" s="153"/>
      <c r="F29" s="149"/>
      <c r="G29" s="171">
        <v>0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/>
      <c r="E30" s="168"/>
      <c r="F30" s="152"/>
      <c r="G30" s="178">
        <v>0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/>
      <c r="E31" s="149"/>
      <c r="F31" s="149"/>
      <c r="G31" s="171">
        <v>0</v>
      </c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/>
      <c r="E32" s="149"/>
      <c r="F32" s="149"/>
      <c r="G32" s="171">
        <v>0</v>
      </c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2"/>
      <c r="E33" s="152"/>
      <c r="F33" s="152"/>
      <c r="G33" s="178">
        <v>0</v>
      </c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3">
        <v>2500000</v>
      </c>
      <c r="E34" s="163">
        <v>2500000</v>
      </c>
      <c r="F34" s="149">
        <v>2480589</v>
      </c>
      <c r="G34" s="171">
        <f t="shared" ref="G34:G53" si="0">F34/E34</f>
        <v>0.9922356</v>
      </c>
    </row>
    <row r="35" spans="1:7" ht="16.5" thickBot="1" x14ac:dyDescent="0.3">
      <c r="A35" s="161"/>
      <c r="B35" s="151" t="s">
        <v>295</v>
      </c>
      <c r="C35" s="151" t="s">
        <v>299</v>
      </c>
      <c r="D35" s="164"/>
      <c r="E35" s="164"/>
      <c r="F35" s="149"/>
      <c r="G35" s="171">
        <v>0</v>
      </c>
    </row>
    <row r="36" spans="1:7" ht="16.5" thickBot="1" x14ac:dyDescent="0.3">
      <c r="A36" s="161"/>
      <c r="B36" s="151" t="s">
        <v>296</v>
      </c>
      <c r="C36" s="151" t="s">
        <v>300</v>
      </c>
      <c r="D36" s="164"/>
      <c r="E36" s="164"/>
      <c r="F36" s="149"/>
      <c r="G36" s="171">
        <v>0</v>
      </c>
    </row>
    <row r="37" spans="1:7" ht="16.5" thickBot="1" x14ac:dyDescent="0.3">
      <c r="A37" s="161"/>
      <c r="B37" s="151" t="s">
        <v>297</v>
      </c>
      <c r="C37" s="151" t="s">
        <v>301</v>
      </c>
      <c r="D37" s="163"/>
      <c r="E37" s="163"/>
      <c r="F37" s="149"/>
      <c r="G37" s="171">
        <v>0</v>
      </c>
    </row>
    <row r="38" spans="1:7" ht="16.5" thickBot="1" x14ac:dyDescent="0.3">
      <c r="A38" s="161"/>
      <c r="B38" s="126" t="s">
        <v>298</v>
      </c>
      <c r="C38" s="126" t="s">
        <v>302</v>
      </c>
      <c r="D38" s="150">
        <f>SUM(D34:D37)</f>
        <v>2500000</v>
      </c>
      <c r="E38" s="150">
        <f>SUM(E34:E37)</f>
        <v>2500000</v>
      </c>
      <c r="F38" s="150">
        <f>SUM(F34:F37)</f>
        <v>2480589</v>
      </c>
      <c r="G38" s="179">
        <f t="shared" si="0"/>
        <v>0.9922356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2"/>
      <c r="E39" s="152"/>
      <c r="F39" s="152"/>
      <c r="G39" s="178">
        <v>0</v>
      </c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52"/>
      <c r="F40" s="152"/>
      <c r="G40" s="178">
        <v>0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0">
        <v>600000</v>
      </c>
      <c r="E41" s="150">
        <v>600000</v>
      </c>
      <c r="F41" s="150"/>
      <c r="G41" s="178">
        <f t="shared" si="0"/>
        <v>0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/>
      <c r="E42" s="150"/>
      <c r="F42" s="152"/>
      <c r="G42" s="178">
        <v>0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64"/>
      <c r="E43" s="164"/>
      <c r="F43" s="149"/>
      <c r="G43" s="171">
        <v>0</v>
      </c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49"/>
      <c r="F44" s="149"/>
      <c r="G44" s="171">
        <v>0</v>
      </c>
    </row>
    <row r="45" spans="1:7" ht="16.5" thickBot="1" x14ac:dyDescent="0.3">
      <c r="A45" s="161"/>
      <c r="B45" s="162" t="s">
        <v>305</v>
      </c>
      <c r="C45" s="162" t="s">
        <v>308</v>
      </c>
      <c r="D45" s="149"/>
      <c r="E45" s="149"/>
      <c r="F45" s="149"/>
      <c r="G45" s="171">
        <v>0</v>
      </c>
    </row>
    <row r="46" spans="1:7" ht="16.5" thickBot="1" x14ac:dyDescent="0.3">
      <c r="A46" s="161"/>
      <c r="B46" s="162" t="s">
        <v>193</v>
      </c>
      <c r="C46" s="162" t="s">
        <v>309</v>
      </c>
      <c r="D46" s="149"/>
      <c r="E46" s="149"/>
      <c r="F46" s="149"/>
      <c r="G46" s="171">
        <v>0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/>
      <c r="E47" s="150"/>
      <c r="F47" s="152"/>
      <c r="G47" s="178">
        <v>0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/>
      <c r="E48" s="150"/>
      <c r="F48" s="150"/>
      <c r="G48" s="178">
        <v>0</v>
      </c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>
        <v>837000</v>
      </c>
      <c r="E49" s="149">
        <v>837000</v>
      </c>
      <c r="F49" s="149">
        <v>604889</v>
      </c>
      <c r="G49" s="171">
        <f t="shared" si="0"/>
        <v>0.72268697729988052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/>
      <c r="E50" s="149"/>
      <c r="F50" s="149"/>
      <c r="G50" s="171">
        <v>0</v>
      </c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/>
      <c r="E51" s="149"/>
      <c r="F51" s="149"/>
      <c r="G51" s="171">
        <v>0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0">
        <f>SUM(D49:D51)</f>
        <v>837000</v>
      </c>
      <c r="E52" s="150">
        <f>SUM(E49:E51)</f>
        <v>837000</v>
      </c>
      <c r="F52" s="150">
        <f>SUM(F49:F51)</f>
        <v>604889</v>
      </c>
      <c r="G52" s="179">
        <f t="shared" si="0"/>
        <v>0.72268697729988052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>
        <f>D38+D41+D52</f>
        <v>3937000</v>
      </c>
      <c r="E53" s="150">
        <f>E38+E41+E52</f>
        <v>3937000</v>
      </c>
      <c r="F53" s="150">
        <f>F38+F41+F52</f>
        <v>3085478</v>
      </c>
      <c r="G53" s="179">
        <f t="shared" si="0"/>
        <v>0.78371297942595886</v>
      </c>
    </row>
    <row r="54" spans="1:7" ht="16.5" thickBot="1" x14ac:dyDescent="0.3">
      <c r="A54" s="161"/>
      <c r="B54" s="151" t="s">
        <v>310</v>
      </c>
      <c r="C54" s="151" t="s">
        <v>313</v>
      </c>
      <c r="D54" s="149"/>
      <c r="E54" s="149"/>
      <c r="F54" s="149"/>
      <c r="G54" s="171">
        <v>0</v>
      </c>
    </row>
    <row r="55" spans="1:7" ht="16.5" thickBot="1" x14ac:dyDescent="0.3">
      <c r="A55" s="161"/>
      <c r="B55" s="151" t="s">
        <v>311</v>
      </c>
      <c r="C55" s="151" t="s">
        <v>314</v>
      </c>
      <c r="D55" s="149"/>
      <c r="E55" s="149"/>
      <c r="F55" s="149"/>
      <c r="G55" s="171">
        <v>0</v>
      </c>
    </row>
    <row r="56" spans="1:7" ht="16.5" thickBot="1" x14ac:dyDescent="0.3">
      <c r="A56" s="161"/>
      <c r="B56" s="151" t="s">
        <v>312</v>
      </c>
      <c r="C56" s="151" t="s">
        <v>315</v>
      </c>
      <c r="D56" s="149"/>
      <c r="E56" s="149"/>
      <c r="F56" s="149"/>
      <c r="G56" s="171">
        <v>0</v>
      </c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2"/>
      <c r="E57" s="152"/>
      <c r="F57" s="152"/>
      <c r="G57" s="178">
        <v>0</v>
      </c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64"/>
      <c r="E58" s="164"/>
      <c r="F58" s="149"/>
      <c r="G58" s="171">
        <v>0</v>
      </c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71">
        <v>0</v>
      </c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71">
        <v>0</v>
      </c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2"/>
      <c r="E61" s="152"/>
      <c r="F61" s="152"/>
      <c r="G61" s="178">
        <v>0</v>
      </c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71">
        <v>0</v>
      </c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71">
        <v>0</v>
      </c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64"/>
      <c r="E64" s="164"/>
      <c r="F64" s="149"/>
      <c r="G64" s="171">
        <v>0</v>
      </c>
    </row>
    <row r="65" spans="1:7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71">
        <v>0</v>
      </c>
    </row>
    <row r="66" spans="1:7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78">
        <v>0</v>
      </c>
    </row>
    <row r="67" spans="1:7" ht="16.5" thickBot="1" x14ac:dyDescent="0.3">
      <c r="A67" s="161">
        <v>57</v>
      </c>
      <c r="B67" s="162" t="s">
        <v>120</v>
      </c>
      <c r="C67" s="162" t="s">
        <v>40</v>
      </c>
      <c r="D67" s="163"/>
      <c r="E67" s="163"/>
      <c r="F67" s="163"/>
      <c r="G67" s="171">
        <v>0</v>
      </c>
    </row>
    <row r="68" spans="1:7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1">
        <v>0</v>
      </c>
    </row>
    <row r="69" spans="1:7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1">
        <v>0</v>
      </c>
    </row>
    <row r="70" spans="1:7" ht="16.5" thickBot="1" x14ac:dyDescent="0.3">
      <c r="A70" s="161">
        <v>60</v>
      </c>
      <c r="B70" s="162" t="s">
        <v>121</v>
      </c>
      <c r="C70" s="162" t="s">
        <v>45</v>
      </c>
      <c r="D70" s="163"/>
      <c r="E70" s="163"/>
      <c r="F70" s="163"/>
      <c r="G70" s="171">
        <v>0</v>
      </c>
    </row>
    <row r="71" spans="1:7" ht="16.5" thickBot="1" x14ac:dyDescent="0.3">
      <c r="A71" s="161">
        <v>61</v>
      </c>
      <c r="B71" s="162" t="s">
        <v>126</v>
      </c>
      <c r="C71" s="162" t="s">
        <v>46</v>
      </c>
      <c r="D71" s="163"/>
      <c r="E71" s="163"/>
      <c r="F71" s="163"/>
      <c r="G71" s="171">
        <v>0</v>
      </c>
    </row>
    <row r="72" spans="1:7" ht="16.5" thickBot="1" x14ac:dyDescent="0.3">
      <c r="A72" s="161">
        <v>62</v>
      </c>
      <c r="B72" s="126" t="s">
        <v>47</v>
      </c>
      <c r="C72" s="126" t="s">
        <v>48</v>
      </c>
      <c r="D72" s="150"/>
      <c r="E72" s="150"/>
      <c r="F72" s="150"/>
      <c r="G72" s="178">
        <v>0</v>
      </c>
    </row>
    <row r="73" spans="1:7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49"/>
      <c r="G73" s="171">
        <v>0</v>
      </c>
    </row>
    <row r="74" spans="1:7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49"/>
      <c r="G74" s="171">
        <v>0</v>
      </c>
    </row>
    <row r="75" spans="1:7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52"/>
      <c r="G75" s="178">
        <v>0</v>
      </c>
    </row>
    <row r="76" spans="1:7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71">
        <v>0</v>
      </c>
    </row>
    <row r="77" spans="1:7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78">
        <v>0</v>
      </c>
    </row>
    <row r="78" spans="1:7" ht="16.5" thickBot="1" x14ac:dyDescent="0.3">
      <c r="A78" s="161">
        <v>68</v>
      </c>
      <c r="B78" s="126"/>
      <c r="C78" s="126"/>
      <c r="D78" s="168"/>
      <c r="E78" s="168"/>
      <c r="F78" s="152"/>
      <c r="G78" s="178">
        <v>0</v>
      </c>
    </row>
    <row r="79" spans="1:7" ht="16.5" thickBot="1" x14ac:dyDescent="0.3">
      <c r="A79" s="161">
        <v>69</v>
      </c>
      <c r="B79" s="126" t="s">
        <v>134</v>
      </c>
      <c r="C79" s="126" t="s">
        <v>56</v>
      </c>
      <c r="D79" s="150">
        <f>D53</f>
        <v>3937000</v>
      </c>
      <c r="E79" s="150">
        <f>E53</f>
        <v>3937000</v>
      </c>
      <c r="F79" s="150">
        <f>F53</f>
        <v>3085478</v>
      </c>
      <c r="G79" s="179">
        <f t="shared" ref="G79" si="1">F79/E79</f>
        <v>0.78371297942595886</v>
      </c>
    </row>
  </sheetData>
  <pageMargins left="0.7" right="0.7" top="0.75" bottom="0.75" header="0.3" footer="0.3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45" zoomScaleNormal="100" workbookViewId="0">
      <selection activeCell="J76" sqref="J76"/>
    </sheetView>
  </sheetViews>
  <sheetFormatPr defaultRowHeight="15" x14ac:dyDescent="0.25"/>
  <cols>
    <col min="2" max="2" width="43.140625" customWidth="1"/>
    <col min="4" max="4" width="10.85546875" customWidth="1"/>
    <col min="5" max="5" width="12.42578125" customWidth="1"/>
    <col min="6" max="6" width="11.28515625" customWidth="1"/>
    <col min="7" max="7" width="8" customWidth="1"/>
  </cols>
  <sheetData>
    <row r="1" spans="1:9" s="95" customFormat="1" ht="15.75" thickBot="1" x14ac:dyDescent="0.3">
      <c r="F1" s="185" t="s">
        <v>325</v>
      </c>
    </row>
    <row r="2" spans="1:9" ht="32.25" thickBot="1" x14ac:dyDescent="0.3">
      <c r="A2" s="146"/>
      <c r="B2" s="147" t="s">
        <v>264</v>
      </c>
      <c r="C2" s="148" t="s">
        <v>260</v>
      </c>
      <c r="D2" s="148" t="s">
        <v>269</v>
      </c>
      <c r="E2" s="155" t="s">
        <v>270</v>
      </c>
      <c r="F2" s="155" t="s">
        <v>482</v>
      </c>
      <c r="G2" s="154" t="s">
        <v>213</v>
      </c>
    </row>
    <row r="3" spans="1:9" s="95" customFormat="1" ht="16.5" thickBot="1" x14ac:dyDescent="0.3">
      <c r="A3" s="146"/>
      <c r="B3" s="147"/>
      <c r="C3" s="148"/>
      <c r="D3" s="148"/>
      <c r="E3" s="155"/>
      <c r="F3" s="177"/>
      <c r="G3" s="184"/>
    </row>
    <row r="4" spans="1:9" ht="16.5" thickBot="1" x14ac:dyDescent="0.3">
      <c r="A4" s="8">
        <v>1</v>
      </c>
      <c r="B4" s="9" t="s">
        <v>3</v>
      </c>
      <c r="C4" s="9" t="s">
        <v>4</v>
      </c>
      <c r="D4" s="149"/>
      <c r="E4" s="153"/>
      <c r="F4" s="149"/>
      <c r="G4" s="171">
        <v>0</v>
      </c>
    </row>
    <row r="5" spans="1:9" ht="16.5" thickBot="1" x14ac:dyDescent="0.3">
      <c r="A5" s="8">
        <v>2</v>
      </c>
      <c r="B5" s="9" t="s">
        <v>5</v>
      </c>
      <c r="C5" s="9" t="s">
        <v>6</v>
      </c>
      <c r="D5" s="149"/>
      <c r="E5" s="153"/>
      <c r="F5" s="149"/>
      <c r="G5" s="171">
        <v>0</v>
      </c>
    </row>
    <row r="6" spans="1:9" ht="16.5" thickBot="1" x14ac:dyDescent="0.3">
      <c r="A6" s="8">
        <v>3</v>
      </c>
      <c r="B6" s="52" t="s">
        <v>165</v>
      </c>
      <c r="C6" s="52" t="s">
        <v>166</v>
      </c>
      <c r="D6" s="149"/>
      <c r="E6" s="153"/>
      <c r="F6" s="149"/>
      <c r="G6" s="171">
        <v>0</v>
      </c>
    </row>
    <row r="7" spans="1:9" ht="16.5" thickBot="1" x14ac:dyDescent="0.3">
      <c r="A7" s="8">
        <v>4</v>
      </c>
      <c r="B7" s="52" t="s">
        <v>167</v>
      </c>
      <c r="C7" s="52" t="s">
        <v>168</v>
      </c>
      <c r="D7" s="149"/>
      <c r="E7" s="153"/>
      <c r="F7" s="149"/>
      <c r="G7" s="171">
        <v>0</v>
      </c>
    </row>
    <row r="8" spans="1:9" ht="16.5" thickBot="1" x14ac:dyDescent="0.3">
      <c r="A8" s="8">
        <v>5</v>
      </c>
      <c r="B8" s="52" t="s">
        <v>169</v>
      </c>
      <c r="C8" s="52" t="s">
        <v>170</v>
      </c>
      <c r="D8" s="149"/>
      <c r="E8" s="153"/>
      <c r="F8" s="149"/>
      <c r="G8" s="171">
        <v>0</v>
      </c>
    </row>
    <row r="9" spans="1:9" ht="16.5" thickBot="1" x14ac:dyDescent="0.3">
      <c r="A9" s="8">
        <v>6</v>
      </c>
      <c r="B9" s="9" t="s">
        <v>7</v>
      </c>
      <c r="C9" s="9" t="s">
        <v>8</v>
      </c>
      <c r="D9" s="164"/>
      <c r="E9" s="153"/>
      <c r="F9" s="149"/>
      <c r="G9" s="171">
        <v>0</v>
      </c>
    </row>
    <row r="10" spans="1:9" ht="16.5" thickBot="1" x14ac:dyDescent="0.3">
      <c r="A10" s="8">
        <v>7</v>
      </c>
      <c r="B10" s="52" t="s">
        <v>171</v>
      </c>
      <c r="C10" s="52" t="s">
        <v>172</v>
      </c>
      <c r="D10" s="149"/>
      <c r="E10" s="153"/>
      <c r="F10" s="149"/>
      <c r="G10" s="171">
        <v>0</v>
      </c>
    </row>
    <row r="11" spans="1:9" ht="16.5" thickBot="1" x14ac:dyDescent="0.3">
      <c r="A11" s="8">
        <v>8</v>
      </c>
      <c r="B11" s="52" t="s">
        <v>173</v>
      </c>
      <c r="C11" s="52" t="s">
        <v>174</v>
      </c>
      <c r="D11" s="149"/>
      <c r="E11" s="153"/>
      <c r="F11" s="149"/>
      <c r="G11" s="171">
        <v>0</v>
      </c>
    </row>
    <row r="12" spans="1:9" ht="16.5" thickBot="1" x14ac:dyDescent="0.3">
      <c r="A12" s="8">
        <v>9</v>
      </c>
      <c r="B12" s="52" t="s">
        <v>175</v>
      </c>
      <c r="C12" s="52" t="s">
        <v>176</v>
      </c>
      <c r="D12" s="164"/>
      <c r="E12" s="153"/>
      <c r="F12" s="149"/>
      <c r="G12" s="171">
        <v>0</v>
      </c>
    </row>
    <row r="13" spans="1:9" ht="16.5" thickBot="1" x14ac:dyDescent="0.3">
      <c r="A13" s="8">
        <v>10</v>
      </c>
      <c r="B13" s="9" t="s">
        <v>9</v>
      </c>
      <c r="C13" s="9" t="s">
        <v>10</v>
      </c>
      <c r="D13" s="164"/>
      <c r="E13" s="153"/>
      <c r="F13" s="149"/>
      <c r="G13" s="171">
        <v>0</v>
      </c>
    </row>
    <row r="14" spans="1:9" ht="16.5" thickBot="1" x14ac:dyDescent="0.3">
      <c r="A14" s="8">
        <v>11</v>
      </c>
      <c r="B14" s="20" t="s">
        <v>11</v>
      </c>
      <c r="C14" s="20" t="s">
        <v>12</v>
      </c>
      <c r="D14" s="150"/>
      <c r="E14" s="168"/>
      <c r="F14" s="152"/>
      <c r="G14" s="178">
        <v>0</v>
      </c>
    </row>
    <row r="15" spans="1:9" ht="16.5" thickBot="1" x14ac:dyDescent="0.3">
      <c r="A15" s="8">
        <v>12</v>
      </c>
      <c r="B15" s="9" t="s">
        <v>106</v>
      </c>
      <c r="C15" s="9" t="s">
        <v>13</v>
      </c>
      <c r="D15" s="149"/>
      <c r="E15" s="153"/>
      <c r="F15" s="149"/>
      <c r="G15" s="171">
        <v>0</v>
      </c>
    </row>
    <row r="16" spans="1:9" ht="32.25" thickBot="1" x14ac:dyDescent="0.3">
      <c r="A16" s="8">
        <v>13</v>
      </c>
      <c r="B16" s="54" t="s">
        <v>177</v>
      </c>
      <c r="C16" s="52" t="s">
        <v>178</v>
      </c>
      <c r="D16" s="149"/>
      <c r="E16" s="153"/>
      <c r="F16" s="149"/>
      <c r="G16" s="171">
        <v>0</v>
      </c>
      <c r="I16" s="157"/>
    </row>
    <row r="17" spans="1:7" ht="16.5" thickBot="1" x14ac:dyDescent="0.3">
      <c r="A17" s="8">
        <v>14</v>
      </c>
      <c r="B17" s="12" t="s">
        <v>179</v>
      </c>
      <c r="C17" s="12" t="s">
        <v>109</v>
      </c>
      <c r="D17" s="149"/>
      <c r="E17" s="153"/>
      <c r="F17" s="149"/>
      <c r="G17" s="171">
        <v>0</v>
      </c>
    </row>
    <row r="18" spans="1:7" ht="16.5" thickBot="1" x14ac:dyDescent="0.3">
      <c r="A18" s="8">
        <v>15</v>
      </c>
      <c r="B18" s="17" t="s">
        <v>108</v>
      </c>
      <c r="C18" s="17" t="s">
        <v>14</v>
      </c>
      <c r="D18" s="152"/>
      <c r="E18" s="168"/>
      <c r="F18" s="152"/>
      <c r="G18" s="178">
        <v>0</v>
      </c>
    </row>
    <row r="19" spans="1:7" ht="16.5" thickBot="1" x14ac:dyDescent="0.3">
      <c r="A19" s="8">
        <v>16</v>
      </c>
      <c r="B19" s="20" t="s">
        <v>15</v>
      </c>
      <c r="C19" s="20" t="s">
        <v>16</v>
      </c>
      <c r="D19" s="150"/>
      <c r="E19" s="168"/>
      <c r="F19" s="152"/>
      <c r="G19" s="178">
        <v>0</v>
      </c>
    </row>
    <row r="20" spans="1:7" ht="16.5" thickBot="1" x14ac:dyDescent="0.3">
      <c r="A20" s="8">
        <v>17</v>
      </c>
      <c r="B20" s="20" t="s">
        <v>17</v>
      </c>
      <c r="C20" s="20" t="s">
        <v>18</v>
      </c>
      <c r="D20" s="152"/>
      <c r="E20" s="168"/>
      <c r="F20" s="152"/>
      <c r="G20" s="178">
        <v>0</v>
      </c>
    </row>
    <row r="21" spans="1:7" ht="16.5" thickBot="1" x14ac:dyDescent="0.3">
      <c r="A21" s="8">
        <v>18</v>
      </c>
      <c r="B21" s="12" t="s">
        <v>277</v>
      </c>
      <c r="C21" s="12" t="s">
        <v>280</v>
      </c>
      <c r="D21" s="149"/>
      <c r="E21" s="153"/>
      <c r="F21" s="149"/>
      <c r="G21" s="171">
        <v>0</v>
      </c>
    </row>
    <row r="22" spans="1:7" ht="16.5" thickBot="1" x14ac:dyDescent="0.3">
      <c r="A22" s="8">
        <v>19</v>
      </c>
      <c r="B22" s="151" t="s">
        <v>278</v>
      </c>
      <c r="C22" s="151" t="s">
        <v>281</v>
      </c>
      <c r="D22" s="149"/>
      <c r="E22" s="153"/>
      <c r="F22" s="149"/>
      <c r="G22" s="171">
        <v>0</v>
      </c>
    </row>
    <row r="23" spans="1:7" ht="16.5" thickBot="1" x14ac:dyDescent="0.3">
      <c r="A23" s="8">
        <v>20</v>
      </c>
      <c r="B23" s="151" t="s">
        <v>279</v>
      </c>
      <c r="C23" s="151" t="s">
        <v>282</v>
      </c>
      <c r="D23" s="149"/>
      <c r="E23" s="153"/>
      <c r="F23" s="149"/>
      <c r="G23" s="171">
        <v>0</v>
      </c>
    </row>
    <row r="24" spans="1:7" ht="16.5" thickBot="1" x14ac:dyDescent="0.3">
      <c r="A24" s="8">
        <v>21</v>
      </c>
      <c r="B24" s="12" t="s">
        <v>276</v>
      </c>
      <c r="C24" s="12" t="s">
        <v>283</v>
      </c>
      <c r="D24" s="164"/>
      <c r="E24" s="153"/>
      <c r="F24" s="149"/>
      <c r="G24" s="171">
        <v>0</v>
      </c>
    </row>
    <row r="25" spans="1:7" ht="16.5" thickBot="1" x14ac:dyDescent="0.3">
      <c r="A25" s="8">
        <v>22</v>
      </c>
      <c r="B25" s="20" t="s">
        <v>284</v>
      </c>
      <c r="C25" s="20" t="s">
        <v>185</v>
      </c>
      <c r="D25" s="152"/>
      <c r="E25" s="168"/>
      <c r="F25" s="152"/>
      <c r="G25" s="178">
        <v>0</v>
      </c>
    </row>
    <row r="26" spans="1:7" ht="16.5" thickBot="1" x14ac:dyDescent="0.3">
      <c r="A26" s="8">
        <v>23</v>
      </c>
      <c r="B26" s="151" t="s">
        <v>285</v>
      </c>
      <c r="C26" s="160" t="s">
        <v>289</v>
      </c>
      <c r="D26" s="149"/>
      <c r="E26" s="153"/>
      <c r="F26" s="149"/>
      <c r="G26" s="171">
        <v>0</v>
      </c>
    </row>
    <row r="27" spans="1:7" ht="16.5" thickBot="1" x14ac:dyDescent="0.3">
      <c r="A27" s="8">
        <v>24</v>
      </c>
      <c r="B27" s="151" t="s">
        <v>286</v>
      </c>
      <c r="C27" s="151" t="s">
        <v>290</v>
      </c>
      <c r="D27" s="163"/>
      <c r="E27" s="153"/>
      <c r="F27" s="149"/>
      <c r="G27" s="171">
        <v>0</v>
      </c>
    </row>
    <row r="28" spans="1:7" ht="16.5" thickBot="1" x14ac:dyDescent="0.3">
      <c r="A28" s="8">
        <v>25</v>
      </c>
      <c r="B28" s="151" t="s">
        <v>287</v>
      </c>
      <c r="C28" s="151" t="s">
        <v>291</v>
      </c>
      <c r="D28" s="164"/>
      <c r="E28" s="153"/>
      <c r="F28" s="149"/>
      <c r="G28" s="171">
        <v>0</v>
      </c>
    </row>
    <row r="29" spans="1:7" ht="16.5" thickBot="1" x14ac:dyDescent="0.3">
      <c r="A29" s="8">
        <v>26</v>
      </c>
      <c r="B29" s="151" t="s">
        <v>288</v>
      </c>
      <c r="C29" s="151" t="s">
        <v>292</v>
      </c>
      <c r="D29" s="163"/>
      <c r="E29" s="436">
        <v>640000</v>
      </c>
      <c r="F29" s="149">
        <v>1152000</v>
      </c>
      <c r="G29" s="171">
        <v>0</v>
      </c>
    </row>
    <row r="30" spans="1:7" ht="16.5" thickBot="1" x14ac:dyDescent="0.3">
      <c r="A30" s="8">
        <v>27</v>
      </c>
      <c r="B30" s="126" t="s">
        <v>293</v>
      </c>
      <c r="C30" s="126" t="s">
        <v>111</v>
      </c>
      <c r="D30" s="150"/>
      <c r="E30" s="437">
        <f>SUM(E29)</f>
        <v>640000</v>
      </c>
      <c r="F30" s="150">
        <f>SUM(F29)</f>
        <v>1152000</v>
      </c>
      <c r="G30" s="178">
        <v>0</v>
      </c>
    </row>
    <row r="31" spans="1:7" ht="16.5" thickBot="1" x14ac:dyDescent="0.3">
      <c r="A31" s="8">
        <v>28</v>
      </c>
      <c r="B31" s="12" t="s">
        <v>186</v>
      </c>
      <c r="C31" s="12" t="s">
        <v>19</v>
      </c>
      <c r="D31" s="149"/>
      <c r="E31" s="153"/>
      <c r="F31" s="149"/>
      <c r="G31" s="171">
        <v>0</v>
      </c>
    </row>
    <row r="32" spans="1:7" ht="16.5" thickBot="1" x14ac:dyDescent="0.3">
      <c r="A32" s="8">
        <v>29</v>
      </c>
      <c r="B32" s="12" t="s">
        <v>187</v>
      </c>
      <c r="C32" s="12" t="s">
        <v>112</v>
      </c>
      <c r="D32" s="149"/>
      <c r="E32" s="153"/>
      <c r="F32" s="149"/>
      <c r="G32" s="171">
        <v>0</v>
      </c>
    </row>
    <row r="33" spans="1:7" ht="16.5" thickBot="1" x14ac:dyDescent="0.3">
      <c r="A33" s="8">
        <v>30</v>
      </c>
      <c r="B33" s="20" t="s">
        <v>188</v>
      </c>
      <c r="C33" s="20" t="s">
        <v>189</v>
      </c>
      <c r="D33" s="152"/>
      <c r="E33" s="168"/>
      <c r="F33" s="152"/>
      <c r="G33" s="178">
        <v>0</v>
      </c>
    </row>
    <row r="34" spans="1:7" ht="16.5" thickBot="1" x14ac:dyDescent="0.3">
      <c r="A34" s="8">
        <v>31</v>
      </c>
      <c r="B34" s="12" t="s">
        <v>294</v>
      </c>
      <c r="C34" s="12" t="s">
        <v>113</v>
      </c>
      <c r="D34" s="164"/>
      <c r="E34" s="153"/>
      <c r="F34" s="149"/>
      <c r="G34" s="171">
        <v>0</v>
      </c>
    </row>
    <row r="35" spans="1:7" ht="16.5" thickBot="1" x14ac:dyDescent="0.3">
      <c r="A35" s="161"/>
      <c r="B35" s="151" t="s">
        <v>295</v>
      </c>
      <c r="C35" s="151" t="s">
        <v>299</v>
      </c>
      <c r="D35" s="164"/>
      <c r="E35" s="153"/>
      <c r="F35" s="149"/>
      <c r="G35" s="171">
        <v>0</v>
      </c>
    </row>
    <row r="36" spans="1:7" ht="16.5" thickBot="1" x14ac:dyDescent="0.3">
      <c r="A36" s="161"/>
      <c r="B36" s="151" t="s">
        <v>296</v>
      </c>
      <c r="C36" s="151" t="s">
        <v>300</v>
      </c>
      <c r="D36" s="164"/>
      <c r="E36" s="153"/>
      <c r="F36" s="149"/>
      <c r="G36" s="171">
        <v>0</v>
      </c>
    </row>
    <row r="37" spans="1:7" ht="16.5" thickBot="1" x14ac:dyDescent="0.3">
      <c r="A37" s="161"/>
      <c r="B37" s="151" t="s">
        <v>297</v>
      </c>
      <c r="C37" s="151" t="s">
        <v>301</v>
      </c>
      <c r="D37" s="163"/>
      <c r="E37" s="153"/>
      <c r="F37" s="149"/>
      <c r="G37" s="171">
        <v>0</v>
      </c>
    </row>
    <row r="38" spans="1:7" ht="16.5" thickBot="1" x14ac:dyDescent="0.3">
      <c r="A38" s="161"/>
      <c r="B38" s="126" t="s">
        <v>298</v>
      </c>
      <c r="C38" s="126" t="s">
        <v>302</v>
      </c>
      <c r="D38" s="152"/>
      <c r="E38" s="168"/>
      <c r="F38" s="152"/>
      <c r="G38" s="178">
        <v>0</v>
      </c>
    </row>
    <row r="39" spans="1:7" ht="16.5" thickBot="1" x14ac:dyDescent="0.3">
      <c r="A39" s="8">
        <v>32</v>
      </c>
      <c r="B39" s="37" t="s">
        <v>191</v>
      </c>
      <c r="C39" s="37" t="s">
        <v>192</v>
      </c>
      <c r="D39" s="152"/>
      <c r="E39" s="168"/>
      <c r="F39" s="152"/>
      <c r="G39" s="178">
        <v>0</v>
      </c>
    </row>
    <row r="40" spans="1:7" ht="16.5" thickBot="1" x14ac:dyDescent="0.3">
      <c r="A40" s="8">
        <v>33</v>
      </c>
      <c r="B40" s="20" t="s">
        <v>20</v>
      </c>
      <c r="C40" s="20" t="s">
        <v>21</v>
      </c>
      <c r="D40" s="152"/>
      <c r="E40" s="168"/>
      <c r="F40" s="152"/>
      <c r="G40" s="178">
        <v>0</v>
      </c>
    </row>
    <row r="41" spans="1:7" ht="16.5" thickBot="1" x14ac:dyDescent="0.3">
      <c r="A41" s="8">
        <v>34</v>
      </c>
      <c r="B41" s="20" t="s">
        <v>22</v>
      </c>
      <c r="C41" s="20" t="s">
        <v>23</v>
      </c>
      <c r="D41" s="152"/>
      <c r="E41" s="168"/>
      <c r="F41" s="152"/>
      <c r="G41" s="178">
        <v>0</v>
      </c>
    </row>
    <row r="42" spans="1:7" ht="16.5" thickBot="1" x14ac:dyDescent="0.3">
      <c r="A42" s="8">
        <v>35</v>
      </c>
      <c r="B42" s="20" t="s">
        <v>114</v>
      </c>
      <c r="C42" s="20" t="s">
        <v>24</v>
      </c>
      <c r="D42" s="150"/>
      <c r="E42" s="168"/>
      <c r="F42" s="152"/>
      <c r="G42" s="178">
        <v>0</v>
      </c>
    </row>
    <row r="43" spans="1:7" ht="16.5" thickBot="1" x14ac:dyDescent="0.3">
      <c r="A43" s="8">
        <v>36</v>
      </c>
      <c r="B43" s="9" t="s">
        <v>303</v>
      </c>
      <c r="C43" s="9" t="s">
        <v>306</v>
      </c>
      <c r="D43" s="164"/>
      <c r="E43" s="153"/>
      <c r="F43" s="149"/>
      <c r="G43" s="171">
        <v>0</v>
      </c>
    </row>
    <row r="44" spans="1:7" ht="16.5" thickBot="1" x14ac:dyDescent="0.3">
      <c r="A44" s="161"/>
      <c r="B44" s="162" t="s">
        <v>304</v>
      </c>
      <c r="C44" s="162" t="s">
        <v>307</v>
      </c>
      <c r="D44" s="149"/>
      <c r="E44" s="153"/>
      <c r="F44" s="149"/>
      <c r="G44" s="171">
        <v>0</v>
      </c>
    </row>
    <row r="45" spans="1:7" ht="16.5" thickBot="1" x14ac:dyDescent="0.3">
      <c r="A45" s="161"/>
      <c r="B45" s="162" t="s">
        <v>305</v>
      </c>
      <c r="C45" s="162" t="s">
        <v>308</v>
      </c>
      <c r="D45" s="149"/>
      <c r="E45" s="153"/>
      <c r="F45" s="149"/>
      <c r="G45" s="171">
        <v>0</v>
      </c>
    </row>
    <row r="46" spans="1:7" ht="16.5" thickBot="1" x14ac:dyDescent="0.3">
      <c r="A46" s="161"/>
      <c r="B46" s="162" t="s">
        <v>193</v>
      </c>
      <c r="C46" s="162" t="s">
        <v>309</v>
      </c>
      <c r="D46" s="149"/>
      <c r="E46" s="153"/>
      <c r="F46" s="149">
        <v>172800</v>
      </c>
      <c r="G46" s="171">
        <v>0</v>
      </c>
    </row>
    <row r="47" spans="1:7" ht="16.5" thickBot="1" x14ac:dyDescent="0.3">
      <c r="A47" s="8">
        <v>37</v>
      </c>
      <c r="B47" s="20" t="s">
        <v>115</v>
      </c>
      <c r="C47" s="20" t="s">
        <v>25</v>
      </c>
      <c r="D47" s="150"/>
      <c r="E47" s="168"/>
      <c r="F47" s="150">
        <f>SUM(F46)</f>
        <v>172800</v>
      </c>
      <c r="G47" s="178">
        <v>0</v>
      </c>
    </row>
    <row r="48" spans="1:7" ht="16.5" thickBot="1" x14ac:dyDescent="0.3">
      <c r="A48" s="8">
        <v>40</v>
      </c>
      <c r="B48" s="20" t="s">
        <v>26</v>
      </c>
      <c r="C48" s="20" t="s">
        <v>27</v>
      </c>
      <c r="D48" s="150"/>
      <c r="E48" s="168"/>
      <c r="F48" s="152"/>
      <c r="G48" s="178">
        <v>0</v>
      </c>
    </row>
    <row r="49" spans="1:7" ht="16.5" thickBot="1" x14ac:dyDescent="0.3">
      <c r="A49" s="8">
        <v>41</v>
      </c>
      <c r="B49" s="9" t="s">
        <v>127</v>
      </c>
      <c r="C49" s="9" t="s">
        <v>28</v>
      </c>
      <c r="D49" s="149"/>
      <c r="E49" s="153"/>
      <c r="F49" s="149">
        <v>386220</v>
      </c>
      <c r="G49" s="171">
        <v>0</v>
      </c>
    </row>
    <row r="50" spans="1:7" ht="16.5" thickBot="1" x14ac:dyDescent="0.3">
      <c r="A50" s="8">
        <v>42</v>
      </c>
      <c r="B50" s="9" t="s">
        <v>116</v>
      </c>
      <c r="C50" s="9" t="s">
        <v>29</v>
      </c>
      <c r="D50" s="149"/>
      <c r="E50" s="149"/>
      <c r="F50" s="149"/>
      <c r="G50" s="171">
        <v>0</v>
      </c>
    </row>
    <row r="51" spans="1:7" ht="16.5" thickBot="1" x14ac:dyDescent="0.3">
      <c r="A51" s="8">
        <v>44</v>
      </c>
      <c r="B51" s="9" t="s">
        <v>117</v>
      </c>
      <c r="C51" s="9" t="s">
        <v>30</v>
      </c>
      <c r="D51" s="149"/>
      <c r="E51" s="149"/>
      <c r="F51" s="149"/>
      <c r="G51" s="171">
        <v>0</v>
      </c>
    </row>
    <row r="52" spans="1:7" ht="16.5" thickBot="1" x14ac:dyDescent="0.3">
      <c r="A52" s="8">
        <v>45</v>
      </c>
      <c r="B52" s="20" t="s">
        <v>31</v>
      </c>
      <c r="C52" s="20" t="s">
        <v>32</v>
      </c>
      <c r="D52" s="152"/>
      <c r="E52" s="152"/>
      <c r="F52" s="150">
        <f>SUM(F49:F51)</f>
        <v>386220</v>
      </c>
      <c r="G52" s="178">
        <v>0</v>
      </c>
    </row>
    <row r="53" spans="1:7" ht="16.5" thickBot="1" x14ac:dyDescent="0.3">
      <c r="A53" s="8">
        <v>46</v>
      </c>
      <c r="B53" s="20" t="s">
        <v>33</v>
      </c>
      <c r="C53" s="20" t="s">
        <v>34</v>
      </c>
      <c r="D53" s="150"/>
      <c r="E53" s="150"/>
      <c r="F53" s="150">
        <f>F30+F47+F52</f>
        <v>1711020</v>
      </c>
      <c r="G53" s="178">
        <v>0</v>
      </c>
    </row>
    <row r="54" spans="1:7" ht="16.5" thickBot="1" x14ac:dyDescent="0.3">
      <c r="A54" s="161"/>
      <c r="B54" s="151" t="s">
        <v>310</v>
      </c>
      <c r="C54" s="151" t="s">
        <v>313</v>
      </c>
      <c r="D54" s="163">
        <v>2700000</v>
      </c>
      <c r="E54" s="163">
        <v>3431600</v>
      </c>
      <c r="F54" s="149">
        <v>677800</v>
      </c>
      <c r="G54" s="171">
        <f t="shared" ref="G54:G57" si="0">F54/E54</f>
        <v>0.19751719314605432</v>
      </c>
    </row>
    <row r="55" spans="1:7" ht="16.5" thickBot="1" x14ac:dyDescent="0.3">
      <c r="A55" s="161"/>
      <c r="B55" s="151" t="s">
        <v>311</v>
      </c>
      <c r="C55" s="151" t="s">
        <v>314</v>
      </c>
      <c r="D55" s="163">
        <v>250000</v>
      </c>
      <c r="E55" s="163">
        <v>250000</v>
      </c>
      <c r="F55" s="149"/>
      <c r="G55" s="171">
        <f t="shared" si="0"/>
        <v>0</v>
      </c>
    </row>
    <row r="56" spans="1:7" ht="16.5" thickBot="1" x14ac:dyDescent="0.3">
      <c r="A56" s="161"/>
      <c r="B56" s="151" t="s">
        <v>312</v>
      </c>
      <c r="C56" s="151" t="s">
        <v>315</v>
      </c>
      <c r="D56" s="163">
        <v>600000</v>
      </c>
      <c r="E56" s="163">
        <v>600000</v>
      </c>
      <c r="F56" s="149">
        <v>341446</v>
      </c>
      <c r="G56" s="171">
        <f t="shared" si="0"/>
        <v>0.56907666666666668</v>
      </c>
    </row>
    <row r="57" spans="1:7" ht="16.5" thickBot="1" x14ac:dyDescent="0.3">
      <c r="A57" s="8">
        <v>47</v>
      </c>
      <c r="B57" s="20" t="s">
        <v>129</v>
      </c>
      <c r="C57" s="20" t="s">
        <v>140</v>
      </c>
      <c r="D57" s="150">
        <f>SUM(D54:D56)</f>
        <v>3550000</v>
      </c>
      <c r="E57" s="150">
        <f>SUM(E54:E56)</f>
        <v>4281600</v>
      </c>
      <c r="F57" s="150">
        <f>SUM(F54:F56)</f>
        <v>1019246</v>
      </c>
      <c r="G57" s="179">
        <f t="shared" si="0"/>
        <v>0.2380525971599402</v>
      </c>
    </row>
    <row r="58" spans="1:7" ht="16.5" thickBot="1" x14ac:dyDescent="0.3">
      <c r="A58" s="8">
        <v>48</v>
      </c>
      <c r="B58" s="9" t="s">
        <v>200</v>
      </c>
      <c r="C58" s="9" t="s">
        <v>201</v>
      </c>
      <c r="D58" s="164"/>
      <c r="E58" s="164"/>
      <c r="F58" s="149"/>
      <c r="G58" s="171">
        <v>0</v>
      </c>
    </row>
    <row r="59" spans="1:7" ht="16.5" thickBot="1" x14ac:dyDescent="0.3">
      <c r="A59" s="8">
        <v>49</v>
      </c>
      <c r="B59" s="117" t="s">
        <v>241</v>
      </c>
      <c r="C59" s="117" t="s">
        <v>242</v>
      </c>
      <c r="D59" s="149"/>
      <c r="E59" s="149"/>
      <c r="F59" s="149"/>
      <c r="G59" s="171">
        <v>0</v>
      </c>
    </row>
    <row r="60" spans="1:7" ht="16.5" thickBot="1" x14ac:dyDescent="0.3">
      <c r="A60" s="8">
        <v>50</v>
      </c>
      <c r="B60" s="52" t="s">
        <v>223</v>
      </c>
      <c r="C60" s="52" t="s">
        <v>224</v>
      </c>
      <c r="D60" s="149"/>
      <c r="E60" s="149"/>
      <c r="F60" s="149"/>
      <c r="G60" s="171">
        <v>0</v>
      </c>
    </row>
    <row r="61" spans="1:7" ht="16.5" thickBot="1" x14ac:dyDescent="0.3">
      <c r="A61" s="8">
        <v>51</v>
      </c>
      <c r="B61" s="57" t="s">
        <v>118</v>
      </c>
      <c r="C61" s="57" t="s">
        <v>35</v>
      </c>
      <c r="D61" s="152"/>
      <c r="E61" s="152"/>
      <c r="F61" s="152"/>
      <c r="G61" s="178">
        <v>0</v>
      </c>
    </row>
    <row r="62" spans="1:7" ht="16.5" thickBot="1" x14ac:dyDescent="0.3">
      <c r="A62" s="8">
        <v>52</v>
      </c>
      <c r="B62" s="9" t="s">
        <v>202</v>
      </c>
      <c r="C62" s="9" t="s">
        <v>36</v>
      </c>
      <c r="D62" s="149"/>
      <c r="E62" s="149"/>
      <c r="F62" s="149"/>
      <c r="G62" s="171">
        <v>0</v>
      </c>
    </row>
    <row r="63" spans="1:7" ht="16.5" thickBot="1" x14ac:dyDescent="0.3">
      <c r="A63" s="8">
        <v>53</v>
      </c>
      <c r="B63" s="117" t="s">
        <v>243</v>
      </c>
      <c r="C63" s="117" t="s">
        <v>244</v>
      </c>
      <c r="D63" s="149"/>
      <c r="E63" s="149"/>
      <c r="F63" s="149"/>
      <c r="G63" s="171">
        <v>0</v>
      </c>
    </row>
    <row r="64" spans="1:7" ht="16.5" thickBot="1" x14ac:dyDescent="0.3">
      <c r="A64" s="8">
        <v>54</v>
      </c>
      <c r="B64" s="15" t="s">
        <v>203</v>
      </c>
      <c r="C64" s="15" t="s">
        <v>204</v>
      </c>
      <c r="D64" s="164"/>
      <c r="E64" s="164"/>
      <c r="F64" s="149"/>
      <c r="G64" s="171">
        <v>0</v>
      </c>
    </row>
    <row r="65" spans="1:9" ht="16.5" thickBot="1" x14ac:dyDescent="0.3">
      <c r="A65" s="8">
        <v>55</v>
      </c>
      <c r="B65" s="9" t="s">
        <v>37</v>
      </c>
      <c r="C65" s="9" t="s">
        <v>119</v>
      </c>
      <c r="D65" s="149"/>
      <c r="E65" s="149"/>
      <c r="F65" s="149"/>
      <c r="G65" s="171">
        <v>0</v>
      </c>
    </row>
    <row r="66" spans="1:9" ht="16.5" thickBot="1" x14ac:dyDescent="0.3">
      <c r="A66" s="8">
        <v>56</v>
      </c>
      <c r="B66" s="20" t="s">
        <v>38</v>
      </c>
      <c r="C66" s="20" t="s">
        <v>39</v>
      </c>
      <c r="D66" s="152"/>
      <c r="E66" s="152"/>
      <c r="F66" s="152"/>
      <c r="G66" s="178">
        <v>0</v>
      </c>
    </row>
    <row r="67" spans="1:9" ht="16.5" thickBot="1" x14ac:dyDescent="0.3">
      <c r="A67" s="161">
        <v>57</v>
      </c>
      <c r="B67" s="162" t="s">
        <v>120</v>
      </c>
      <c r="C67" s="162" t="s">
        <v>40</v>
      </c>
      <c r="D67" s="163"/>
      <c r="E67" s="163"/>
      <c r="F67" s="163"/>
      <c r="G67" s="171">
        <v>0</v>
      </c>
    </row>
    <row r="68" spans="1:9" ht="16.5" thickBot="1" x14ac:dyDescent="0.3">
      <c r="A68" s="161">
        <v>58</v>
      </c>
      <c r="B68" s="162" t="s">
        <v>41</v>
      </c>
      <c r="C68" s="162" t="s">
        <v>42</v>
      </c>
      <c r="D68" s="163"/>
      <c r="E68" s="163"/>
      <c r="F68" s="163"/>
      <c r="G68" s="171">
        <v>0</v>
      </c>
    </row>
    <row r="69" spans="1:9" ht="16.5" thickBot="1" x14ac:dyDescent="0.3">
      <c r="A69" s="161">
        <v>59</v>
      </c>
      <c r="B69" s="162" t="s">
        <v>43</v>
      </c>
      <c r="C69" s="162" t="s">
        <v>44</v>
      </c>
      <c r="D69" s="163"/>
      <c r="E69" s="163"/>
      <c r="F69" s="163"/>
      <c r="G69" s="171">
        <v>0</v>
      </c>
    </row>
    <row r="70" spans="1:9" ht="16.5" thickBot="1" x14ac:dyDescent="0.3">
      <c r="A70" s="161">
        <v>60</v>
      </c>
      <c r="B70" s="162" t="s">
        <v>121</v>
      </c>
      <c r="C70" s="162" t="s">
        <v>45</v>
      </c>
      <c r="D70" s="163"/>
      <c r="E70" s="163"/>
      <c r="F70" s="163"/>
      <c r="G70" s="171">
        <v>0</v>
      </c>
    </row>
    <row r="71" spans="1:9" ht="16.5" thickBot="1" x14ac:dyDescent="0.3">
      <c r="A71" s="161">
        <v>61</v>
      </c>
      <c r="B71" s="162" t="s">
        <v>126</v>
      </c>
      <c r="C71" s="162" t="s">
        <v>46</v>
      </c>
      <c r="D71" s="163"/>
      <c r="E71" s="163"/>
      <c r="F71" s="163"/>
      <c r="G71" s="171">
        <v>0</v>
      </c>
    </row>
    <row r="72" spans="1:9" ht="16.5" thickBot="1" x14ac:dyDescent="0.3">
      <c r="A72" s="161">
        <v>62</v>
      </c>
      <c r="B72" s="126" t="s">
        <v>47</v>
      </c>
      <c r="C72" s="126" t="s">
        <v>48</v>
      </c>
      <c r="D72" s="150"/>
      <c r="E72" s="150"/>
      <c r="F72" s="150"/>
      <c r="G72" s="178">
        <v>0</v>
      </c>
    </row>
    <row r="73" spans="1:9" ht="16.5" thickBot="1" x14ac:dyDescent="0.3">
      <c r="A73" s="161">
        <v>63</v>
      </c>
      <c r="B73" s="162" t="s">
        <v>49</v>
      </c>
      <c r="C73" s="162" t="s">
        <v>50</v>
      </c>
      <c r="D73" s="153"/>
      <c r="E73" s="153"/>
      <c r="F73" s="149"/>
      <c r="G73" s="171">
        <v>0</v>
      </c>
    </row>
    <row r="74" spans="1:9" ht="16.5" thickBot="1" x14ac:dyDescent="0.3">
      <c r="A74" s="161">
        <v>64</v>
      </c>
      <c r="B74" s="162" t="s">
        <v>125</v>
      </c>
      <c r="C74" s="162" t="s">
        <v>51</v>
      </c>
      <c r="D74" s="153"/>
      <c r="E74" s="153"/>
      <c r="F74" s="149"/>
      <c r="G74" s="171">
        <v>0</v>
      </c>
      <c r="I74" s="158"/>
    </row>
    <row r="75" spans="1:9" ht="16.5" thickBot="1" x14ac:dyDescent="0.3">
      <c r="A75" s="161">
        <v>65</v>
      </c>
      <c r="B75" s="126" t="s">
        <v>52</v>
      </c>
      <c r="C75" s="126" t="s">
        <v>53</v>
      </c>
      <c r="D75" s="168"/>
      <c r="E75" s="168"/>
      <c r="F75" s="152"/>
      <c r="G75" s="178">
        <v>0</v>
      </c>
    </row>
    <row r="76" spans="1:9" ht="16.5" thickBot="1" x14ac:dyDescent="0.3">
      <c r="A76" s="161">
        <v>66</v>
      </c>
      <c r="B76" s="162" t="s">
        <v>124</v>
      </c>
      <c r="C76" s="162" t="s">
        <v>122</v>
      </c>
      <c r="D76" s="153"/>
      <c r="E76" s="153"/>
      <c r="F76" s="149"/>
      <c r="G76" s="171">
        <v>0</v>
      </c>
    </row>
    <row r="77" spans="1:9" ht="16.5" thickBot="1" x14ac:dyDescent="0.3">
      <c r="A77" s="161">
        <v>67</v>
      </c>
      <c r="B77" s="126" t="s">
        <v>54</v>
      </c>
      <c r="C77" s="126" t="s">
        <v>55</v>
      </c>
      <c r="D77" s="168"/>
      <c r="E77" s="168"/>
      <c r="F77" s="152"/>
      <c r="G77" s="178">
        <v>0</v>
      </c>
    </row>
    <row r="78" spans="1:9" ht="16.5" thickBot="1" x14ac:dyDescent="0.3">
      <c r="A78" s="161">
        <v>68</v>
      </c>
      <c r="B78" s="126"/>
      <c r="C78" s="126"/>
      <c r="D78" s="168"/>
      <c r="E78" s="168"/>
      <c r="F78" s="152"/>
      <c r="G78" s="178">
        <v>0</v>
      </c>
    </row>
    <row r="79" spans="1:9" ht="16.5" thickBot="1" x14ac:dyDescent="0.3">
      <c r="A79" s="161">
        <v>69</v>
      </c>
      <c r="B79" s="126" t="s">
        <v>134</v>
      </c>
      <c r="C79" s="126" t="s">
        <v>56</v>
      </c>
      <c r="D79" s="150">
        <f>D57</f>
        <v>3550000</v>
      </c>
      <c r="E79" s="150">
        <f>E57</f>
        <v>4281600</v>
      </c>
      <c r="F79" s="150">
        <f>F53+F57</f>
        <v>2730266</v>
      </c>
      <c r="G79" s="179">
        <f t="shared" ref="G79" si="1">F79/E79</f>
        <v>0.63767423393124067</v>
      </c>
    </row>
  </sheetData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5</vt:i4>
      </vt:variant>
    </vt:vector>
  </HeadingPairs>
  <TitlesOfParts>
    <vt:vector size="41" baseType="lpstr">
      <vt:lpstr>1.sz-m.önk.mindössz.bev.</vt:lpstr>
      <vt:lpstr>2.sz.m.önk.mindössz.kiad.</vt:lpstr>
      <vt:lpstr>3.sz.melléklet önk.ktg.bev</vt:lpstr>
      <vt:lpstr>4.sz.melléklet önk.ktg.kia</vt:lpstr>
      <vt:lpstr>4.1.sz.mell.</vt:lpstr>
      <vt:lpstr>4.2.sz.mell.</vt:lpstr>
      <vt:lpstr>4.3.sz.mell.</vt:lpstr>
      <vt:lpstr>4.4.sz.mell.</vt:lpstr>
      <vt:lpstr>4.5.sz.mell.</vt:lpstr>
      <vt:lpstr>4.6.sz.mell.</vt:lpstr>
      <vt:lpstr>4.7.sz.mell.</vt:lpstr>
      <vt:lpstr>4.8.sz.mell.</vt:lpstr>
      <vt:lpstr>4.9.sz.mell.</vt:lpstr>
      <vt:lpstr>4.10.sz.mell.</vt:lpstr>
      <vt:lpstr>4.11.sz.mell.</vt:lpstr>
      <vt:lpstr>4.12.sz.mell.</vt:lpstr>
      <vt:lpstr>4.13.sz.mell.</vt:lpstr>
      <vt:lpstr>5.sz.mell. Geszt. óv.bev.össz.</vt:lpstr>
      <vt:lpstr>6.sz.m.Gesztenye.óv. kiad.össz</vt:lpstr>
      <vt:lpstr>6.1 Gesztenyefa óvoda kiad.</vt:lpstr>
      <vt:lpstr>6.2 Konyha kiadások</vt:lpstr>
      <vt:lpstr>7.sz.m.eng.létszk.</vt:lpstr>
      <vt:lpstr>8.sz.m.felhalm.rész</vt:lpstr>
      <vt:lpstr>9.sz.m felh.mérlg</vt:lpstr>
      <vt:lpstr>10.sz.m.műk.mérleg.</vt:lpstr>
      <vt:lpstr>11.sz.m irany.szerv.tám</vt:lpstr>
      <vt:lpstr>12.sz.m.helyi adók</vt:lpstr>
      <vt:lpstr>13.sz.m.maradvány elszámolás</vt:lpstr>
      <vt:lpstr>14.sz.m.közvetett támogatások</vt:lpstr>
      <vt:lpstr>15.sz.m.több éves kihatás</vt:lpstr>
      <vt:lpstr>16.sz.m.Vagyonkimutatás</vt:lpstr>
      <vt:lpstr>17.sz.m.Eredmény kimut.</vt:lpstr>
      <vt:lpstr>18.sz.EU projektek</vt:lpstr>
      <vt:lpstr>19.sz.m.Egyszer.mérleg</vt:lpstr>
      <vt:lpstr>Munka8</vt:lpstr>
      <vt:lpstr>Munka1</vt:lpstr>
      <vt:lpstr>'1.sz-m.önk.mindössz.bev.'!Nyomtatási_terület</vt:lpstr>
      <vt:lpstr>'16.sz.m.Vagyonkimutatás'!Nyomtatási_terület</vt:lpstr>
      <vt:lpstr>'18.sz.EU projektek'!Nyomtatási_terület</vt:lpstr>
      <vt:lpstr>'3.sz.melléklet önk.ktg.bev'!Nyomtatási_terület</vt:lpstr>
      <vt:lpstr>'4.sz.melléklet önk.ktg.kia'!Nyomtatási_terület</vt:lpstr>
    </vt:vector>
  </TitlesOfParts>
  <Company>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Surányi Ferencné</cp:lastModifiedBy>
  <cp:lastPrinted>2021-05-28T05:56:11Z</cp:lastPrinted>
  <dcterms:created xsi:type="dcterms:W3CDTF">2018-02-06T18:38:02Z</dcterms:created>
  <dcterms:modified xsi:type="dcterms:W3CDTF">2021-05-28T06:01:10Z</dcterms:modified>
</cp:coreProperties>
</file>