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épviselő-testület\Adrienn munkaanyagok\Rendeletek LocLex munkához\"/>
    </mc:Choice>
  </mc:AlternateContent>
  <bookViews>
    <workbookView xWindow="0" yWindow="0" windowWidth="28800" windowHeight="12345"/>
  </bookViews>
  <sheets>
    <sheet name="1. 2020 mindösszese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86" i="1"/>
  <c r="D86" i="1"/>
  <c r="C86" i="1"/>
  <c r="K85" i="1"/>
  <c r="L85" i="1" s="1"/>
  <c r="J85" i="1"/>
  <c r="I85" i="1"/>
  <c r="E85" i="1"/>
  <c r="F85" i="1" s="1"/>
  <c r="D85" i="1"/>
  <c r="C85" i="1"/>
  <c r="K84" i="1"/>
  <c r="J84" i="1"/>
  <c r="E84" i="1"/>
  <c r="D84" i="1"/>
  <c r="C84" i="1"/>
  <c r="J83" i="1"/>
  <c r="I83" i="1"/>
  <c r="J82" i="1"/>
  <c r="I82" i="1"/>
  <c r="I84" i="1" s="1"/>
  <c r="D82" i="1"/>
  <c r="C82" i="1"/>
  <c r="I81" i="1"/>
  <c r="I86" i="1" s="1"/>
  <c r="E81" i="1"/>
  <c r="D81" i="1"/>
  <c r="C81" i="1"/>
  <c r="J80" i="1"/>
  <c r="I80" i="1"/>
  <c r="J79" i="1"/>
  <c r="I79" i="1"/>
  <c r="J78" i="1"/>
  <c r="J81" i="1" s="1"/>
  <c r="J86" i="1" s="1"/>
  <c r="I78" i="1"/>
  <c r="E75" i="1"/>
  <c r="D75" i="1"/>
  <c r="C75" i="1"/>
  <c r="E74" i="1"/>
  <c r="E91" i="1" s="1"/>
  <c r="D74" i="1"/>
  <c r="D88" i="1" s="1"/>
  <c r="C74" i="1"/>
  <c r="C88" i="1" s="1"/>
  <c r="K73" i="1"/>
  <c r="J73" i="1"/>
  <c r="J88" i="1" s="1"/>
  <c r="I73" i="1"/>
  <c r="I88" i="1" s="1"/>
  <c r="E73" i="1"/>
  <c r="D73" i="1"/>
  <c r="C73" i="1"/>
  <c r="K72" i="1"/>
  <c r="J72" i="1"/>
  <c r="I72" i="1"/>
  <c r="E72" i="1"/>
  <c r="F72" i="1" s="1"/>
  <c r="D72" i="1"/>
  <c r="C72" i="1"/>
  <c r="I71" i="1"/>
  <c r="I74" i="1" s="1"/>
  <c r="I64" i="1" s="1"/>
  <c r="F71" i="1"/>
  <c r="K70" i="1"/>
  <c r="J70" i="1"/>
  <c r="I70" i="1"/>
  <c r="E70" i="1"/>
  <c r="D70" i="1"/>
  <c r="K69" i="1"/>
  <c r="K71" i="1" s="1"/>
  <c r="J69" i="1"/>
  <c r="J71" i="1" s="1"/>
  <c r="I69" i="1"/>
  <c r="F69" i="1"/>
  <c r="E69" i="1"/>
  <c r="E71" i="1" s="1"/>
  <c r="D69" i="1"/>
  <c r="D71" i="1" s="1"/>
  <c r="C69" i="1"/>
  <c r="C71" i="1" s="1"/>
  <c r="K68" i="1"/>
  <c r="J68" i="1"/>
  <c r="I68" i="1"/>
  <c r="E68" i="1"/>
  <c r="E76" i="1" s="1"/>
  <c r="D68" i="1"/>
  <c r="C68" i="1"/>
  <c r="F61" i="1"/>
  <c r="E61" i="1"/>
  <c r="D61" i="1"/>
  <c r="C61" i="1"/>
  <c r="K59" i="1"/>
  <c r="L59" i="1" s="1"/>
  <c r="J59" i="1"/>
  <c r="I59" i="1"/>
  <c r="K58" i="1"/>
  <c r="J58" i="1"/>
  <c r="I58" i="1"/>
  <c r="F58" i="1"/>
  <c r="E58" i="1"/>
  <c r="D58" i="1"/>
  <c r="C58" i="1"/>
  <c r="K57" i="1"/>
  <c r="J57" i="1"/>
  <c r="I57" i="1"/>
  <c r="K56" i="1"/>
  <c r="J56" i="1"/>
  <c r="I56" i="1"/>
  <c r="E56" i="1"/>
  <c r="D56" i="1"/>
  <c r="C56" i="1"/>
  <c r="K55" i="1"/>
  <c r="L55" i="1" s="1"/>
  <c r="J55" i="1"/>
  <c r="I55" i="1"/>
  <c r="F54" i="1"/>
  <c r="F52" i="1" s="1"/>
  <c r="E54" i="1"/>
  <c r="D54" i="1"/>
  <c r="C54" i="1"/>
  <c r="C52" i="1" s="1"/>
  <c r="K53" i="1"/>
  <c r="L53" i="1" s="1"/>
  <c r="J53" i="1"/>
  <c r="I53" i="1"/>
  <c r="K52" i="1"/>
  <c r="J52" i="1"/>
  <c r="I52" i="1"/>
  <c r="E52" i="1"/>
  <c r="E45" i="1" s="1"/>
  <c r="D52" i="1"/>
  <c r="E51" i="1"/>
  <c r="D51" i="1"/>
  <c r="C51" i="1"/>
  <c r="K50" i="1"/>
  <c r="J50" i="1"/>
  <c r="I50" i="1"/>
  <c r="E50" i="1"/>
  <c r="D50" i="1"/>
  <c r="C50" i="1"/>
  <c r="K49" i="1"/>
  <c r="J49" i="1"/>
  <c r="I49" i="1"/>
  <c r="E49" i="1"/>
  <c r="D49" i="1"/>
  <c r="D46" i="1" s="1"/>
  <c r="C49" i="1"/>
  <c r="C46" i="1" s="1"/>
  <c r="C45" i="1" s="1"/>
  <c r="L48" i="1"/>
  <c r="K48" i="1"/>
  <c r="J48" i="1"/>
  <c r="I48" i="1"/>
  <c r="I46" i="1" s="1"/>
  <c r="E48" i="1"/>
  <c r="D48" i="1"/>
  <c r="C48" i="1"/>
  <c r="L47" i="1"/>
  <c r="K47" i="1"/>
  <c r="J47" i="1"/>
  <c r="I47" i="1"/>
  <c r="F47" i="1"/>
  <c r="E47" i="1"/>
  <c r="D47" i="1"/>
  <c r="C47" i="1"/>
  <c r="E46" i="1"/>
  <c r="F46" i="1" s="1"/>
  <c r="F45" i="1" s="1"/>
  <c r="L42" i="1"/>
  <c r="K42" i="1"/>
  <c r="J42" i="1"/>
  <c r="I42" i="1"/>
  <c r="L41" i="1"/>
  <c r="K41" i="1"/>
  <c r="J41" i="1"/>
  <c r="I41" i="1"/>
  <c r="L39" i="1"/>
  <c r="K39" i="1"/>
  <c r="J39" i="1"/>
  <c r="I39" i="1"/>
  <c r="I36" i="1" s="1"/>
  <c r="F39" i="1"/>
  <c r="F36" i="1" s="1"/>
  <c r="E39" i="1"/>
  <c r="D39" i="1"/>
  <c r="C39" i="1"/>
  <c r="C36" i="1" s="1"/>
  <c r="L37" i="1"/>
  <c r="K37" i="1"/>
  <c r="J37" i="1"/>
  <c r="K36" i="1"/>
  <c r="J36" i="1"/>
  <c r="E36" i="1"/>
  <c r="D36" i="1"/>
  <c r="E35" i="1"/>
  <c r="D35" i="1"/>
  <c r="C35" i="1"/>
  <c r="E34" i="1"/>
  <c r="D34" i="1"/>
  <c r="C34" i="1"/>
  <c r="E33" i="1"/>
  <c r="D33" i="1"/>
  <c r="C33" i="1"/>
  <c r="E32" i="1"/>
  <c r="D32" i="1"/>
  <c r="C32" i="1"/>
  <c r="L31" i="1"/>
  <c r="K31" i="1"/>
  <c r="J31" i="1"/>
  <c r="I31" i="1"/>
  <c r="F31" i="1"/>
  <c r="E31" i="1"/>
  <c r="D31" i="1"/>
  <c r="C31" i="1"/>
  <c r="K30" i="1"/>
  <c r="J30" i="1"/>
  <c r="I30" i="1"/>
  <c r="E30" i="1"/>
  <c r="F30" i="1" s="1"/>
  <c r="D30" i="1"/>
  <c r="C30" i="1"/>
  <c r="K29" i="1"/>
  <c r="J29" i="1"/>
  <c r="I29" i="1"/>
  <c r="E29" i="1"/>
  <c r="D29" i="1"/>
  <c r="C29" i="1"/>
  <c r="K28" i="1"/>
  <c r="J28" i="1"/>
  <c r="I28" i="1"/>
  <c r="E28" i="1"/>
  <c r="D28" i="1"/>
  <c r="D25" i="1" s="1"/>
  <c r="C28" i="1"/>
  <c r="K27" i="1"/>
  <c r="J27" i="1"/>
  <c r="I27" i="1"/>
  <c r="F27" i="1"/>
  <c r="E27" i="1"/>
  <c r="D27" i="1"/>
  <c r="C27" i="1"/>
  <c r="C25" i="1" s="1"/>
  <c r="C2" i="1" s="1"/>
  <c r="K26" i="1"/>
  <c r="J26" i="1"/>
  <c r="I26" i="1"/>
  <c r="E26" i="1"/>
  <c r="E25" i="1" s="1"/>
  <c r="F25" i="1" s="1"/>
  <c r="D26" i="1"/>
  <c r="C26" i="1"/>
  <c r="K25" i="1"/>
  <c r="J25" i="1"/>
  <c r="E24" i="1"/>
  <c r="D24" i="1"/>
  <c r="C24" i="1"/>
  <c r="K23" i="1"/>
  <c r="J23" i="1"/>
  <c r="I23" i="1"/>
  <c r="E23" i="1"/>
  <c r="D23" i="1"/>
  <c r="C23" i="1"/>
  <c r="K22" i="1"/>
  <c r="J22" i="1"/>
  <c r="I22" i="1"/>
  <c r="E22" i="1"/>
  <c r="D22" i="1"/>
  <c r="C22" i="1"/>
  <c r="K21" i="1"/>
  <c r="J21" i="1"/>
  <c r="I21" i="1"/>
  <c r="E21" i="1"/>
  <c r="D21" i="1"/>
  <c r="C21" i="1"/>
  <c r="K20" i="1"/>
  <c r="L20" i="1" s="1"/>
  <c r="J20" i="1"/>
  <c r="I20" i="1"/>
  <c r="E20" i="1"/>
  <c r="D20" i="1"/>
  <c r="D18" i="1" s="1"/>
  <c r="C20" i="1"/>
  <c r="K19" i="1"/>
  <c r="J19" i="1"/>
  <c r="I19" i="1"/>
  <c r="I18" i="1" s="1"/>
  <c r="E19" i="1"/>
  <c r="D19" i="1"/>
  <c r="C19" i="1"/>
  <c r="J18" i="1"/>
  <c r="C18" i="1"/>
  <c r="E16" i="1"/>
  <c r="F16" i="1" s="1"/>
  <c r="D16" i="1"/>
  <c r="C16" i="1"/>
  <c r="E10" i="1"/>
  <c r="D10" i="1"/>
  <c r="E9" i="1"/>
  <c r="D9" i="1"/>
  <c r="F9" i="1" s="1"/>
  <c r="F8" i="1"/>
  <c r="E8" i="1"/>
  <c r="D8" i="1"/>
  <c r="C8" i="1"/>
  <c r="L7" i="1"/>
  <c r="K7" i="1"/>
  <c r="J7" i="1"/>
  <c r="I7" i="1"/>
  <c r="F7" i="1"/>
  <c r="E7" i="1"/>
  <c r="D7" i="1"/>
  <c r="C7" i="1"/>
  <c r="C4" i="1" s="1"/>
  <c r="C3" i="1" s="1"/>
  <c r="E6" i="1"/>
  <c r="D6" i="1"/>
  <c r="C6" i="1"/>
  <c r="K5" i="1"/>
  <c r="L5" i="1" s="1"/>
  <c r="J5" i="1"/>
  <c r="I5" i="1"/>
  <c r="E5" i="1"/>
  <c r="F5" i="1" s="1"/>
  <c r="D5" i="1"/>
  <c r="C5" i="1"/>
  <c r="K4" i="1"/>
  <c r="J4" i="1"/>
  <c r="I4" i="1"/>
  <c r="J3" i="1"/>
  <c r="I3" i="1"/>
  <c r="J2" i="1" l="1"/>
  <c r="L4" i="1"/>
  <c r="K3" i="1"/>
  <c r="F76" i="1"/>
  <c r="E92" i="1"/>
  <c r="E64" i="1"/>
  <c r="K86" i="1"/>
  <c r="L86" i="1" s="1"/>
  <c r="E4" i="1"/>
  <c r="K54" i="1"/>
  <c r="J74" i="1"/>
  <c r="J64" i="1" s="1"/>
  <c r="E88" i="1"/>
  <c r="F88" i="1" s="1"/>
  <c r="F86" i="1"/>
  <c r="L22" i="1"/>
  <c r="K18" i="1"/>
  <c r="L18" i="1" s="1"/>
  <c r="C62" i="1"/>
  <c r="D76" i="1"/>
  <c r="K88" i="1"/>
  <c r="L88" i="1" s="1"/>
  <c r="F10" i="1"/>
  <c r="F20" i="1"/>
  <c r="F24" i="1"/>
  <c r="E18" i="1"/>
  <c r="F18" i="1" s="1"/>
  <c r="L25" i="1"/>
  <c r="I25" i="1"/>
  <c r="I2" i="1" s="1"/>
  <c r="I89" i="1" s="1"/>
  <c r="F28" i="1"/>
  <c r="F35" i="1"/>
  <c r="L36" i="1"/>
  <c r="J46" i="1"/>
  <c r="J45" i="1" s="1"/>
  <c r="J62" i="1" s="1"/>
  <c r="D45" i="1"/>
  <c r="L49" i="1"/>
  <c r="I54" i="1"/>
  <c r="I45" i="1" s="1"/>
  <c r="L58" i="1"/>
  <c r="C76" i="1"/>
  <c r="L73" i="1"/>
  <c r="L19" i="1"/>
  <c r="L21" i="1"/>
  <c r="L23" i="1"/>
  <c r="F51" i="1"/>
  <c r="J54" i="1"/>
  <c r="K74" i="1"/>
  <c r="F73" i="1"/>
  <c r="C87" i="1"/>
  <c r="D4" i="1"/>
  <c r="D3" i="1" s="1"/>
  <c r="D2" i="1" s="1"/>
  <c r="F19" i="1"/>
  <c r="F21" i="1"/>
  <c r="F23" i="1"/>
  <c r="F29" i="1"/>
  <c r="F33" i="1"/>
  <c r="K46" i="1"/>
  <c r="L50" i="1"/>
  <c r="L72" i="1"/>
  <c r="D87" i="1"/>
  <c r="F87" i="1" s="1"/>
  <c r="F74" i="1"/>
  <c r="I62" i="1" l="1"/>
  <c r="L74" i="1"/>
  <c r="K64" i="1"/>
  <c r="L64" i="1" s="1"/>
  <c r="L3" i="1"/>
  <c r="K2" i="1"/>
  <c r="L54" i="1"/>
  <c r="F4" i="1"/>
  <c r="E3" i="1"/>
  <c r="J89" i="1"/>
  <c r="K45" i="1"/>
  <c r="L46" i="1"/>
  <c r="C64" i="1"/>
  <c r="C89" i="1" s="1"/>
  <c r="D62" i="1"/>
  <c r="D64" i="1"/>
  <c r="D89" i="1" s="1"/>
  <c r="D90" i="1" s="1"/>
  <c r="F64" i="1" l="1"/>
  <c r="K62" i="1"/>
  <c r="L62" i="1" s="1"/>
  <c r="L45" i="1"/>
  <c r="F3" i="1"/>
  <c r="E2" i="1"/>
  <c r="L2" i="1"/>
  <c r="K89" i="1"/>
  <c r="L89" i="1" s="1"/>
  <c r="M2" i="1" l="1"/>
  <c r="F2" i="1"/>
  <c r="E89" i="1"/>
  <c r="F89" i="1" s="1"/>
  <c r="E62" i="1"/>
  <c r="F62" i="1" s="1"/>
</calcChain>
</file>

<file path=xl/sharedStrings.xml><?xml version="1.0" encoding="utf-8"?>
<sst xmlns="http://schemas.openxmlformats.org/spreadsheetml/2006/main" count="170" uniqueCount="141">
  <si>
    <t>2020. évi bevételi előirányzatok összesen</t>
  </si>
  <si>
    <t>Eredeti előirányzat (Ft)</t>
  </si>
  <si>
    <t>Módosított előirányzat (Ft)</t>
  </si>
  <si>
    <t>Teljesítés 2020.12.31. (Ft)</t>
  </si>
  <si>
    <t>Teljesítés százalékban (%)</t>
  </si>
  <si>
    <t>2020. évi kiadási előirányzatok összesen</t>
  </si>
  <si>
    <t>MŰKÖDÉSI KÖLTSÉGVETÉSI BEVÉTELEK (I+II+III+IV)</t>
  </si>
  <si>
    <t>MŰKÖDÉSI KÖLTSÉGVETÉSI KIADÁSOK (I+II+….V)</t>
  </si>
  <si>
    <t>I.</t>
  </si>
  <si>
    <t xml:space="preserve">B1. Működési célú támogatások Áht.-on belülről </t>
  </si>
  <si>
    <t>K1. Személyi juttatások</t>
  </si>
  <si>
    <t>B11. Önkormányzatok működési támogatásai</t>
  </si>
  <si>
    <t>K11. Foglalkoztatottak személyi juttatásai</t>
  </si>
  <si>
    <t>B111. Helyi önkormányzatok működésének általános támogatása</t>
  </si>
  <si>
    <t xml:space="preserve">K12. Külső személyi juttatások </t>
  </si>
  <si>
    <t>B112. Települési önkormányzatok egyes köznevelési feladatainak támogatása</t>
  </si>
  <si>
    <t>B113. Települési önkormányzatok szociális és gyermekjóléti  feladatainak támogatása</t>
  </si>
  <si>
    <t>II.</t>
  </si>
  <si>
    <t>K2. Munkaadókat terhelő járulékok és szociális hozzájárulási adó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</si>
  <si>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</si>
  <si>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</si>
  <si>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</si>
  <si>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</si>
  <si>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</si>
  <si>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</si>
  <si>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</si>
  <si>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</si>
  <si>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</si>
  <si>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B3. Közhatalmi bevételek</t>
  </si>
  <si>
    <t>III.</t>
  </si>
  <si>
    <t>K3. Dologi kiadások</t>
  </si>
  <si>
    <t>B34. Vagyoni típusú adók</t>
  </si>
  <si>
    <t>K31. Készletbeszerzés összesen</t>
  </si>
  <si>
    <t>B35. Termékek és szolgáltatások adói</t>
  </si>
  <si>
    <t>K32. Kommunikációs szolgáltatások összesen</t>
  </si>
  <si>
    <t>B351. Értékesítési és forgalmi adók</t>
  </si>
  <si>
    <t>K33. Szolgáltatási kiadások összesen</t>
  </si>
  <si>
    <t>B354. Gépjárműadó</t>
  </si>
  <si>
    <t>K34. Kiküldetés, reklám- és propaganda kiadások összesen</t>
  </si>
  <si>
    <t>B355. Egyéb áruhasználati és szolgáltatási adók</t>
  </si>
  <si>
    <t>K35. Különféle befizetések és egyéb dologi kiadások összesen</t>
  </si>
  <si>
    <t>B36. Egyéb közhatalmi bevételek</t>
  </si>
  <si>
    <t>B4. Működési bevételek</t>
  </si>
  <si>
    <t>IV.</t>
  </si>
  <si>
    <t>K4. Ellátottak pénzbeli juttatásai</t>
  </si>
  <si>
    <t>B401. Áru- és készletértékesítés ellenértéke</t>
  </si>
  <si>
    <t>K42. Családi támogatások</t>
  </si>
  <si>
    <t>B402. Szolgáltatások ellenértéke</t>
  </si>
  <si>
    <t>K44. Betegséggel kapcsolatos (nem TB) ellátások</t>
  </si>
  <si>
    <t>B403. Közvetített szolgáltatások értéke</t>
  </si>
  <si>
    <t>K45. Foglalkoztatással, munkanélküliséggel kapcsolatos ellátások</t>
  </si>
  <si>
    <t>B404. Tulajdonosi bevételek</t>
  </si>
  <si>
    <t>K46. Lakhatással kapcsolatos ellátások</t>
  </si>
  <si>
    <t>B405. Ellátási díjak</t>
  </si>
  <si>
    <t>K47. Intézményi ellátottak pénzbeli juttatásai</t>
  </si>
  <si>
    <t>B406. Kiszámlázott általános forgalmi adó</t>
  </si>
  <si>
    <t>K48. Egyéb nem intézményi ellátások</t>
  </si>
  <si>
    <t>B407. Általános forgalmi adó visszatérítése</t>
  </si>
  <si>
    <t>B408. Kamatbevételek</t>
  </si>
  <si>
    <t>B409. Egyéb pénzügyi műveletek bevételei</t>
  </si>
  <si>
    <t>B411. Egyéb működési bevételek</t>
  </si>
  <si>
    <t>B6. Működési célú átvett pénzeszközök</t>
  </si>
  <si>
    <t>V.</t>
  </si>
  <si>
    <t>K5. Egyéb működési célú kiadások (tartalékokkal együtt)</t>
  </si>
  <si>
    <t>B61. Működési célú garancia- és kezességvállalásból származó megtérülések államháztartáson kívülről</t>
  </si>
  <si>
    <t>K502. Elvonások és befizetések</t>
  </si>
  <si>
    <t>B62. Működési célú visszatérítendő támogatások, kölcsönök visszatérülése államháztartáson kívülről</t>
  </si>
  <si>
    <t>K505. Működési c.visszatérítendő támogatások, kölcsönök törlesztése áht.belül</t>
  </si>
  <si>
    <t>B63. Egyéb működési célú átvett pénzeszközök</t>
  </si>
  <si>
    <t>K506. Egyéb működési célú támogatások államháztartáson belülre</t>
  </si>
  <si>
    <t>K508. Működési c.visszatérítendő támogatások, kölcsönök törlesztése áht.kívül</t>
  </si>
  <si>
    <t>K511. Egyéb működési célú támogatások államháztartáson kívülre</t>
  </si>
  <si>
    <t>K512. Tartalékok</t>
  </si>
  <si>
    <t>FELHALMOZÁSI KÖLTSÉGVETÉSI BEVÉTELEK (V+VI+VII)</t>
  </si>
  <si>
    <t>FELHALMOZÁSI KÖLTSÉGVETÉSI KIADÁSOK (VI+VII+VIII)</t>
  </si>
  <si>
    <t>B2. Felhalmozási célú támogatások Áht.-on belülről</t>
  </si>
  <si>
    <t>VI.</t>
  </si>
  <si>
    <t>K6. Beruházások</t>
  </si>
  <si>
    <t>B21. Felhalmozási célú önkormányzati támogatások</t>
  </si>
  <si>
    <t>K61. Immateriális javak beszerzése</t>
  </si>
  <si>
    <t>B22. Felhalmozási célú garancia- és kezességvállalásból származó megtérülések államháztartáson belülről</t>
  </si>
  <si>
    <t>K62. Ingatlanok beszerzése</t>
  </si>
  <si>
    <t>B23. Felhalmozási célú visszatérítendő támogatások, kölcsönök visszatérülése államháztartáson belülről</t>
  </si>
  <si>
    <t>K63. Informatikai eszközök beszerzése</t>
  </si>
  <si>
    <t>B24. Felhalmozási célú visszatérítendő támogatások, kölcsönök igénybevétele államháztartáson belülről</t>
  </si>
  <si>
    <t>K64. Egyéb tárgyi eszközök beszerzése</t>
  </si>
  <si>
    <t>B25. Egyéb felhalmozási célú támogatások bevételei államháztartáson belülről</t>
  </si>
  <si>
    <t>K65. Részesedések</t>
  </si>
  <si>
    <t>B5. Felhalmozási bevételek</t>
  </si>
  <si>
    <t>K66. Meglévő részesedések növeléséhez kapcsolódó kiadás</t>
  </si>
  <si>
    <t>B51. Immateriális javak értékesítése</t>
  </si>
  <si>
    <t>K67. Beruházási célú előzetesen felszámított ÁFA</t>
  </si>
  <si>
    <t>B52. Ingatlanok értékesítése</t>
  </si>
  <si>
    <t>VII.</t>
  </si>
  <si>
    <t>K7. Felújítások</t>
  </si>
  <si>
    <t>B53. Egyéb tárgyi eszközök értékesítése</t>
  </si>
  <si>
    <t>K71. Ingatlanok felújítása</t>
  </si>
  <si>
    <t>B54. Részesedések értékesítése</t>
  </si>
  <si>
    <t>K72. Informatikai eszközök felújítása</t>
  </si>
  <si>
    <t>B55. Részesedések megszűnéséhez kapcsolódó bevételek</t>
  </si>
  <si>
    <t>K73. Egyéb tárgyi eszközök felújítása</t>
  </si>
  <si>
    <t>B7. Felhalmozási célú átvett pénzeszközök</t>
  </si>
  <si>
    <t>K74. Felújítási célú előzetesen felszámított ÁFA</t>
  </si>
  <si>
    <t>B71. Felhalmozási célú garancia- és kezességvállalásból származó megtérülések államháztartáson kívülről</t>
  </si>
  <si>
    <t>VIII.</t>
  </si>
  <si>
    <t>K8. Egyéb felhalmozási célú kiadások</t>
  </si>
  <si>
    <t>B72. Felhalmozási célú visszatérítendő támogatások, kölcsönök visszatérülése államháztartáson kívülről</t>
  </si>
  <si>
    <t>B75. Egyéb felhalmozási célú átvett pénzeszközök</t>
  </si>
  <si>
    <t>KÖLTSÉGVETÉSI BEVÉTELEK ÖSSZESEN</t>
  </si>
  <si>
    <t>KÖLTSÉGVETÉSI KIADÁSOK ÖSSZESEN</t>
  </si>
  <si>
    <t>B8. FINANSZÍROZÁSI BEVÉTELEK (1+2+….+7)</t>
  </si>
  <si>
    <t xml:space="preserve">K9. FINANSZÍROZÁSI KIADÁSOK </t>
  </si>
  <si>
    <t>B8111. Hosszú lejáratú hitelek, kölcsönök felvétele</t>
  </si>
  <si>
    <t>K9111. Hosszú lejáratú hitelek, kölcsönök törlesztése</t>
  </si>
  <si>
    <t>B8112. Likviditási célú hitelek, kölcsönök felvétele pénzügyi vállalkozástól</t>
  </si>
  <si>
    <t>K9112. Likviditási célú hitelek, kölcsönök törlesztése pénzügyi vállalkozásnak</t>
  </si>
  <si>
    <t>B8113. Rövid lejáratú hitelek, kölcsönök felvétele</t>
  </si>
  <si>
    <t>K9113. Rövid lejáratú hitelek, kölcsönök törlesztése</t>
  </si>
  <si>
    <t>B811. Hitel-, kölcsönfelvétel államháztartáson kívülről összesenn</t>
  </si>
  <si>
    <t>K911. Hitel-, kölcsöntörlesztés államháztartáson kívülre összesen</t>
  </si>
  <si>
    <t>B8121. Forgatási célú belföldi értékpapírok beváltása, értékesítése</t>
  </si>
  <si>
    <t>K9121. Forgatási célú belföldi értékpapír vásárlása</t>
  </si>
  <si>
    <t xml:space="preserve">B8123. Befektetési célú belföldi értékpapírok beváltása, értékesítése  </t>
  </si>
  <si>
    <t>K91221 Befektetési célú belföldi értékpapírok vásárlása</t>
  </si>
  <si>
    <t>B812. Belföldi értékpapírok bevételei</t>
  </si>
  <si>
    <t>K912. Belföldi értékpapírok kiadásai összesen</t>
  </si>
  <si>
    <t>B813. Maradvány igénybevétele (működési)</t>
  </si>
  <si>
    <t>K914. Államháztartáson belüli megelőlegezések visszafizetése előirányzata (2017. 00. havi finansz)</t>
  </si>
  <si>
    <t>B814. Államháztartáson belüli megelőlegezések</t>
  </si>
  <si>
    <t>K915. Központi, irányító szervi támogatás folyósítása</t>
  </si>
  <si>
    <t>B816. Központi, irányító szervi támogatás</t>
  </si>
  <si>
    <t>K91. Belföldi finanszírozás kiadásai (működési) összesen</t>
  </si>
  <si>
    <t>B817. Lekötött bankbetétek</t>
  </si>
  <si>
    <t>B81. Belföldi finanszírozás bevételei (működési) összesen</t>
  </si>
  <si>
    <t>B8122. Forgatási célú belföldi értékpapír kibocsátása</t>
  </si>
  <si>
    <t>B813. Maradvány igénybevétele (felhalmozási)</t>
  </si>
  <si>
    <t>K91. Belföldi finanszírozás kiadásai (felhalmozási) összesen</t>
  </si>
  <si>
    <t>B81. Belföldi finanszírozás bevételei (felhalmozási) összesen</t>
  </si>
  <si>
    <t>Intézményi kiegészítés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</si>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</sst>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9" fontId="2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9" fontId="2" fillId="3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vertical="center" wrapText="1"/>
    </xf>
    <xf numFmtId="9" fontId="2" fillId="4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9" fontId="3" fillId="0" borderId="1" xfId="2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2" fillId="5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2" fillId="5" borderId="1" xfId="0" applyNumberFormat="1" applyFont="1" applyFill="1" applyBorder="1" applyAlignment="1">
      <alignment vertical="center" wrapText="1"/>
    </xf>
    <xf numFmtId="9" fontId="2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5" borderId="1" xfId="0" applyNumberFormat="1" applyFont="1" applyFill="1" applyBorder="1" applyAlignment="1">
      <alignment vertical="center"/>
    </xf>
    <xf numFmtId="9" fontId="3" fillId="5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9" fontId="6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9" fontId="3" fillId="6" borderId="1" xfId="2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vertical="center"/>
    </xf>
    <xf numFmtId="9" fontId="7" fillId="7" borderId="1" xfId="2" applyFont="1" applyFill="1" applyBorder="1" applyAlignment="1">
      <alignment vertical="center"/>
    </xf>
    <xf numFmtId="9" fontId="7" fillId="7" borderId="1" xfId="0" applyNumberFormat="1" applyFont="1" applyFill="1" applyBorder="1" applyAlignment="1">
      <alignment vertical="center"/>
    </xf>
    <xf numFmtId="9" fontId="3" fillId="0" borderId="0" xfId="2" applyFont="1" applyAlignment="1">
      <alignment vertical="center"/>
    </xf>
    <xf numFmtId="9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evi_z&#225;rsz&#225;mad&#225;s_melle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-kiad."/>
      <sheetName val="2014."/>
      <sheetName val="1. 2020. mindösszesen"/>
      <sheetName val="2. 2020. önkormányzat"/>
      <sheetName val="2.a önkormányzat részletes"/>
      <sheetName val="3. 2020. hivatal"/>
      <sheetName val="3.a hivatal részletes"/>
      <sheetName val="4. 2020. műv.ház"/>
      <sheetName val="4.a műv.ház részletes"/>
      <sheetName val="5. 2020. forrás"/>
      <sheetName val="5.a forrás részletes"/>
      <sheetName val="6. 2020. szociális"/>
      <sheetName val="6.a szociális részletes"/>
      <sheetName val="7. 2020. bölcsőde"/>
      <sheetName val="7.a bölcsőde részletes "/>
      <sheetName val="8. központi finanszírozás"/>
      <sheetName val="9. beruházások"/>
      <sheetName val="10. felújítások"/>
      <sheetName val="11. uniós projektek"/>
      <sheetName val="12. létszám"/>
      <sheetName val="13. mérleg"/>
      <sheetName val="14. közvetett támogatások"/>
      <sheetName val="15. hitelállomány"/>
      <sheetName val="16. részesedések"/>
      <sheetName val="17. pénzforgalmi egyeztetés"/>
      <sheetName val="18. vagyonkimutatás"/>
      <sheetName val="19. vagyonkimutatás II."/>
      <sheetName val="20. mérleg II."/>
      <sheetName val="21. eredménykimutatás"/>
      <sheetName val="22. maradvány"/>
    </sheetNames>
    <sheetDataSet>
      <sheetData sheetId="0"/>
      <sheetData sheetId="1"/>
      <sheetData sheetId="2"/>
      <sheetData sheetId="3">
        <row r="4">
          <cell r="I4">
            <v>3955600</v>
          </cell>
          <cell r="J4">
            <v>4624682</v>
          </cell>
          <cell r="K4">
            <v>4488440</v>
          </cell>
        </row>
        <row r="5">
          <cell r="C5">
            <v>62505835</v>
          </cell>
          <cell r="D5">
            <v>79319052</v>
          </cell>
          <cell r="E5">
            <v>79319052</v>
          </cell>
          <cell r="I5">
            <v>27814500</v>
          </cell>
          <cell r="J5">
            <v>24205418</v>
          </cell>
          <cell r="K5">
            <v>20701258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34477688</v>
          </cell>
          <cell r="D7">
            <v>45732708</v>
          </cell>
          <cell r="E7">
            <v>45732708</v>
          </cell>
          <cell r="I7">
            <v>5993300</v>
          </cell>
          <cell r="J7">
            <v>5239965</v>
          </cell>
          <cell r="K7">
            <v>3981802</v>
          </cell>
        </row>
        <row r="8">
          <cell r="C8">
            <v>8027667</v>
          </cell>
          <cell r="D8">
            <v>11934939</v>
          </cell>
          <cell r="E8">
            <v>11934939</v>
          </cell>
        </row>
        <row r="9">
          <cell r="D9">
            <v>3512000</v>
          </cell>
          <cell r="E9">
            <v>3512000</v>
          </cell>
        </row>
        <row r="10">
          <cell r="D10">
            <v>795720</v>
          </cell>
          <cell r="E10">
            <v>795720</v>
          </cell>
        </row>
        <row r="15">
          <cell r="C15">
            <v>32633262</v>
          </cell>
          <cell r="D15">
            <v>70326373</v>
          </cell>
          <cell r="E15">
            <v>7505963</v>
          </cell>
        </row>
        <row r="18">
          <cell r="C18">
            <v>66100000</v>
          </cell>
          <cell r="D18">
            <v>94447145</v>
          </cell>
          <cell r="E18">
            <v>71031649</v>
          </cell>
          <cell r="I18">
            <v>3114500</v>
          </cell>
          <cell r="J18">
            <v>7174500</v>
          </cell>
          <cell r="K18">
            <v>6355355</v>
          </cell>
        </row>
        <row r="19">
          <cell r="C19">
            <v>302000000</v>
          </cell>
          <cell r="D19">
            <v>291329142</v>
          </cell>
          <cell r="E19">
            <v>303965117</v>
          </cell>
          <cell r="I19">
            <v>5123400</v>
          </cell>
          <cell r="J19">
            <v>4438400</v>
          </cell>
          <cell r="K19">
            <v>3762712</v>
          </cell>
        </row>
        <row r="20">
          <cell r="C20">
            <v>276000000</v>
          </cell>
          <cell r="D20">
            <v>291268542</v>
          </cell>
          <cell r="E20">
            <v>303904517</v>
          </cell>
          <cell r="I20">
            <v>123001659.0472441</v>
          </cell>
          <cell r="J20">
            <v>115900820</v>
          </cell>
          <cell r="K20">
            <v>91360750</v>
          </cell>
        </row>
        <row r="21">
          <cell r="C21">
            <v>26000000</v>
          </cell>
          <cell r="D21">
            <v>0</v>
          </cell>
          <cell r="E21">
            <v>0</v>
          </cell>
          <cell r="I21">
            <v>12563176</v>
          </cell>
          <cell r="J21">
            <v>13258696</v>
          </cell>
          <cell r="K21">
            <v>9466578</v>
          </cell>
        </row>
        <row r="22">
          <cell r="C22">
            <v>0</v>
          </cell>
          <cell r="D22">
            <v>60600</v>
          </cell>
          <cell r="E22">
            <v>60600</v>
          </cell>
          <cell r="I22">
            <v>32556027</v>
          </cell>
          <cell r="J22">
            <v>31686993</v>
          </cell>
          <cell r="K22">
            <v>30115215</v>
          </cell>
        </row>
        <row r="23">
          <cell r="C23">
            <v>1500000</v>
          </cell>
          <cell r="D23">
            <v>1200000</v>
          </cell>
          <cell r="E23">
            <v>2807370</v>
          </cell>
        </row>
        <row r="25">
          <cell r="E25">
            <v>0</v>
          </cell>
          <cell r="I25">
            <v>790000</v>
          </cell>
          <cell r="J25">
            <v>0</v>
          </cell>
          <cell r="K25">
            <v>0</v>
          </cell>
        </row>
        <row r="26">
          <cell r="C26">
            <v>38731800</v>
          </cell>
          <cell r="D26">
            <v>13731800</v>
          </cell>
          <cell r="E26">
            <v>12979090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2300000</v>
          </cell>
          <cell r="D27">
            <v>2750000</v>
          </cell>
          <cell r="E27">
            <v>1768439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3701900</v>
          </cell>
          <cell r="D28">
            <v>3801900</v>
          </cell>
          <cell r="E28">
            <v>392380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7928586</v>
          </cell>
          <cell r="D30">
            <v>3863593</v>
          </cell>
          <cell r="E30">
            <v>2643456</v>
          </cell>
          <cell r="I30">
            <v>3050000</v>
          </cell>
          <cell r="J30">
            <v>4350000</v>
          </cell>
          <cell r="K30">
            <v>4055113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4338370</v>
          </cell>
          <cell r="E32">
            <v>4339929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57545</v>
          </cell>
        </row>
        <row r="36">
          <cell r="J36">
            <v>72000</v>
          </cell>
          <cell r="K36">
            <v>72000</v>
          </cell>
        </row>
        <row r="38">
          <cell r="C38">
            <v>0</v>
          </cell>
          <cell r="D38">
            <v>172686</v>
          </cell>
          <cell r="E38">
            <v>133876</v>
          </cell>
          <cell r="F38">
            <v>0.7752568245254392</v>
          </cell>
          <cell r="I38">
            <v>17521746</v>
          </cell>
          <cell r="J38">
            <v>17449746</v>
          </cell>
          <cell r="K38">
            <v>11439788</v>
          </cell>
        </row>
        <row r="40">
          <cell r="I40">
            <v>13800000</v>
          </cell>
          <cell r="J40">
            <v>18001600</v>
          </cell>
          <cell r="K40">
            <v>17201600</v>
          </cell>
        </row>
        <row r="41">
          <cell r="I41">
            <v>8500000</v>
          </cell>
          <cell r="J41">
            <v>1382655</v>
          </cell>
          <cell r="K41">
            <v>0</v>
          </cell>
        </row>
        <row r="45">
          <cell r="C45">
            <v>0</v>
          </cell>
          <cell r="D45">
            <v>20779000</v>
          </cell>
          <cell r="E45">
            <v>20779000</v>
          </cell>
          <cell r="I45">
            <v>7470000</v>
          </cell>
          <cell r="J45">
            <v>16596820</v>
          </cell>
          <cell r="K45">
            <v>13099995</v>
          </cell>
        </row>
        <row r="46">
          <cell r="I46">
            <v>551809260.77952754</v>
          </cell>
          <cell r="J46">
            <v>321487085</v>
          </cell>
          <cell r="K46">
            <v>69665409</v>
          </cell>
        </row>
        <row r="47">
          <cell r="I47">
            <v>0</v>
          </cell>
          <cell r="J47">
            <v>239600</v>
          </cell>
          <cell r="K47">
            <v>239600</v>
          </cell>
        </row>
        <row r="48">
          <cell r="I48">
            <v>2100000</v>
          </cell>
          <cell r="J48">
            <v>3195000</v>
          </cell>
          <cell r="K48">
            <v>3194564</v>
          </cell>
        </row>
        <row r="49">
          <cell r="C49">
            <v>184168157</v>
          </cell>
          <cell r="D49">
            <v>227281075</v>
          </cell>
          <cell r="E49">
            <v>177211473</v>
          </cell>
        </row>
        <row r="50">
          <cell r="I50">
            <v>0</v>
          </cell>
          <cell r="J50">
            <v>0</v>
          </cell>
          <cell r="K50">
            <v>0</v>
          </cell>
        </row>
        <row r="51">
          <cell r="I51">
            <v>147252401</v>
          </cell>
          <cell r="J51">
            <v>82661135</v>
          </cell>
          <cell r="K51">
            <v>6452552</v>
          </cell>
        </row>
        <row r="52">
          <cell r="C52">
            <v>0</v>
          </cell>
          <cell r="D52">
            <v>10000</v>
          </cell>
          <cell r="E52">
            <v>10000</v>
          </cell>
          <cell r="F52">
            <v>1</v>
          </cell>
        </row>
        <row r="53">
          <cell r="I53">
            <v>272367583.57480317</v>
          </cell>
          <cell r="J53">
            <v>288080944</v>
          </cell>
          <cell r="K53">
            <v>140250128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3034989.4251968507</v>
          </cell>
          <cell r="J56">
            <v>7277596</v>
          </cell>
          <cell r="K56">
            <v>4148107</v>
          </cell>
        </row>
        <row r="57">
          <cell r="I57">
            <v>0</v>
          </cell>
          <cell r="J57">
            <v>381860129</v>
          </cell>
          <cell r="K57">
            <v>688888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5">
          <cell r="C65">
            <v>8548945</v>
          </cell>
          <cell r="D65">
            <v>8548945</v>
          </cell>
          <cell r="E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D66">
            <v>0</v>
          </cell>
          <cell r="E66">
            <v>0</v>
          </cell>
          <cell r="I66">
            <v>0</v>
          </cell>
          <cell r="J66">
            <v>0</v>
          </cell>
          <cell r="K66">
            <v>0</v>
          </cell>
        </row>
        <row r="68">
          <cell r="C68">
            <v>32909682</v>
          </cell>
          <cell r="D68">
            <v>32909682</v>
          </cell>
          <cell r="E68">
            <v>32909682</v>
          </cell>
          <cell r="I68">
            <v>4200448</v>
          </cell>
          <cell r="J68">
            <v>10376457</v>
          </cell>
          <cell r="K68">
            <v>10326457</v>
          </cell>
        </row>
        <row r="69">
          <cell r="C69">
            <v>0</v>
          </cell>
          <cell r="D69">
            <v>2273665</v>
          </cell>
          <cell r="E69">
            <v>14599731</v>
          </cell>
          <cell r="I69">
            <v>339381009</v>
          </cell>
          <cell r="J69">
            <v>335444283</v>
          </cell>
          <cell r="K69">
            <v>314033806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4">
          <cell r="I74">
            <v>0</v>
          </cell>
          <cell r="J74">
            <v>0</v>
          </cell>
        </row>
        <row r="78">
          <cell r="C78">
            <v>160901055</v>
          </cell>
          <cell r="D78">
            <v>160901055</v>
          </cell>
        </row>
        <row r="81">
          <cell r="C81">
            <v>648455749</v>
          </cell>
          <cell r="D81">
            <v>626754580</v>
          </cell>
          <cell r="E81">
            <v>626754580</v>
          </cell>
          <cell r="I81">
            <v>9490726</v>
          </cell>
          <cell r="J81">
            <v>11708906</v>
          </cell>
          <cell r="K81">
            <v>11708906</v>
          </cell>
        </row>
        <row r="82">
          <cell r="C82">
            <v>0</v>
          </cell>
          <cell r="D82">
            <v>0</v>
          </cell>
          <cell r="E82">
            <v>0</v>
          </cell>
        </row>
      </sheetData>
      <sheetData sheetId="4"/>
      <sheetData sheetId="5">
        <row r="4">
          <cell r="I4">
            <v>94362595</v>
          </cell>
          <cell r="J4">
            <v>97523438</v>
          </cell>
          <cell r="K4">
            <v>95716305</v>
          </cell>
        </row>
        <row r="5">
          <cell r="C5">
            <v>0</v>
          </cell>
          <cell r="D5">
            <v>0</v>
          </cell>
          <cell r="E5">
            <v>0</v>
          </cell>
          <cell r="I5">
            <v>420000</v>
          </cell>
          <cell r="J5">
            <v>270000</v>
          </cell>
          <cell r="K5">
            <v>113585</v>
          </cell>
        </row>
        <row r="7">
          <cell r="I7">
            <v>17648000</v>
          </cell>
          <cell r="J7">
            <v>16612342</v>
          </cell>
          <cell r="K7">
            <v>16042241</v>
          </cell>
        </row>
        <row r="15">
          <cell r="D15">
            <v>0</v>
          </cell>
          <cell r="E15">
            <v>4797774</v>
          </cell>
        </row>
        <row r="18">
          <cell r="I18">
            <v>1315000</v>
          </cell>
          <cell r="J18">
            <v>1228740</v>
          </cell>
          <cell r="K18">
            <v>1107524</v>
          </cell>
        </row>
        <row r="19">
          <cell r="I19">
            <v>5760000</v>
          </cell>
          <cell r="J19">
            <v>5760000</v>
          </cell>
          <cell r="K19">
            <v>4908909</v>
          </cell>
        </row>
        <row r="20">
          <cell r="I20">
            <v>10049002</v>
          </cell>
          <cell r="J20">
            <v>9423831</v>
          </cell>
          <cell r="K20">
            <v>7047349</v>
          </cell>
        </row>
        <row r="21">
          <cell r="I21">
            <v>340000</v>
          </cell>
          <cell r="J21">
            <v>100000</v>
          </cell>
          <cell r="K21">
            <v>43030</v>
          </cell>
        </row>
        <row r="22">
          <cell r="I22">
            <v>3366279</v>
          </cell>
          <cell r="J22">
            <v>3448226</v>
          </cell>
          <cell r="K22">
            <v>2168327</v>
          </cell>
        </row>
        <row r="26">
          <cell r="C26">
            <v>510000</v>
          </cell>
          <cell r="D26">
            <v>410000</v>
          </cell>
          <cell r="E26">
            <v>322330</v>
          </cell>
        </row>
        <row r="27">
          <cell r="C27">
            <v>300000</v>
          </cell>
          <cell r="D27">
            <v>300000</v>
          </cell>
          <cell r="E27">
            <v>249081</v>
          </cell>
        </row>
        <row r="30">
          <cell r="C30">
            <v>137700</v>
          </cell>
          <cell r="D30">
            <v>130700</v>
          </cell>
          <cell r="E30">
            <v>118300</v>
          </cell>
        </row>
        <row r="32">
          <cell r="E32">
            <v>2</v>
          </cell>
        </row>
        <row r="34">
          <cell r="C34">
            <v>242811</v>
          </cell>
          <cell r="D34">
            <v>270431</v>
          </cell>
          <cell r="E34">
            <v>392986</v>
          </cell>
        </row>
        <row r="51">
          <cell r="I51">
            <v>0</v>
          </cell>
          <cell r="J51">
            <v>0</v>
          </cell>
          <cell r="K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1500000</v>
          </cell>
          <cell r="J53">
            <v>1200000</v>
          </cell>
          <cell r="K53">
            <v>1133211</v>
          </cell>
        </row>
        <row r="54">
          <cell r="I54">
            <v>1000000</v>
          </cell>
          <cell r="J54">
            <v>600000</v>
          </cell>
          <cell r="K54">
            <v>578708</v>
          </cell>
        </row>
        <row r="57">
          <cell r="I57">
            <v>675000</v>
          </cell>
          <cell r="J57">
            <v>486000</v>
          </cell>
          <cell r="K57">
            <v>462219</v>
          </cell>
        </row>
        <row r="74">
          <cell r="C74">
            <v>0</v>
          </cell>
          <cell r="D74">
            <v>184494</v>
          </cell>
          <cell r="E74">
            <v>184494</v>
          </cell>
        </row>
        <row r="75">
          <cell r="C75">
            <v>132070365</v>
          </cell>
          <cell r="D75">
            <v>133070952</v>
          </cell>
          <cell r="E75">
            <v>127233130</v>
          </cell>
        </row>
        <row r="86">
          <cell r="C86">
            <v>3175000</v>
          </cell>
          <cell r="D86">
            <v>2286000</v>
          </cell>
          <cell r="E86">
            <v>2174138</v>
          </cell>
        </row>
      </sheetData>
      <sheetData sheetId="6"/>
      <sheetData sheetId="7">
        <row r="4">
          <cell r="I4">
            <v>18779900</v>
          </cell>
          <cell r="J4">
            <v>16038536</v>
          </cell>
          <cell r="K4">
            <v>16015401</v>
          </cell>
        </row>
        <row r="5">
          <cell r="I5">
            <v>802000</v>
          </cell>
          <cell r="J5">
            <v>652000</v>
          </cell>
          <cell r="K5">
            <v>561095</v>
          </cell>
        </row>
        <row r="7">
          <cell r="I7">
            <v>3505000</v>
          </cell>
          <cell r="J7">
            <v>2910206</v>
          </cell>
          <cell r="K7">
            <v>2756694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8">
          <cell r="I18">
            <v>2295000</v>
          </cell>
          <cell r="J18">
            <v>1966712</v>
          </cell>
          <cell r="K18">
            <v>1825083</v>
          </cell>
        </row>
        <row r="19">
          <cell r="I19">
            <v>406000</v>
          </cell>
          <cell r="J19">
            <v>424000</v>
          </cell>
          <cell r="K19">
            <v>368891</v>
          </cell>
        </row>
        <row r="20">
          <cell r="I20">
            <v>7720800</v>
          </cell>
          <cell r="J20">
            <v>3449300</v>
          </cell>
          <cell r="K20">
            <v>2543681</v>
          </cell>
        </row>
        <row r="21">
          <cell r="I21">
            <v>320000</v>
          </cell>
          <cell r="J21">
            <v>120000</v>
          </cell>
          <cell r="K21">
            <v>88826</v>
          </cell>
        </row>
        <row r="22">
          <cell r="I22">
            <v>2637793</v>
          </cell>
          <cell r="J22">
            <v>1479534</v>
          </cell>
          <cell r="K22">
            <v>665977</v>
          </cell>
        </row>
        <row r="26">
          <cell r="C26">
            <v>2480000</v>
          </cell>
          <cell r="D26">
            <v>1450626</v>
          </cell>
          <cell r="E26">
            <v>1317350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2">
          <cell r="C32">
            <v>0</v>
          </cell>
          <cell r="D32">
            <v>0</v>
          </cell>
          <cell r="E32">
            <v>1</v>
          </cell>
        </row>
        <row r="34">
          <cell r="C34">
            <v>0</v>
          </cell>
          <cell r="D34">
            <v>149189</v>
          </cell>
          <cell r="E34">
            <v>149480</v>
          </cell>
        </row>
        <row r="52">
          <cell r="I52">
            <v>0</v>
          </cell>
          <cell r="J52">
            <v>30213</v>
          </cell>
          <cell r="K52">
            <v>30213</v>
          </cell>
        </row>
        <row r="54">
          <cell r="I54">
            <v>800000</v>
          </cell>
          <cell r="J54">
            <v>569787</v>
          </cell>
          <cell r="K54">
            <v>552109</v>
          </cell>
        </row>
        <row r="55">
          <cell r="I55">
            <v>312598</v>
          </cell>
          <cell r="J55">
            <v>299695</v>
          </cell>
          <cell r="K55">
            <v>221078</v>
          </cell>
        </row>
        <row r="58">
          <cell r="I58">
            <v>300402</v>
          </cell>
          <cell r="J58">
            <v>242918</v>
          </cell>
          <cell r="K58">
            <v>216917</v>
          </cell>
        </row>
        <row r="60">
          <cell r="I60">
            <v>1574803</v>
          </cell>
          <cell r="J60">
            <v>2150305</v>
          </cell>
          <cell r="K60">
            <v>2150305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425197</v>
          </cell>
          <cell r="J63">
            <v>580582</v>
          </cell>
          <cell r="K63">
            <v>580582</v>
          </cell>
        </row>
        <row r="75">
          <cell r="C75">
            <v>0</v>
          </cell>
          <cell r="D75">
            <v>188865</v>
          </cell>
          <cell r="E75">
            <v>188865</v>
          </cell>
        </row>
        <row r="76">
          <cell r="C76">
            <v>33986493</v>
          </cell>
          <cell r="D76">
            <v>24299107</v>
          </cell>
          <cell r="E76">
            <v>27272541</v>
          </cell>
        </row>
        <row r="87">
          <cell r="C87">
            <v>3413000</v>
          </cell>
          <cell r="D87">
            <v>4826000</v>
          </cell>
          <cell r="E87">
            <v>878459</v>
          </cell>
        </row>
      </sheetData>
      <sheetData sheetId="8"/>
      <sheetData sheetId="9">
        <row r="4">
          <cell r="I4">
            <v>70068945</v>
          </cell>
          <cell r="J4">
            <v>65050434</v>
          </cell>
          <cell r="K4">
            <v>65050434</v>
          </cell>
        </row>
        <row r="5">
          <cell r="C5">
            <v>0</v>
          </cell>
          <cell r="D5">
            <v>0</v>
          </cell>
          <cell r="E5">
            <v>0</v>
          </cell>
          <cell r="I5">
            <v>1011000</v>
          </cell>
          <cell r="J5">
            <v>2491666</v>
          </cell>
          <cell r="K5">
            <v>2392600</v>
          </cell>
        </row>
        <row r="7">
          <cell r="C7">
            <v>0</v>
          </cell>
          <cell r="D7">
            <v>0</v>
          </cell>
          <cell r="E7">
            <v>0</v>
          </cell>
          <cell r="I7">
            <v>12764411</v>
          </cell>
          <cell r="J7">
            <v>11595954</v>
          </cell>
          <cell r="K7">
            <v>11562485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8">
          <cell r="I18">
            <v>42324390</v>
          </cell>
          <cell r="J18">
            <v>53808390</v>
          </cell>
          <cell r="K18">
            <v>49521250</v>
          </cell>
        </row>
        <row r="19">
          <cell r="I19">
            <v>985700</v>
          </cell>
          <cell r="J19">
            <v>835700</v>
          </cell>
          <cell r="K19">
            <v>671444</v>
          </cell>
        </row>
        <row r="20">
          <cell r="I20">
            <v>23091652</v>
          </cell>
          <cell r="J20">
            <v>21748352</v>
          </cell>
          <cell r="K20">
            <v>19369298</v>
          </cell>
        </row>
        <row r="21">
          <cell r="I21">
            <v>1120000</v>
          </cell>
          <cell r="J21">
            <v>240000</v>
          </cell>
          <cell r="K21">
            <v>175566</v>
          </cell>
        </row>
        <row r="22">
          <cell r="I22">
            <v>18146020</v>
          </cell>
          <cell r="J22">
            <v>23939662</v>
          </cell>
          <cell r="K22">
            <v>15051466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54775350</v>
          </cell>
          <cell r="D26">
            <v>61958726</v>
          </cell>
          <cell r="E26">
            <v>62693236</v>
          </cell>
        </row>
        <row r="27">
          <cell r="E27">
            <v>305538</v>
          </cell>
        </row>
        <row r="29">
          <cell r="C29">
            <v>1709820</v>
          </cell>
          <cell r="D29">
            <v>651487</v>
          </cell>
          <cell r="E29">
            <v>680428</v>
          </cell>
        </row>
        <row r="30">
          <cell r="C30">
            <v>15107129</v>
          </cell>
          <cell r="D30">
            <v>16903079</v>
          </cell>
          <cell r="E30">
            <v>17183352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5</v>
          </cell>
        </row>
        <row r="34">
          <cell r="C34">
            <v>0</v>
          </cell>
          <cell r="D34">
            <v>210000</v>
          </cell>
          <cell r="E34">
            <v>209128</v>
          </cell>
        </row>
        <row r="45">
          <cell r="I45">
            <v>0</v>
          </cell>
          <cell r="J45">
            <v>350000</v>
          </cell>
          <cell r="K45">
            <v>350000</v>
          </cell>
        </row>
        <row r="47">
          <cell r="I47">
            <v>0</v>
          </cell>
          <cell r="J47">
            <v>127000</v>
          </cell>
          <cell r="K47">
            <v>127000</v>
          </cell>
        </row>
        <row r="48">
          <cell r="I48">
            <v>1855847</v>
          </cell>
          <cell r="J48">
            <v>2862847</v>
          </cell>
          <cell r="K48">
            <v>2437754</v>
          </cell>
        </row>
        <row r="51">
          <cell r="I51">
            <v>501079.09</v>
          </cell>
          <cell r="J51">
            <v>901759</v>
          </cell>
          <cell r="K51">
            <v>786365</v>
          </cell>
        </row>
        <row r="68">
          <cell r="C68">
            <v>0</v>
          </cell>
          <cell r="D68">
            <v>3708175</v>
          </cell>
          <cell r="E68">
            <v>3708175</v>
          </cell>
        </row>
        <row r="69">
          <cell r="C69">
            <v>97919820</v>
          </cell>
          <cell r="D69">
            <v>96723192</v>
          </cell>
          <cell r="E69">
            <v>85063355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2356926</v>
          </cell>
          <cell r="D80">
            <v>3797106</v>
          </cell>
          <cell r="E80">
            <v>3701119</v>
          </cell>
        </row>
      </sheetData>
      <sheetData sheetId="10"/>
      <sheetData sheetId="11">
        <row r="4">
          <cell r="I4">
            <v>45477375</v>
          </cell>
          <cell r="J4">
            <v>49722079</v>
          </cell>
          <cell r="K4">
            <v>49419741</v>
          </cell>
        </row>
        <row r="5">
          <cell r="I5">
            <v>2692000</v>
          </cell>
          <cell r="J5">
            <v>1616000</v>
          </cell>
          <cell r="K5">
            <v>1445573</v>
          </cell>
        </row>
        <row r="7">
          <cell r="C7">
            <v>0</v>
          </cell>
          <cell r="D7">
            <v>0</v>
          </cell>
          <cell r="E7">
            <v>0</v>
          </cell>
          <cell r="I7">
            <v>8533000</v>
          </cell>
          <cell r="J7">
            <v>8685184</v>
          </cell>
          <cell r="K7">
            <v>8377536</v>
          </cell>
        </row>
        <row r="15">
          <cell r="C15">
            <v>19903020</v>
          </cell>
          <cell r="D15">
            <v>21665520</v>
          </cell>
          <cell r="E15">
            <v>22554400</v>
          </cell>
        </row>
        <row r="18">
          <cell r="I18">
            <v>815000</v>
          </cell>
          <cell r="J18">
            <v>991500</v>
          </cell>
          <cell r="K18">
            <v>960773</v>
          </cell>
        </row>
        <row r="19">
          <cell r="I19">
            <v>852000</v>
          </cell>
          <cell r="J19">
            <v>873500</v>
          </cell>
          <cell r="K19">
            <v>849737</v>
          </cell>
        </row>
        <row r="20">
          <cell r="I20">
            <v>7419940</v>
          </cell>
          <cell r="J20">
            <v>11212358</v>
          </cell>
          <cell r="K20">
            <v>10139589</v>
          </cell>
        </row>
        <row r="21">
          <cell r="I21">
            <v>1150000</v>
          </cell>
          <cell r="J21">
            <v>700000</v>
          </cell>
          <cell r="K21">
            <v>471631</v>
          </cell>
        </row>
        <row r="22">
          <cell r="I22">
            <v>2392000</v>
          </cell>
          <cell r="J22">
            <v>3283810</v>
          </cell>
          <cell r="K22">
            <v>2945182</v>
          </cell>
        </row>
        <row r="26">
          <cell r="C26">
            <v>0</v>
          </cell>
          <cell r="D26">
            <v>0</v>
          </cell>
          <cell r="E26">
            <v>180000</v>
          </cell>
        </row>
        <row r="29">
          <cell r="C29">
            <v>2790000</v>
          </cell>
          <cell r="D29">
            <v>3750000</v>
          </cell>
          <cell r="E29">
            <v>3874391</v>
          </cell>
        </row>
        <row r="32">
          <cell r="C32">
            <v>0</v>
          </cell>
          <cell r="D32">
            <v>0</v>
          </cell>
          <cell r="E32">
            <v>2</v>
          </cell>
        </row>
        <row r="34">
          <cell r="C34">
            <v>0</v>
          </cell>
          <cell r="D34">
            <v>20781</v>
          </cell>
          <cell r="E34">
            <v>58196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6">
          <cell r="I56">
            <v>429764</v>
          </cell>
          <cell r="J56">
            <v>429764</v>
          </cell>
          <cell r="K56">
            <v>282898</v>
          </cell>
        </row>
        <row r="59">
          <cell r="I59">
            <v>116036</v>
          </cell>
          <cell r="J59">
            <v>116036</v>
          </cell>
          <cell r="K59">
            <v>76382</v>
          </cell>
        </row>
        <row r="61">
          <cell r="I61">
            <v>0</v>
          </cell>
          <cell r="J61">
            <v>0</v>
          </cell>
          <cell r="K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</row>
        <row r="76">
          <cell r="C76">
            <v>0</v>
          </cell>
          <cell r="D76">
            <v>133229</v>
          </cell>
          <cell r="E76">
            <v>133229</v>
          </cell>
        </row>
        <row r="77">
          <cell r="C77">
            <v>46638295</v>
          </cell>
          <cell r="D77">
            <v>51514901</v>
          </cell>
          <cell r="E77">
            <v>48624690</v>
          </cell>
        </row>
        <row r="88">
          <cell r="C88">
            <v>545800</v>
          </cell>
          <cell r="D88">
            <v>545800</v>
          </cell>
          <cell r="E88">
            <v>359280</v>
          </cell>
        </row>
      </sheetData>
      <sheetData sheetId="12"/>
      <sheetData sheetId="13">
        <row r="4">
          <cell r="I4">
            <v>23361620</v>
          </cell>
          <cell r="J4">
            <v>24815169</v>
          </cell>
          <cell r="K4">
            <v>24769379</v>
          </cell>
        </row>
        <row r="5">
          <cell r="I5">
            <v>450000</v>
          </cell>
          <cell r="J5">
            <v>450000</v>
          </cell>
          <cell r="K5">
            <v>430357</v>
          </cell>
        </row>
        <row r="7">
          <cell r="I7">
            <v>4278500</v>
          </cell>
          <cell r="J7">
            <v>4345921</v>
          </cell>
          <cell r="K7">
            <v>4191437</v>
          </cell>
        </row>
        <row r="18">
          <cell r="I18">
            <v>1086000</v>
          </cell>
          <cell r="J18">
            <v>562124</v>
          </cell>
          <cell r="K18">
            <v>506852</v>
          </cell>
        </row>
        <row r="19">
          <cell r="I19">
            <v>131000</v>
          </cell>
          <cell r="J19">
            <v>141000</v>
          </cell>
          <cell r="K19">
            <v>83863</v>
          </cell>
        </row>
        <row r="20">
          <cell r="I20">
            <v>1574800</v>
          </cell>
          <cell r="J20">
            <v>1637735</v>
          </cell>
          <cell r="K20">
            <v>1184766</v>
          </cell>
        </row>
        <row r="21">
          <cell r="I21">
            <v>50000</v>
          </cell>
          <cell r="J21">
            <v>100000</v>
          </cell>
          <cell r="K21">
            <v>11963</v>
          </cell>
        </row>
        <row r="22">
          <cell r="I22">
            <v>742416</v>
          </cell>
          <cell r="J22">
            <v>741481</v>
          </cell>
          <cell r="K22">
            <v>459083</v>
          </cell>
        </row>
        <row r="29">
          <cell r="C29">
            <v>2908300</v>
          </cell>
          <cell r="D29">
            <v>2653785</v>
          </cell>
          <cell r="E29">
            <v>2564985</v>
          </cell>
        </row>
        <row r="32">
          <cell r="E32">
            <v>1</v>
          </cell>
        </row>
        <row r="34">
          <cell r="E34">
            <v>40511</v>
          </cell>
        </row>
        <row r="55">
          <cell r="I55">
            <v>0</v>
          </cell>
          <cell r="J55">
            <v>0</v>
          </cell>
          <cell r="K55">
            <v>0</v>
          </cell>
        </row>
        <row r="58">
          <cell r="I58">
            <v>0</v>
          </cell>
          <cell r="J58">
            <v>0</v>
          </cell>
          <cell r="K58">
            <v>0</v>
          </cell>
        </row>
        <row r="75">
          <cell r="C75">
            <v>0</v>
          </cell>
          <cell r="D75">
            <v>49514</v>
          </cell>
          <cell r="E75">
            <v>49514</v>
          </cell>
        </row>
        <row r="76">
          <cell r="C76">
            <v>28766036</v>
          </cell>
          <cell r="D76">
            <v>30090131</v>
          </cell>
          <cell r="E76">
            <v>30436000</v>
          </cell>
        </row>
        <row r="87">
          <cell r="C87">
            <v>0</v>
          </cell>
          <cell r="D87">
            <v>0</v>
          </cell>
          <cell r="E8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A37" workbookViewId="0">
      <selection activeCell="D13" sqref="D13"/>
    </sheetView>
  </sheetViews>
  <sheetFormatPr defaultRowHeight="15" x14ac:dyDescent="0.25"/>
  <cols>
    <col min="1" max="1" width="6.7109375" style="5" customWidth="1"/>
    <col min="2" max="2" width="64.85546875" style="5" customWidth="1"/>
    <col min="3" max="3" width="19.28515625" style="5" customWidth="1"/>
    <col min="4" max="5" width="19" style="5" customWidth="1"/>
    <col min="6" max="6" width="13.42578125" style="82" customWidth="1"/>
    <col min="7" max="7" width="5.140625" style="5" customWidth="1"/>
    <col min="8" max="8" width="60.28515625" style="34" customWidth="1"/>
    <col min="9" max="9" width="20.7109375" style="5" customWidth="1"/>
    <col min="10" max="10" width="18.85546875" style="5" customWidth="1"/>
    <col min="11" max="11" width="16.85546875" style="5" customWidth="1"/>
    <col min="12" max="12" width="13.28515625" style="83" customWidth="1"/>
    <col min="13" max="13" width="10.140625" style="5" bestFit="1" customWidth="1"/>
    <col min="14" max="16384" width="9.140625" style="5"/>
  </cols>
  <sheetData>
    <row r="1" spans="1:13" ht="40.5" customHeight="1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3" t="s">
        <v>4</v>
      </c>
      <c r="G1" s="1"/>
      <c r="H1" s="1" t="s">
        <v>5</v>
      </c>
      <c r="I1" s="1" t="s">
        <v>1</v>
      </c>
      <c r="J1" s="1" t="s">
        <v>2</v>
      </c>
      <c r="K1" s="1" t="s">
        <v>3</v>
      </c>
      <c r="L1" s="4" t="s">
        <v>4</v>
      </c>
    </row>
    <row r="2" spans="1:13" ht="20.25" customHeight="1" x14ac:dyDescent="0.25">
      <c r="A2" s="6"/>
      <c r="B2" s="7" t="s">
        <v>6</v>
      </c>
      <c r="C2" s="8">
        <f>C3+C18+C25+C36</f>
        <v>660770868</v>
      </c>
      <c r="D2" s="8">
        <f>D3+D18+D25+D36</f>
        <v>737779752</v>
      </c>
      <c r="E2" s="8">
        <f>E3+E18+E25+E36</f>
        <v>666610710</v>
      </c>
      <c r="F2" s="9">
        <f>+E2/D2</f>
        <v>0.90353619517603678</v>
      </c>
      <c r="G2" s="6"/>
      <c r="H2" s="10" t="s">
        <v>7</v>
      </c>
      <c r="I2" s="8">
        <f>I3+I7+I18+I25+I36</f>
        <v>698029045.04724407</v>
      </c>
      <c r="J2" s="8">
        <f>J3+J7+J18+J25+J36</f>
        <v>698780358</v>
      </c>
      <c r="K2" s="8">
        <f>K3+K7+K18+K25+K36</f>
        <v>625015534</v>
      </c>
      <c r="L2" s="9">
        <f>+K2/J2</f>
        <v>0.89443775407321913</v>
      </c>
      <c r="M2" s="11">
        <f>+E2-K2</f>
        <v>41595176</v>
      </c>
    </row>
    <row r="3" spans="1:13" ht="20.25" customHeight="1" x14ac:dyDescent="0.25">
      <c r="A3" s="12" t="s">
        <v>8</v>
      </c>
      <c r="B3" s="13" t="s">
        <v>9</v>
      </c>
      <c r="C3" s="14">
        <f>C4+C12+C13+C14+C15+C16</f>
        <v>157547472</v>
      </c>
      <c r="D3" s="14">
        <f t="shared" ref="D3:E3" si="0">D4+D12+D13+D14+D15+D16</f>
        <v>233286312</v>
      </c>
      <c r="E3" s="14">
        <f t="shared" si="0"/>
        <v>176152556</v>
      </c>
      <c r="F3" s="15">
        <f>+E3/D3</f>
        <v>0.75509169179201563</v>
      </c>
      <c r="G3" s="12" t="s">
        <v>8</v>
      </c>
      <c r="H3" s="13" t="s">
        <v>10</v>
      </c>
      <c r="I3" s="14">
        <f>SUM(I4:I5)</f>
        <v>289195535</v>
      </c>
      <c r="J3" s="14">
        <f>SUM(J4:J5)</f>
        <v>287459422</v>
      </c>
      <c r="K3" s="14">
        <f>SUM(K4:K5)</f>
        <v>281104168</v>
      </c>
      <c r="L3" s="15">
        <f>+K3/J3</f>
        <v>0.97789164830366915</v>
      </c>
    </row>
    <row r="4" spans="1:13" ht="20.25" customHeight="1" x14ac:dyDescent="0.25">
      <c r="A4" s="16"/>
      <c r="B4" s="17" t="s">
        <v>11</v>
      </c>
      <c r="C4" s="18">
        <f>SUM(C5:C8)</f>
        <v>105011190</v>
      </c>
      <c r="D4" s="18">
        <f>SUM(D5:D10)</f>
        <v>141294419</v>
      </c>
      <c r="E4" s="18">
        <f>SUM(E5:E10)</f>
        <v>141294419</v>
      </c>
      <c r="F4" s="19">
        <f>+E4/D4</f>
        <v>1</v>
      </c>
      <c r="G4" s="20"/>
      <c r="H4" s="21" t="s">
        <v>12</v>
      </c>
      <c r="I4" s="22">
        <f>'[1]2. 2020. önkormányzat'!I4+'[1]3. 2020. hivatal'!I4+'[1]4. 2020. műv.ház'!I4+'[1]5. 2020. forrás'!I4+'[1]6. 2020. szociális'!I4+'[1]7. 2020. bölcsőde'!I4</f>
        <v>256006035</v>
      </c>
      <c r="J4" s="22">
        <f>'[1]2. 2020. önkormányzat'!J4+'[1]3. 2020. hivatal'!J4+'[1]4. 2020. műv.ház'!J4+'[1]5. 2020. forrás'!J4+'[1]6. 2020. szociális'!J4+'[1]7. 2020. bölcsőde'!J4</f>
        <v>257774338</v>
      </c>
      <c r="K4" s="22">
        <f>'[1]2. 2020. önkormányzat'!K4+'[1]3. 2020. hivatal'!K4+'[1]4. 2020. műv.ház'!K4+'[1]5. 2020. forrás'!K4+'[1]6. 2020. szociális'!K4+'[1]7. 2020. bölcsőde'!K4</f>
        <v>255459700</v>
      </c>
      <c r="L4" s="19">
        <f>+K4/J4</f>
        <v>0.99102068104234642</v>
      </c>
    </row>
    <row r="5" spans="1:13" ht="24" customHeight="1" x14ac:dyDescent="0.25">
      <c r="A5" s="20"/>
      <c r="B5" s="23" t="s">
        <v>13</v>
      </c>
      <c r="C5" s="18">
        <f>'[1]2. 2020. önkormányzat'!C5+'[1]3. 2020. hivatal'!C5+'[1]4. 2020. műv.ház'!C5+'[1]5. 2020. forrás'!C5+'[1]6. 2020. szociális'!C5+'[1]7. 2020. bölcsőde'!C5</f>
        <v>62505835</v>
      </c>
      <c r="D5" s="18">
        <f>'[1]2. 2020. önkormányzat'!D5+'[1]3. 2020. hivatal'!D5+'[1]4. 2020. műv.ház'!D5+'[1]5. 2020. forrás'!D5+'[1]6. 2020. szociális'!D5+'[1]7. 2020. bölcsőde'!D5</f>
        <v>79319052</v>
      </c>
      <c r="E5" s="18">
        <f>'[1]2. 2020. önkormányzat'!E5+'[1]3. 2020. hivatal'!E5+'[1]4. 2020. műv.ház'!E5+'[1]5. 2020. forrás'!E5+'[1]6. 2020. szociális'!E5+'[1]7. 2020. bölcsőde'!E5</f>
        <v>79319052</v>
      </c>
      <c r="F5" s="19">
        <f t="shared" ref="F5:F10" si="1">+E5/D5</f>
        <v>1</v>
      </c>
      <c r="G5" s="20"/>
      <c r="H5" s="21" t="s">
        <v>14</v>
      </c>
      <c r="I5" s="22">
        <f>'[1]2. 2020. önkormányzat'!I5+'[1]3. 2020. hivatal'!I5+'[1]4. 2020. műv.ház'!I5+'[1]5. 2020. forrás'!I5+'[1]6. 2020. szociális'!I5+'[1]7. 2020. bölcsőde'!I5</f>
        <v>33189500</v>
      </c>
      <c r="J5" s="22">
        <f>'[1]2. 2020. önkormányzat'!J5+'[1]3. 2020. hivatal'!J5+'[1]4. 2020. műv.ház'!J5+'[1]5. 2020. forrás'!J5+'[1]6. 2020. szociális'!J5+'[1]7. 2020. bölcsőde'!J5</f>
        <v>29685084</v>
      </c>
      <c r="K5" s="22">
        <f>'[1]2. 2020. önkormányzat'!K5+'[1]3. 2020. hivatal'!K5+'[1]4. 2020. műv.ház'!K5+'[1]5. 2020. forrás'!K5+'[1]6. 2020. szociális'!K5+'[1]7. 2020. bölcsőde'!K5</f>
        <v>25644468</v>
      </c>
      <c r="L5" s="19">
        <f>+K5/J5</f>
        <v>0.86388396273360724</v>
      </c>
    </row>
    <row r="6" spans="1:13" ht="24" customHeight="1" x14ac:dyDescent="0.25">
      <c r="A6" s="20"/>
      <c r="B6" s="23" t="s">
        <v>15</v>
      </c>
      <c r="C6" s="18">
        <f>'[1]2. 2020. önkormányzat'!C6+'[1]3. 2020. hivatal'!C6+'[1]4. 2020. műv.ház'!C6+'[1]5. 2020. forrás'!C6+'[1]6. 2020. szociális'!C6+'[1]7. 2020. bölcsőde'!C6</f>
        <v>0</v>
      </c>
      <c r="D6" s="18">
        <f>'[1]2. 2020. önkormányzat'!D6+'[1]3. 2020. hivatal'!D6+'[1]4. 2020. műv.ház'!D6+'[1]5. 2020. forrás'!D6+'[1]6. 2020. szociális'!D6</f>
        <v>0</v>
      </c>
      <c r="E6" s="18">
        <f>'[1]2. 2020. önkormányzat'!E6+'[1]3. 2020. hivatal'!E6+'[1]4. 2020. műv.ház'!E6+'[1]5. 2020. forrás'!E6+'[1]6. 2020. szociális'!E6</f>
        <v>0</v>
      </c>
      <c r="F6" s="19"/>
      <c r="G6" s="20"/>
      <c r="H6" s="21"/>
      <c r="I6" s="22"/>
      <c r="J6" s="22"/>
      <c r="K6" s="22"/>
      <c r="L6" s="24"/>
    </row>
    <row r="7" spans="1:13" ht="30.75" customHeight="1" x14ac:dyDescent="0.25">
      <c r="A7" s="20"/>
      <c r="B7" s="23" t="s">
        <v>16</v>
      </c>
      <c r="C7" s="18">
        <f>'[1]2. 2020. önkormányzat'!C7+'[1]3. 2020. hivatal'!C7+'[1]4. 2020. műv.ház'!C7+'[1]5. 2020. forrás'!C7+'[1]6. 2020. szociális'!C7</f>
        <v>34477688</v>
      </c>
      <c r="D7" s="18">
        <f>'[1]2. 2020. önkormányzat'!D7+'[1]3. 2020. hivatal'!D7+'[1]4. 2020. műv.ház'!D7+'[1]5. 2020. forrás'!D7+'[1]6. 2020. szociális'!D7</f>
        <v>45732708</v>
      </c>
      <c r="E7" s="18">
        <f>'[1]2. 2020. önkormányzat'!E7+'[1]3. 2020. hivatal'!E7+'[1]4. 2020. műv.ház'!E7+'[1]5. 2020. forrás'!E7+'[1]6. 2020. szociális'!E7</f>
        <v>45732708</v>
      </c>
      <c r="F7" s="19">
        <f t="shared" si="1"/>
        <v>1</v>
      </c>
      <c r="G7" s="12" t="s">
        <v>17</v>
      </c>
      <c r="H7" s="13" t="s">
        <v>18</v>
      </c>
      <c r="I7" s="14">
        <f>'[1]2. 2020. önkormányzat'!I7+'[1]3. 2020. hivatal'!I7+'[1]4. 2020. műv.ház'!I7+'[1]5. 2020. forrás'!I7+'[1]6. 2020. szociális'!I7+'[1]7. 2020. bölcsőde'!I7-1</f>
        <v>52722210</v>
      </c>
      <c r="J7" s="14">
        <f>'[1]2. 2020. önkormányzat'!J7+'[1]3. 2020. hivatal'!J7+'[1]4. 2020. műv.ház'!J7+'[1]5. 2020. forrás'!J7+'[1]6. 2020. szociális'!J7+'[1]7. 2020. bölcsőde'!J7</f>
        <v>49389572</v>
      </c>
      <c r="K7" s="14">
        <f>'[1]2. 2020. önkormányzat'!K7+'[1]3. 2020. hivatal'!K7+'[1]4. 2020. műv.ház'!K7+'[1]5. 2020. forrás'!K7+'[1]6. 2020. szociális'!K7+'[1]7. 2020. bölcsőde'!K7</f>
        <v>46912195</v>
      </c>
      <c r="L7" s="15">
        <f>+K7/J7</f>
        <v>0.9498400796022286</v>
      </c>
    </row>
    <row r="8" spans="1:13" ht="22.5" customHeight="1" x14ac:dyDescent="0.25">
      <c r="A8" s="20"/>
      <c r="B8" s="23" t="s">
        <v>19</v>
      </c>
      <c r="C8" s="18">
        <f>'[1]2. 2020. önkormányzat'!C8</f>
        <v>8027667</v>
      </c>
      <c r="D8" s="18">
        <f>'[1]2. 2020. önkormányzat'!D8</f>
        <v>11934939</v>
      </c>
      <c r="E8" s="18">
        <f>'[1]2. 2020. önkormányzat'!E8</f>
        <v>11934939</v>
      </c>
      <c r="F8" s="19">
        <f t="shared" si="1"/>
        <v>1</v>
      </c>
      <c r="G8" s="20"/>
      <c r="H8" s="21"/>
      <c r="I8" s="22"/>
      <c r="J8" s="22"/>
      <c r="K8" s="22"/>
      <c r="L8" s="24"/>
    </row>
    <row r="9" spans="1:13" ht="24.75" customHeight="1" x14ac:dyDescent="0.25">
      <c r="A9" s="20"/>
      <c r="B9" s="23" t="s">
        <v>20</v>
      </c>
      <c r="C9" s="25" t="s">
        <v>21</v>
      </c>
      <c r="D9" s="18">
        <f>'[1]2. 2020. önkormányzat'!D9</f>
        <v>3512000</v>
      </c>
      <c r="E9" s="18">
        <f>'[1]2. 2020. önkormányzat'!E9</f>
        <v>3512000</v>
      </c>
      <c r="F9" s="19">
        <f t="shared" si="1"/>
        <v>1</v>
      </c>
      <c r="G9" s="20"/>
      <c r="H9" s="21"/>
      <c r="I9" s="22"/>
      <c r="J9" s="22"/>
      <c r="K9" s="22"/>
      <c r="L9" s="24"/>
    </row>
    <row r="10" spans="1:13" ht="18" customHeight="1" x14ac:dyDescent="0.25">
      <c r="A10" s="20"/>
      <c r="B10" s="23" t="s">
        <v>22</v>
      </c>
      <c r="C10" s="25" t="s">
        <v>21</v>
      </c>
      <c r="D10" s="18">
        <f>'[1]2. 2020. önkormányzat'!D10</f>
        <v>795720</v>
      </c>
      <c r="E10" s="18">
        <f>'[1]2. 2020. önkormányzat'!E10</f>
        <v>795720</v>
      </c>
      <c r="F10" s="19">
        <f t="shared" si="1"/>
        <v>1</v>
      </c>
      <c r="G10" s="26"/>
      <c r="H10" s="21"/>
      <c r="I10" s="27"/>
      <c r="J10" s="27"/>
      <c r="K10" s="27"/>
      <c r="L10" s="28"/>
    </row>
    <row r="11" spans="1:13" ht="20.25" customHeight="1" x14ac:dyDescent="0.25">
      <c r="A11" s="20"/>
      <c r="B11" s="29"/>
      <c r="C11" s="30"/>
      <c r="D11" s="30"/>
      <c r="E11" s="30"/>
      <c r="F11" s="31"/>
      <c r="G11" s="26"/>
      <c r="H11" s="21"/>
      <c r="I11" s="32"/>
      <c r="J11" s="32"/>
      <c r="K11" s="32"/>
      <c r="L11" s="33"/>
    </row>
    <row r="12" spans="1:13" ht="20.25" customHeight="1" x14ac:dyDescent="0.25">
      <c r="A12" s="20"/>
      <c r="B12" s="23" t="s">
        <v>23</v>
      </c>
      <c r="C12" s="30"/>
      <c r="D12" s="30"/>
      <c r="E12" s="30"/>
      <c r="F12" s="31"/>
      <c r="G12" s="26"/>
      <c r="I12" s="35"/>
      <c r="J12" s="35"/>
      <c r="K12" s="35"/>
      <c r="L12" s="36"/>
    </row>
    <row r="13" spans="1:13" ht="30" x14ac:dyDescent="0.25">
      <c r="A13" s="16"/>
      <c r="B13" s="23" t="s">
        <v>24</v>
      </c>
      <c r="C13" s="18"/>
      <c r="D13" s="18"/>
      <c r="E13" s="18"/>
      <c r="F13" s="19"/>
      <c r="G13" s="26"/>
      <c r="H13" s="21"/>
      <c r="I13" s="32"/>
      <c r="J13" s="32"/>
      <c r="K13" s="32"/>
      <c r="L13" s="33"/>
    </row>
    <row r="14" spans="1:13" ht="29.25" customHeight="1" x14ac:dyDescent="0.25">
      <c r="A14" s="16"/>
      <c r="B14" s="23" t="s">
        <v>25</v>
      </c>
      <c r="C14" s="18"/>
      <c r="D14" s="18"/>
      <c r="E14" s="18"/>
      <c r="F14" s="19"/>
      <c r="G14" s="26"/>
      <c r="H14" s="21"/>
      <c r="I14" s="32"/>
      <c r="J14" s="32"/>
      <c r="K14" s="32"/>
      <c r="L14" s="33"/>
    </row>
    <row r="15" spans="1:13" ht="29.25" customHeight="1" x14ac:dyDescent="0.25">
      <c r="A15" s="16"/>
      <c r="B15" s="23" t="s">
        <v>26</v>
      </c>
      <c r="C15" s="18"/>
      <c r="D15" s="18"/>
      <c r="E15" s="18"/>
      <c r="F15" s="19"/>
      <c r="G15" s="26"/>
      <c r="H15" s="21"/>
      <c r="I15" s="32"/>
      <c r="J15" s="32"/>
      <c r="K15" s="32"/>
      <c r="L15" s="33"/>
    </row>
    <row r="16" spans="1:13" ht="29.25" customHeight="1" x14ac:dyDescent="0.25">
      <c r="A16" s="16"/>
      <c r="B16" s="23" t="s">
        <v>27</v>
      </c>
      <c r="C16" s="18">
        <f>'[1]2. 2020. önkormányzat'!C15+'[1]3. 2020. hivatal'!C15+'[1]4. 2020. műv.ház'!C15+'[1]5. 2020. forrás'!C15+'[1]6. 2020. szociális'!C15+'[1]7. 2020. bölcsőde'!C15</f>
        <v>52536282</v>
      </c>
      <c r="D16" s="18">
        <f>'[1]2. 2020. önkormányzat'!D15+'[1]3. 2020. hivatal'!D15+'[1]4. 2020. műv.ház'!D15+'[1]5. 2020. forrás'!D15+'[1]6. 2020. szociális'!D15+'[1]7. 2020. bölcsőde'!D15</f>
        <v>91991893</v>
      </c>
      <c r="E16" s="18">
        <f>'[1]2. 2020. önkormányzat'!E15+'[1]3. 2020. hivatal'!E15+'[1]4. 2020. műv.ház'!E15+'[1]5. 2020. forrás'!E15+'[1]6. 2020. szociális'!E15+'[1]7. 2020. bölcsőde'!E15</f>
        <v>34858137</v>
      </c>
      <c r="F16" s="19">
        <f>+E16/D16</f>
        <v>0.37892618428886987</v>
      </c>
      <c r="G16" s="26"/>
      <c r="H16" s="37"/>
      <c r="I16" s="35"/>
      <c r="J16" s="35"/>
      <c r="K16" s="35"/>
      <c r="L16" s="36"/>
    </row>
    <row r="17" spans="1:12" ht="18.75" customHeight="1" x14ac:dyDescent="0.25">
      <c r="A17" s="16"/>
      <c r="C17" s="18"/>
      <c r="D17" s="18"/>
      <c r="E17" s="18"/>
      <c r="F17" s="19"/>
      <c r="H17" s="37"/>
      <c r="I17" s="32"/>
      <c r="J17" s="32"/>
      <c r="K17" s="32"/>
      <c r="L17" s="33"/>
    </row>
    <row r="18" spans="1:12" ht="20.25" customHeight="1" x14ac:dyDescent="0.25">
      <c r="A18" s="12" t="s">
        <v>17</v>
      </c>
      <c r="B18" s="13" t="s">
        <v>28</v>
      </c>
      <c r="C18" s="14">
        <f>C19+C20+C24</f>
        <v>369600000</v>
      </c>
      <c r="D18" s="14">
        <f>D19+D20+D24</f>
        <v>386976287</v>
      </c>
      <c r="E18" s="14">
        <f>E19+E20+E24</f>
        <v>377804136</v>
      </c>
      <c r="F18" s="15">
        <f>+E18/D18</f>
        <v>0.97629789910098552</v>
      </c>
      <c r="G18" s="12" t="s">
        <v>29</v>
      </c>
      <c r="H18" s="13" t="s">
        <v>30</v>
      </c>
      <c r="I18" s="14">
        <f>SUM(I19:I23)</f>
        <v>312449554.04724407</v>
      </c>
      <c r="J18" s="14">
        <f>SUM(J19:J23)</f>
        <v>320675363</v>
      </c>
      <c r="K18" s="14">
        <f>SUM(K19:K23)</f>
        <v>264230670</v>
      </c>
      <c r="L18" s="15">
        <f t="shared" ref="L18:L23" si="2">+K18/J18</f>
        <v>0.8239818223890184</v>
      </c>
    </row>
    <row r="19" spans="1:12" ht="20.25" customHeight="1" x14ac:dyDescent="0.25">
      <c r="A19" s="38"/>
      <c r="B19" s="30" t="s">
        <v>31</v>
      </c>
      <c r="C19" s="22">
        <f>'[1]2. 2020. önkormányzat'!C18</f>
        <v>66100000</v>
      </c>
      <c r="D19" s="22">
        <f>'[1]2. 2020. önkormányzat'!D18</f>
        <v>94447145</v>
      </c>
      <c r="E19" s="22">
        <f>'[1]2. 2020. önkormányzat'!E18</f>
        <v>71031649</v>
      </c>
      <c r="F19" s="19">
        <f t="shared" ref="F19:F35" si="3">+E19/D19</f>
        <v>0.75207830792555985</v>
      </c>
      <c r="G19" s="39"/>
      <c r="H19" s="40" t="s">
        <v>32</v>
      </c>
      <c r="I19" s="35">
        <f>'[1]2. 2020. önkormányzat'!I18+'[1]3. 2020. hivatal'!I18+'[1]4. 2020. műv.ház'!I18+'[1]5. 2020. forrás'!I18+'[1]6. 2020. szociális'!I18+'[1]7. 2020. bölcsőde'!I18</f>
        <v>50949890</v>
      </c>
      <c r="J19" s="35">
        <f>'[1]2. 2020. önkormányzat'!J18+'[1]3. 2020. hivatal'!J18+'[1]4. 2020. műv.ház'!J18+'[1]5. 2020. forrás'!J18+'[1]6. 2020. szociális'!J18+'[1]7. 2020. bölcsőde'!J18</f>
        <v>65731966</v>
      </c>
      <c r="K19" s="35">
        <f>'[1]2. 2020. önkormányzat'!K18+'[1]3. 2020. hivatal'!K18+'[1]4. 2020. műv.ház'!K18+'[1]5. 2020. forrás'!K18+'[1]6. 2020. szociális'!K18+'[1]7. 2020. bölcsőde'!K18</f>
        <v>60276837</v>
      </c>
      <c r="L19" s="19">
        <f t="shared" si="2"/>
        <v>0.91700949580604363</v>
      </c>
    </row>
    <row r="20" spans="1:12" ht="20.25" customHeight="1" x14ac:dyDescent="0.25">
      <c r="A20" s="38"/>
      <c r="B20" s="30" t="s">
        <v>33</v>
      </c>
      <c r="C20" s="22">
        <f>'[1]2. 2020. önkormányzat'!C19</f>
        <v>302000000</v>
      </c>
      <c r="D20" s="22">
        <f>'[1]2. 2020. önkormányzat'!D19</f>
        <v>291329142</v>
      </c>
      <c r="E20" s="22">
        <f>'[1]2. 2020. önkormányzat'!E19</f>
        <v>303965117</v>
      </c>
      <c r="F20" s="19">
        <f t="shared" si="3"/>
        <v>1.0433735359025633</v>
      </c>
      <c r="G20" s="39"/>
      <c r="H20" s="40" t="s">
        <v>34</v>
      </c>
      <c r="I20" s="35">
        <f>'[1]2. 2020. önkormányzat'!I19+'[1]3. 2020. hivatal'!I19+'[1]4. 2020. műv.ház'!I19+'[1]6. 2020. szociális'!I19+'[1]5. 2020. forrás'!I19+'[1]7. 2020. bölcsőde'!I19</f>
        <v>13258100</v>
      </c>
      <c r="J20" s="35">
        <f>'[1]2. 2020. önkormányzat'!J19+'[1]3. 2020. hivatal'!J19+'[1]4. 2020. műv.ház'!J19+'[1]6. 2020. szociális'!J19+'[1]5. 2020. forrás'!J19+'[1]7. 2020. bölcsőde'!J19</f>
        <v>12472600</v>
      </c>
      <c r="K20" s="35">
        <f>'[1]2. 2020. önkormányzat'!K19+'[1]3. 2020. hivatal'!K19+'[1]4. 2020. műv.ház'!K19+'[1]6. 2020. szociális'!K19+'[1]5. 2020. forrás'!K19+'[1]7. 2020. bölcsőde'!K19</f>
        <v>10645556</v>
      </c>
      <c r="L20" s="19">
        <f t="shared" si="2"/>
        <v>0.85351538572551033</v>
      </c>
    </row>
    <row r="21" spans="1:12" ht="20.25" customHeight="1" x14ac:dyDescent="0.25">
      <c r="A21" s="38"/>
      <c r="B21" s="30" t="s">
        <v>35</v>
      </c>
      <c r="C21" s="22">
        <f>'[1]2. 2020. önkormányzat'!C20</f>
        <v>276000000</v>
      </c>
      <c r="D21" s="22">
        <f>'[1]2. 2020. önkormányzat'!D20</f>
        <v>291268542</v>
      </c>
      <c r="E21" s="22">
        <f>'[1]2. 2020. önkormányzat'!E20</f>
        <v>303904517</v>
      </c>
      <c r="F21" s="19">
        <f t="shared" si="3"/>
        <v>1.0433825600019655</v>
      </c>
      <c r="G21" s="39"/>
      <c r="H21" s="40" t="s">
        <v>36</v>
      </c>
      <c r="I21" s="35">
        <f>'[1]2. 2020. önkormányzat'!I20+'[1]3. 2020. hivatal'!I20+'[1]4. 2020. műv.ház'!I20+'[1]5. 2020. forrás'!I20+'[1]6. 2020. szociális'!I20+'[1]7. 2020. bölcsőde'!I20</f>
        <v>172857853.0472441</v>
      </c>
      <c r="J21" s="35">
        <f>'[1]2. 2020. önkormányzat'!J20+'[1]3. 2020. hivatal'!J20+'[1]4. 2020. műv.ház'!J20+'[1]5. 2020. forrás'!J20+'[1]6. 2020. szociális'!J20+'[1]7. 2020. bölcsőde'!J20</f>
        <v>163372396</v>
      </c>
      <c r="K21" s="35">
        <f>'[1]2. 2020. önkormányzat'!K20+'[1]3. 2020. hivatal'!K20+'[1]4. 2020. műv.ház'!K20+'[1]5. 2020. forrás'!K20+'[1]6. 2020. szociális'!K20+'[1]7. 2020. bölcsőde'!K20</f>
        <v>131645433</v>
      </c>
      <c r="L21" s="19">
        <f t="shared" si="2"/>
        <v>0.80579973253253878</v>
      </c>
    </row>
    <row r="22" spans="1:12" ht="20.25" customHeight="1" x14ac:dyDescent="0.25">
      <c r="A22" s="38"/>
      <c r="B22" s="30" t="s">
        <v>37</v>
      </c>
      <c r="C22" s="22">
        <f>'[1]2. 2020. önkormányzat'!C21</f>
        <v>26000000</v>
      </c>
      <c r="D22" s="22">
        <f>'[1]2. 2020. önkormányzat'!D21</f>
        <v>0</v>
      </c>
      <c r="E22" s="22">
        <f>'[1]2. 2020. önkormányzat'!E21</f>
        <v>0</v>
      </c>
      <c r="F22" s="19"/>
      <c r="G22" s="39"/>
      <c r="H22" s="40" t="s">
        <v>38</v>
      </c>
      <c r="I22" s="35">
        <f>'[1]2. 2020. önkormányzat'!I21+'[1]3. 2020. hivatal'!I21+'[1]4. 2020. műv.ház'!I21+'[1]5. 2020. forrás'!I21+'[1]6. 2020. szociális'!I21+'[1]7. 2020. bölcsőde'!I21</f>
        <v>15543176</v>
      </c>
      <c r="J22" s="35">
        <f>'[1]2. 2020. önkormányzat'!J21+'[1]3. 2020. hivatal'!J21+'[1]4. 2020. műv.ház'!J21+'[1]5. 2020. forrás'!J21+'[1]6. 2020. szociális'!J21+'[1]7. 2020. bölcsőde'!J21</f>
        <v>14518696</v>
      </c>
      <c r="K22" s="35">
        <f>'[1]2. 2020. önkormányzat'!K21+'[1]3. 2020. hivatal'!K21+'[1]4. 2020. műv.ház'!K21+'[1]5. 2020. forrás'!K21+'[1]6. 2020. szociális'!K21+'[1]7. 2020. bölcsőde'!K21</f>
        <v>10257594</v>
      </c>
      <c r="L22" s="19">
        <f t="shared" si="2"/>
        <v>0.70650931736569178</v>
      </c>
    </row>
    <row r="23" spans="1:12" ht="20.25" customHeight="1" x14ac:dyDescent="0.25">
      <c r="A23" s="38"/>
      <c r="B23" s="30" t="s">
        <v>39</v>
      </c>
      <c r="C23" s="22">
        <f>'[1]2. 2020. önkormányzat'!C22</f>
        <v>0</v>
      </c>
      <c r="D23" s="22">
        <f>'[1]2. 2020. önkormányzat'!D22</f>
        <v>60600</v>
      </c>
      <c r="E23" s="22">
        <f>'[1]2. 2020. önkormányzat'!E22</f>
        <v>60600</v>
      </c>
      <c r="F23" s="19">
        <f t="shared" si="3"/>
        <v>1</v>
      </c>
      <c r="G23" s="39"/>
      <c r="H23" s="40" t="s">
        <v>40</v>
      </c>
      <c r="I23" s="35">
        <f>'[1]2. 2020. önkormányzat'!I22+'[1]3. 2020. hivatal'!I22+'[1]4. 2020. műv.ház'!I22+'[1]5. 2020. forrás'!I22+'[1]6. 2020. szociális'!I22+'[1]7. 2020. bölcsőde'!I22</f>
        <v>59840535</v>
      </c>
      <c r="J23" s="35">
        <f>'[1]2. 2020. önkormányzat'!J22+'[1]3. 2020. hivatal'!J22+'[1]4. 2020. műv.ház'!J22+'[1]5. 2020. forrás'!J22+'[1]6. 2020. szociális'!J22+'[1]7. 2020. bölcsőde'!J22-1</f>
        <v>64579705</v>
      </c>
      <c r="K23" s="35">
        <f>'[1]2. 2020. önkormányzat'!K22+'[1]3. 2020. hivatal'!K22+'[1]4. 2020. műv.ház'!K22+'[1]5. 2020. forrás'!K22+'[1]6. 2020. szociális'!K22+'[1]7. 2020. bölcsőde'!K22</f>
        <v>51405250</v>
      </c>
      <c r="L23" s="19">
        <f t="shared" si="2"/>
        <v>0.79599697768826905</v>
      </c>
    </row>
    <row r="24" spans="1:12" ht="20.25" customHeight="1" x14ac:dyDescent="0.25">
      <c r="A24" s="38"/>
      <c r="B24" s="30" t="s">
        <v>41</v>
      </c>
      <c r="C24" s="22">
        <f>'[1]2. 2020. önkormányzat'!C23</f>
        <v>1500000</v>
      </c>
      <c r="D24" s="22">
        <f>'[1]2. 2020. önkormányzat'!D23</f>
        <v>1200000</v>
      </c>
      <c r="E24" s="22">
        <f>'[1]2. 2020. önkormányzat'!E23</f>
        <v>2807370</v>
      </c>
      <c r="F24" s="19">
        <f t="shared" si="3"/>
        <v>2.3394750000000002</v>
      </c>
      <c r="G24" s="39"/>
      <c r="H24" s="41"/>
      <c r="I24" s="32"/>
      <c r="J24" s="32"/>
      <c r="K24" s="32"/>
      <c r="L24" s="33"/>
    </row>
    <row r="25" spans="1:12" ht="20.25" customHeight="1" x14ac:dyDescent="0.25">
      <c r="A25" s="12" t="s">
        <v>29</v>
      </c>
      <c r="B25" s="13" t="s">
        <v>42</v>
      </c>
      <c r="C25" s="14">
        <f>SUM(C26:C35)</f>
        <v>133623396</v>
      </c>
      <c r="D25" s="14">
        <f>SUM(D26:D35)</f>
        <v>117344467</v>
      </c>
      <c r="E25" s="14">
        <f>SUM(E26:E35)</f>
        <v>112520142</v>
      </c>
      <c r="F25" s="15">
        <f>+E25/D25</f>
        <v>0.95888749488290748</v>
      </c>
      <c r="G25" s="12" t="s">
        <v>43</v>
      </c>
      <c r="H25" s="13" t="s">
        <v>44</v>
      </c>
      <c r="I25" s="14">
        <f>SUM(I26:I31)</f>
        <v>3840000</v>
      </c>
      <c r="J25" s="14">
        <f>SUM(J26:J31)</f>
        <v>4350000</v>
      </c>
      <c r="K25" s="14">
        <f>SUM(K26:K31)</f>
        <v>4055113</v>
      </c>
      <c r="L25" s="15">
        <f>+K25/J25</f>
        <v>0.93220988505747127</v>
      </c>
    </row>
    <row r="26" spans="1:12" ht="20.25" customHeight="1" x14ac:dyDescent="0.25">
      <c r="A26" s="38"/>
      <c r="B26" s="42" t="s">
        <v>45</v>
      </c>
      <c r="C26" s="43">
        <f>'[1]2. 2020. önkormányzat'!C25+'[1]3. 2020. hivatal'!C25+'[1]4. 2020. műv.ház'!C25+'[1]5. 2020. forrás'!C25+'[1]6. 2020. szociális'!C25</f>
        <v>0</v>
      </c>
      <c r="D26" s="43">
        <f>'[1]2. 2020. önkormányzat'!D25+'[1]3. 2020. hivatal'!D25+'[1]4. 2020. műv.ház'!D25+'[1]5. 2020. forrás'!D25+'[1]6. 2020. szociális'!D25</f>
        <v>0</v>
      </c>
      <c r="E26" s="43">
        <f>'[1]2. 2020. önkormányzat'!E25+'[1]3. 2020. hivatal'!E25+'[1]4. 2020. műv.ház'!E25+'[1]5. 2020. forrás'!E25+'[1]6. 2020. szociális'!E25</f>
        <v>0</v>
      </c>
      <c r="F26" s="19"/>
      <c r="G26" s="39"/>
      <c r="H26" s="41" t="s">
        <v>46</v>
      </c>
      <c r="I26" s="44">
        <f>'[1]2. 2020. önkormányzat'!I25</f>
        <v>790000</v>
      </c>
      <c r="J26" s="44">
        <f>'[1]2. 2020. önkormányzat'!J25</f>
        <v>0</v>
      </c>
      <c r="K26" s="44">
        <f>'[1]2. 2020. önkormányzat'!K25</f>
        <v>0</v>
      </c>
      <c r="L26" s="19"/>
    </row>
    <row r="27" spans="1:12" ht="20.25" customHeight="1" x14ac:dyDescent="0.25">
      <c r="A27" s="38"/>
      <c r="B27" s="42" t="s">
        <v>47</v>
      </c>
      <c r="C27" s="43">
        <f>+'[1]2. 2020. önkormányzat'!C26+'[1]3. 2020. hivatal'!C26+'[1]4. 2020. műv.ház'!C26+'[1]5. 2020. forrás'!C26+'[1]6. 2020. szociális'!C26+'[1]7. 2020. bölcsőde'!C26</f>
        <v>96497150</v>
      </c>
      <c r="D27" s="43">
        <f>+'[1]2. 2020. önkormányzat'!D26+'[1]3. 2020. hivatal'!D26+'[1]4. 2020. műv.ház'!D26+'[1]5. 2020. forrás'!D26+'[1]6. 2020. szociális'!D26+'[1]7. 2020. bölcsőde'!D26</f>
        <v>77551152</v>
      </c>
      <c r="E27" s="45">
        <f>+'[1]2. 2020. önkormányzat'!E26+'[1]3. 2020. hivatal'!E26+'[1]4. 2020. műv.ház'!E26+'[1]5. 2020. forrás'!E26+'[1]6. 2020. szociális'!E26+'[1]7. 2020. bölcsőde'!E26</f>
        <v>77492006</v>
      </c>
      <c r="F27" s="19">
        <f t="shared" si="3"/>
        <v>0.99923732918886876</v>
      </c>
      <c r="G27" s="39"/>
      <c r="H27" s="37" t="s">
        <v>48</v>
      </c>
      <c r="I27" s="44">
        <f>'[1]2. 2020. önkormányzat'!I26</f>
        <v>0</v>
      </c>
      <c r="J27" s="44">
        <f>'[1]2. 2020. önkormányzat'!J26</f>
        <v>0</v>
      </c>
      <c r="K27" s="44">
        <f>'[1]2. 2020. önkormányzat'!K26</f>
        <v>0</v>
      </c>
      <c r="L27" s="19"/>
    </row>
    <row r="28" spans="1:12" ht="20.25" customHeight="1" x14ac:dyDescent="0.25">
      <c r="A28" s="38"/>
      <c r="B28" s="42" t="s">
        <v>49</v>
      </c>
      <c r="C28" s="43">
        <f>+'[1]2. 2020. önkormányzat'!C27+'[1]3. 2020. hivatal'!C27+'[1]4. 2020. műv.ház'!C27+'[1]5. 2020. forrás'!C27+'[1]6. 2020. szociális'!C27+'[1]7. 2020. bölcsőde'!C27</f>
        <v>2600000</v>
      </c>
      <c r="D28" s="43">
        <f>+'[1]2. 2020. önkormányzat'!D27+'[1]3. 2020. hivatal'!D27+'[1]4. 2020. műv.ház'!D27+'[1]5. 2020. forrás'!D27+'[1]6. 2020. szociális'!D27+'[1]7. 2020. bölcsőde'!D27</f>
        <v>3050000</v>
      </c>
      <c r="E28" s="45">
        <f>+'[1]2. 2020. önkormányzat'!E27+'[1]3. 2020. hivatal'!E27+'[1]4. 2020. műv.ház'!E27+'[1]5. 2020. forrás'!E27+'[1]6. 2020. szociális'!E27+'[1]7. 2020. bölcsőde'!E27</f>
        <v>2323058</v>
      </c>
      <c r="F28" s="19">
        <f t="shared" si="3"/>
        <v>0.76165836065573767</v>
      </c>
      <c r="G28" s="39"/>
      <c r="H28" s="41" t="s">
        <v>50</v>
      </c>
      <c r="I28" s="44">
        <f>'[1]2. 2020. önkormányzat'!I27</f>
        <v>0</v>
      </c>
      <c r="J28" s="44">
        <f>'[1]2. 2020. önkormányzat'!J27</f>
        <v>0</v>
      </c>
      <c r="K28" s="44">
        <f>'[1]2. 2020. önkormányzat'!K27</f>
        <v>0</v>
      </c>
      <c r="L28" s="19"/>
    </row>
    <row r="29" spans="1:12" ht="20.25" customHeight="1" x14ac:dyDescent="0.25">
      <c r="A29" s="38"/>
      <c r="B29" s="42" t="s">
        <v>51</v>
      </c>
      <c r="C29" s="43">
        <f>+'[1]2. 2020. önkormányzat'!C28+'[1]3. 2020. hivatal'!C28+'[1]4. 2020. műv.ház'!C28+'[1]5. 2020. forrás'!C28+'[1]6. 2020. szociális'!C28+'[1]7. 2020. bölcsőde'!C28</f>
        <v>3701900</v>
      </c>
      <c r="D29" s="43">
        <f>+'[1]2. 2020. önkormányzat'!D28+'[1]3. 2020. hivatal'!D28+'[1]4. 2020. műv.ház'!D28+'[1]5. 2020. forrás'!D28+'[1]6. 2020. szociális'!D28+'[1]7. 2020. bölcsőde'!D28</f>
        <v>3801900</v>
      </c>
      <c r="E29" s="43">
        <f>+'[1]2. 2020. önkormányzat'!E28+'[1]3. 2020. hivatal'!E28+'[1]4. 2020. műv.ház'!E28+'[1]5. 2020. forrás'!E28+'[1]6. 2020. szociális'!E28+'[1]7. 2020. bölcsőde'!E28</f>
        <v>392380</v>
      </c>
      <c r="F29" s="19">
        <f t="shared" si="3"/>
        <v>0.10320629159104658</v>
      </c>
      <c r="G29" s="39"/>
      <c r="H29" s="41" t="s">
        <v>52</v>
      </c>
      <c r="I29" s="44">
        <f>'[1]2. 2020. önkormányzat'!I28</f>
        <v>0</v>
      </c>
      <c r="J29" s="44">
        <f>'[1]2. 2020. önkormányzat'!J28</f>
        <v>0</v>
      </c>
      <c r="K29" s="44">
        <f>'[1]2. 2020. önkormányzat'!K28</f>
        <v>0</v>
      </c>
      <c r="L29" s="19"/>
    </row>
    <row r="30" spans="1:12" ht="20.25" customHeight="1" x14ac:dyDescent="0.25">
      <c r="A30" s="38"/>
      <c r="B30" s="42" t="s">
        <v>53</v>
      </c>
      <c r="C30" s="43">
        <f>+'[1]2. 2020. önkormányzat'!C29+'[1]3. 2020. hivatal'!C29+'[1]4. 2020. műv.ház'!C29+'[1]5. 2020. forrás'!C29+'[1]6. 2020. szociális'!C29+'[1]7. 2020. bölcsőde'!C29</f>
        <v>7408120</v>
      </c>
      <c r="D30" s="43">
        <f>+'[1]2. 2020. önkormányzat'!D29+'[1]3. 2020. hivatal'!D29+'[1]4. 2020. műv.ház'!D29+'[1]5. 2020. forrás'!D29+'[1]6. 2020. szociális'!D29+'[1]7. 2020. bölcsőde'!D29</f>
        <v>7055272</v>
      </c>
      <c r="E30" s="45">
        <f>+'[1]2. 2020. önkormányzat'!E29+'[1]3. 2020. hivatal'!E29+'[1]4. 2020. műv.ház'!E29+'[1]5. 2020. forrás'!E29+'[1]6. 2020. szociális'!E29+'[1]7. 2020. bölcsőde'!E29</f>
        <v>7119804</v>
      </c>
      <c r="F30" s="19">
        <f t="shared" si="3"/>
        <v>1.0091466353104459</v>
      </c>
      <c r="G30" s="39"/>
      <c r="H30" s="41" t="s">
        <v>54</v>
      </c>
      <c r="I30" s="44">
        <f>'[1]2. 2020. önkormányzat'!I29</f>
        <v>0</v>
      </c>
      <c r="J30" s="44">
        <f>'[1]2. 2020. önkormányzat'!J29</f>
        <v>0</v>
      </c>
      <c r="K30" s="44">
        <f>'[1]2. 2020. önkormányzat'!K29</f>
        <v>0</v>
      </c>
      <c r="L30" s="19"/>
    </row>
    <row r="31" spans="1:12" ht="20.25" customHeight="1" x14ac:dyDescent="0.25">
      <c r="A31" s="38"/>
      <c r="B31" s="42" t="s">
        <v>55</v>
      </c>
      <c r="C31" s="43">
        <f>+'[1]2. 2020. önkormányzat'!C30+'[1]3. 2020. hivatal'!C30+'[1]4. 2020. műv.ház'!C30+'[1]5. 2020. forrás'!C30+'[1]6. 2020. szociális'!C30+'[1]7. 2020. bölcsőde'!C30</f>
        <v>23173415</v>
      </c>
      <c r="D31" s="43">
        <f>+'[1]2. 2020. önkormányzat'!D30+'[1]3. 2020. hivatal'!D30+'[1]4. 2020. műv.ház'!D30+'[1]5. 2020. forrás'!D30+'[1]6. 2020. szociális'!D30+'[1]7. 2020. bölcsőde'!D30</f>
        <v>20897372</v>
      </c>
      <c r="E31" s="43">
        <f>+'[1]2. 2020. önkormányzat'!E30+'[1]3. 2020. hivatal'!E30+'[1]4. 2020. műv.ház'!E30+'[1]5. 2020. forrás'!E30+'[1]6. 2020. szociális'!E30+'[1]7. 2020. bölcsőde'!E30</f>
        <v>19945108</v>
      </c>
      <c r="F31" s="19">
        <f t="shared" si="3"/>
        <v>0.95443139931662224</v>
      </c>
      <c r="G31" s="39"/>
      <c r="H31" s="41" t="s">
        <v>56</v>
      </c>
      <c r="I31" s="44">
        <f>'[1]2. 2020. önkormányzat'!I30</f>
        <v>3050000</v>
      </c>
      <c r="J31" s="44">
        <f>'[1]2. 2020. önkormányzat'!J30</f>
        <v>4350000</v>
      </c>
      <c r="K31" s="44">
        <f>'[1]2. 2020. önkormányzat'!K30</f>
        <v>4055113</v>
      </c>
      <c r="L31" s="19">
        <f>+K31/J31</f>
        <v>0.93220988505747127</v>
      </c>
    </row>
    <row r="32" spans="1:12" ht="20.25" customHeight="1" x14ac:dyDescent="0.25">
      <c r="A32" s="38"/>
      <c r="B32" s="42" t="s">
        <v>57</v>
      </c>
      <c r="C32" s="43">
        <f>'[1]2. 2020. önkormányzat'!C31+'[1]3. 2020. hivatal'!C314+'[1]4. 2020. műv.ház'!C31+'[1]5. 2020. forrás'!C31+'[1]6. 2020. szociális'!C31</f>
        <v>0</v>
      </c>
      <c r="D32" s="43">
        <f>'[1]2. 2020. önkormányzat'!D31+'[1]3. 2020. hivatal'!D314+'[1]4. 2020. műv.ház'!D31+'[1]5. 2020. forrás'!D31+'[1]6. 2020. szociális'!D31</f>
        <v>0</v>
      </c>
      <c r="E32" s="43">
        <f>'[1]2. 2020. önkormányzat'!E31+'[1]3. 2020. hivatal'!E314+'[1]4. 2020. műv.ház'!E31+'[1]5. 2020. forrás'!E31+'[1]6. 2020. szociális'!E31</f>
        <v>0</v>
      </c>
      <c r="F32" s="19"/>
      <c r="G32" s="39"/>
      <c r="H32" s="41"/>
      <c r="I32" s="32"/>
      <c r="J32" s="32"/>
      <c r="K32" s="32"/>
      <c r="L32" s="33"/>
    </row>
    <row r="33" spans="1:12" ht="20.25" customHeight="1" x14ac:dyDescent="0.25">
      <c r="A33" s="38"/>
      <c r="B33" s="42" t="s">
        <v>58</v>
      </c>
      <c r="C33" s="43">
        <f>'[1]2. 2020. önkormányzat'!C32+'[1]3. 2020. hivatal'!C325+'[1]4. 2020. műv.ház'!C32+'[1]5. 2020. forrás'!C32+'[1]6. 2020. szociális'!C32</f>
        <v>0</v>
      </c>
      <c r="D33" s="43">
        <f>'[1]2. 2020. önkormányzat'!D32+'[1]3. 2020. hivatal'!D325+'[1]4. 2020. műv.ház'!D32+'[1]5. 2020. forrás'!D32+'[1]6. 2020. szociális'!D32</f>
        <v>4338370</v>
      </c>
      <c r="E33" s="43">
        <f>+'[1]2. 2020. önkormányzat'!E32+'[1]3. 2020. hivatal'!E32+'[1]5. 2020. forrás'!E32+'[1]6. 2020. szociális'!E32+'[1]4. 2020. műv.ház'!E32+'[1]7. 2020. bölcsőde'!E32</f>
        <v>4339940</v>
      </c>
      <c r="F33" s="19">
        <f t="shared" si="3"/>
        <v>1.0003618870681845</v>
      </c>
      <c r="G33" s="39"/>
      <c r="I33" s="35"/>
      <c r="J33" s="35"/>
      <c r="K33" s="35"/>
      <c r="L33" s="36"/>
    </row>
    <row r="34" spans="1:12" ht="20.25" customHeight="1" x14ac:dyDescent="0.25">
      <c r="A34" s="38"/>
      <c r="B34" s="42" t="s">
        <v>59</v>
      </c>
      <c r="C34" s="43">
        <f>'[1]2. 2020. önkormányzat'!C33+'[1]3. 2020. hivatal'!C33+'[1]4. 2020. műv.ház'!C33+'[1]5. 2020. forrás'!C33+'[1]6. 2020. szociális'!C33</f>
        <v>0</v>
      </c>
      <c r="D34" s="43">
        <f>'[1]2. 2020. önkormányzat'!D33+'[1]3. 2020. hivatal'!D33+'[1]4. 2020. műv.ház'!D33+'[1]5. 2020. forrás'!D33+'[1]6. 2020. szociális'!D33</f>
        <v>0</v>
      </c>
      <c r="E34" s="43">
        <f>'[1]2. 2020. önkormányzat'!E33+'[1]3. 2020. hivatal'!E33+'[1]4. 2020. műv.ház'!E33+'[1]5. 2020. forrás'!E33+'[1]6. 2020. szociális'!E33</f>
        <v>0</v>
      </c>
      <c r="F34" s="19"/>
      <c r="G34" s="39"/>
      <c r="H34" s="41"/>
      <c r="I34" s="32"/>
      <c r="J34" s="32"/>
      <c r="K34" s="32"/>
      <c r="L34" s="33"/>
    </row>
    <row r="35" spans="1:12" ht="20.25" customHeight="1" x14ac:dyDescent="0.25">
      <c r="A35" s="38"/>
      <c r="B35" s="42" t="s">
        <v>60</v>
      </c>
      <c r="C35" s="43">
        <f>'[1]2. 2020. önkormányzat'!C34+'[1]3. 2020. hivatal'!C34+'[1]4. 2020. műv.ház'!C34+'[1]5. 2020. forrás'!C34+'[1]6. 2020. szociális'!C34</f>
        <v>242811</v>
      </c>
      <c r="D35" s="43">
        <f>'[1]2. 2020. önkormányzat'!D34+'[1]3. 2020. hivatal'!D34+'[1]4. 2020. műv.ház'!D34+'[1]5. 2020. forrás'!D34+'[1]6. 2020. szociális'!D34</f>
        <v>650401</v>
      </c>
      <c r="E35" s="45">
        <f>+'[1]2. 2020. önkormányzat'!E34+'[1]3. 2020. hivatal'!E34+'[1]4. 2020. műv.ház'!E34+'[1]5. 2020. forrás'!E34+'[1]6. 2020. szociális'!E34+'[1]7. 2020. bölcsőde'!E34</f>
        <v>907846</v>
      </c>
      <c r="F35" s="19">
        <f t="shared" si="3"/>
        <v>1.395825037169377</v>
      </c>
      <c r="G35" s="39"/>
      <c r="H35" s="41"/>
      <c r="I35" s="32"/>
      <c r="J35" s="32"/>
      <c r="K35" s="32"/>
      <c r="L35" s="33"/>
    </row>
    <row r="36" spans="1:12" ht="20.25" customHeight="1" x14ac:dyDescent="0.25">
      <c r="A36" s="12" t="s">
        <v>43</v>
      </c>
      <c r="B36" s="13" t="s">
        <v>61</v>
      </c>
      <c r="C36" s="14">
        <f>SUM(C37:C39)</f>
        <v>0</v>
      </c>
      <c r="D36" s="14">
        <f>SUM(D37:D39)</f>
        <v>172686</v>
      </c>
      <c r="E36" s="14">
        <f>SUM(E37:E39)</f>
        <v>133876</v>
      </c>
      <c r="F36" s="15">
        <f>SUM(F37:F39)</f>
        <v>0.7752568245254392</v>
      </c>
      <c r="G36" s="12" t="s">
        <v>62</v>
      </c>
      <c r="H36" s="13" t="s">
        <v>63</v>
      </c>
      <c r="I36" s="14">
        <f>SUM(I37:I42)</f>
        <v>39821746</v>
      </c>
      <c r="J36" s="14">
        <f>SUM(J37:J42)</f>
        <v>36906001</v>
      </c>
      <c r="K36" s="14">
        <f>SUM(K37:K42)</f>
        <v>28713388</v>
      </c>
      <c r="L36" s="15">
        <f>+K36/J36</f>
        <v>0.77801406876892465</v>
      </c>
    </row>
    <row r="37" spans="1:12" ht="30" x14ac:dyDescent="0.25">
      <c r="A37" s="38"/>
      <c r="B37" s="42" t="s">
        <v>64</v>
      </c>
      <c r="C37" s="43"/>
      <c r="D37" s="43"/>
      <c r="E37" s="43"/>
      <c r="F37" s="31"/>
      <c r="G37" s="39"/>
      <c r="H37" s="41" t="s">
        <v>65</v>
      </c>
      <c r="I37" s="44" t="s">
        <v>21</v>
      </c>
      <c r="J37" s="44">
        <f>+'[1]2. 2020. önkormányzat'!J36</f>
        <v>72000</v>
      </c>
      <c r="K37" s="44">
        <f>+'[1]2. 2020. önkormányzat'!K36</f>
        <v>72000</v>
      </c>
      <c r="L37" s="19">
        <f t="shared" ref="L37:L42" si="4">+K37/J37</f>
        <v>1</v>
      </c>
    </row>
    <row r="38" spans="1:12" ht="28.5" customHeight="1" x14ac:dyDescent="0.25">
      <c r="A38" s="38"/>
      <c r="B38" s="23" t="s">
        <v>66</v>
      </c>
      <c r="C38" s="43"/>
      <c r="D38" s="43"/>
      <c r="E38" s="43"/>
      <c r="F38" s="31"/>
      <c r="G38" s="39"/>
      <c r="H38" s="41" t="s">
        <v>67</v>
      </c>
      <c r="I38" s="46"/>
      <c r="J38" s="46"/>
      <c r="K38" s="46"/>
      <c r="L38" s="19"/>
    </row>
    <row r="39" spans="1:12" ht="19.5" customHeight="1" x14ac:dyDescent="0.25">
      <c r="A39" s="38"/>
      <c r="B39" s="42" t="s">
        <v>68</v>
      </c>
      <c r="C39" s="43">
        <f>+'[1]2. 2020. önkormányzat'!C38</f>
        <v>0</v>
      </c>
      <c r="D39" s="43">
        <f>+'[1]2. 2020. önkormányzat'!D38</f>
        <v>172686</v>
      </c>
      <c r="E39" s="43">
        <f>+'[1]2. 2020. önkormányzat'!E38</f>
        <v>133876</v>
      </c>
      <c r="F39" s="31">
        <f>+'[1]2. 2020. önkormányzat'!F38</f>
        <v>0.7752568245254392</v>
      </c>
      <c r="G39" s="39"/>
      <c r="H39" s="41" t="s">
        <v>69</v>
      </c>
      <c r="I39" s="44">
        <f>'[1]2. 2020. önkormányzat'!I38</f>
        <v>17521746</v>
      </c>
      <c r="J39" s="44">
        <f>'[1]2. 2020. önkormányzat'!J38</f>
        <v>17449746</v>
      </c>
      <c r="K39" s="44">
        <f>'[1]2. 2020. önkormányzat'!K38</f>
        <v>11439788</v>
      </c>
      <c r="L39" s="19">
        <f t="shared" si="4"/>
        <v>0.65558478616250349</v>
      </c>
    </row>
    <row r="40" spans="1:12" ht="34.5" customHeight="1" x14ac:dyDescent="0.25">
      <c r="A40" s="38"/>
      <c r="B40" s="42"/>
      <c r="C40" s="43"/>
      <c r="D40" s="43"/>
      <c r="E40" s="43"/>
      <c r="F40" s="31"/>
      <c r="G40" s="39"/>
      <c r="H40" s="41" t="s">
        <v>70</v>
      </c>
      <c r="I40" s="46"/>
      <c r="J40" s="46"/>
      <c r="K40" s="46"/>
      <c r="L40" s="19"/>
    </row>
    <row r="41" spans="1:12" ht="19.5" customHeight="1" x14ac:dyDescent="0.25">
      <c r="A41" s="38"/>
      <c r="B41" s="42"/>
      <c r="C41" s="47"/>
      <c r="D41" s="47"/>
      <c r="E41" s="47"/>
      <c r="F41" s="48"/>
      <c r="G41" s="39"/>
      <c r="H41" s="41" t="s">
        <v>71</v>
      </c>
      <c r="I41" s="44">
        <f>'[1]2. 2020. önkormányzat'!I40</f>
        <v>13800000</v>
      </c>
      <c r="J41" s="44">
        <f>'[1]2. 2020. önkormányzat'!J40</f>
        <v>18001600</v>
      </c>
      <c r="K41" s="44">
        <f>'[1]2. 2020. önkormányzat'!K40</f>
        <v>17201600</v>
      </c>
      <c r="L41" s="19">
        <f t="shared" si="4"/>
        <v>0.95555950582170479</v>
      </c>
    </row>
    <row r="42" spans="1:12" ht="19.5" customHeight="1" x14ac:dyDescent="0.25">
      <c r="A42" s="38"/>
      <c r="B42" s="42"/>
      <c r="C42" s="47"/>
      <c r="D42" s="47"/>
      <c r="E42" s="47"/>
      <c r="F42" s="48"/>
      <c r="G42" s="39"/>
      <c r="H42" s="41" t="s">
        <v>72</v>
      </c>
      <c r="I42" s="44">
        <f>'[1]2. 2020. önkormányzat'!I41</f>
        <v>8500000</v>
      </c>
      <c r="J42" s="44">
        <f>'[1]2. 2020. önkormányzat'!J41</f>
        <v>1382655</v>
      </c>
      <c r="K42" s="44">
        <f>'[1]2. 2020. önkormányzat'!K41</f>
        <v>0</v>
      </c>
      <c r="L42" s="19">
        <f t="shared" si="4"/>
        <v>0</v>
      </c>
    </row>
    <row r="43" spans="1:12" ht="19.5" customHeight="1" x14ac:dyDescent="0.25">
      <c r="A43" s="38"/>
      <c r="B43" s="42"/>
      <c r="C43" s="47"/>
      <c r="D43" s="47"/>
      <c r="E43" s="47"/>
      <c r="F43" s="48"/>
      <c r="G43" s="49"/>
      <c r="H43" s="50"/>
      <c r="I43" s="46"/>
      <c r="J43" s="46"/>
      <c r="K43" s="46"/>
      <c r="L43" s="51"/>
    </row>
    <row r="44" spans="1:12" ht="20.25" customHeight="1" x14ac:dyDescent="0.25">
      <c r="A44" s="38"/>
      <c r="B44" s="42"/>
      <c r="C44" s="47"/>
      <c r="D44" s="47"/>
      <c r="E44" s="47"/>
      <c r="F44" s="48"/>
      <c r="G44" s="39"/>
      <c r="H44" s="41"/>
      <c r="I44" s="46"/>
      <c r="J44" s="46"/>
      <c r="K44" s="46"/>
      <c r="L44" s="51"/>
    </row>
    <row r="45" spans="1:12" ht="30" customHeight="1" x14ac:dyDescent="0.25">
      <c r="A45" s="6"/>
      <c r="B45" s="7" t="s">
        <v>73</v>
      </c>
      <c r="C45" s="8">
        <f>C46+C52+C58</f>
        <v>184168157</v>
      </c>
      <c r="D45" s="8">
        <f>D46+D52+D58</f>
        <v>248070075</v>
      </c>
      <c r="E45" s="8">
        <f>E46+E52+E58</f>
        <v>198000473</v>
      </c>
      <c r="F45" s="9">
        <f>F46+F52+F58</f>
        <v>1.7981553379760931</v>
      </c>
      <c r="G45" s="6"/>
      <c r="H45" s="10" t="s">
        <v>74</v>
      </c>
      <c r="I45" s="8">
        <f>I46+I54+I59+1</f>
        <v>993524961.86952758</v>
      </c>
      <c r="J45" s="8">
        <f>J46+J54+J59</f>
        <v>1112345215</v>
      </c>
      <c r="K45" s="8">
        <f>K46+K54+K59</f>
        <v>247724984</v>
      </c>
      <c r="L45" s="52">
        <f>+K45/J45</f>
        <v>0.22270512846140125</v>
      </c>
    </row>
    <row r="46" spans="1:12" ht="20.25" customHeight="1" x14ac:dyDescent="0.25">
      <c r="A46" s="12" t="s">
        <v>62</v>
      </c>
      <c r="B46" s="13" t="s">
        <v>75</v>
      </c>
      <c r="C46" s="14">
        <f>SUM(C47:C51)</f>
        <v>184168157</v>
      </c>
      <c r="D46" s="14">
        <f>SUM(D47:D51)</f>
        <v>248060075</v>
      </c>
      <c r="E46" s="14">
        <f>SUM(E47:E51)</f>
        <v>197990473</v>
      </c>
      <c r="F46" s="15">
        <f>+E46/D46</f>
        <v>0.79815533797609306</v>
      </c>
      <c r="G46" s="12" t="s">
        <v>76</v>
      </c>
      <c r="H46" s="13" t="s">
        <v>77</v>
      </c>
      <c r="I46" s="14">
        <f>SUM(I47:I53)</f>
        <v>716122387.86952758</v>
      </c>
      <c r="J46" s="14">
        <f>SUM(J47:J53)</f>
        <v>432395659</v>
      </c>
      <c r="K46" s="14">
        <f>SUM(K47:K53)</f>
        <v>99906974</v>
      </c>
      <c r="L46" s="15">
        <f>+K46/J46</f>
        <v>0.23105452591974335</v>
      </c>
    </row>
    <row r="47" spans="1:12" ht="20.25" customHeight="1" x14ac:dyDescent="0.25">
      <c r="A47" s="38"/>
      <c r="B47" s="23" t="s">
        <v>78</v>
      </c>
      <c r="C47" s="43">
        <f>'[1]2. 2020. önkormányzat'!C45+'[1]3. 2020. hivatal'!C51+'[1]4. 2020. műv.ház'!C52+'[1]5. 2020. forrás'!C45+'[1]6. 2020. szociális'!C53</f>
        <v>0</v>
      </c>
      <c r="D47" s="43">
        <f>'[1]2. 2020. önkormányzat'!D45+'[1]3. 2020. hivatal'!D51+'[1]4. 2020. műv.ház'!D52+'[1]5. 2020. forrás'!D45+'[1]6. 2020. szociális'!D53</f>
        <v>20779000</v>
      </c>
      <c r="E47" s="43">
        <f>'[1]2. 2020. önkormányzat'!E45+'[1]3. 2020. hivatal'!E51+'[1]4. 2020. műv.ház'!E52+'[1]5. 2020. forrás'!E45+'[1]6. 2020. szociális'!E53</f>
        <v>20779000</v>
      </c>
      <c r="F47" s="19">
        <f>+E47/D47</f>
        <v>1</v>
      </c>
      <c r="G47" s="38"/>
      <c r="H47" s="53" t="s">
        <v>79</v>
      </c>
      <c r="I47" s="22">
        <f>'[1]2. 2020. önkormányzat'!I45+'[1]3. 2020. hivatal'!I51+'[1]4. 2020. műv.ház'!I52+'[1]5. 2020. forrás'!I45+'[1]6. 2020. szociális'!I53</f>
        <v>7470000</v>
      </c>
      <c r="J47" s="22">
        <f>'[1]2. 2020. önkormányzat'!J45+'[1]3. 2020. hivatal'!J51+'[1]4. 2020. műv.ház'!J52+'[1]5. 2020. forrás'!J45+'[1]6. 2020. szociális'!J53</f>
        <v>16977033</v>
      </c>
      <c r="K47" s="22">
        <f>'[1]2. 2020. önkormányzat'!K45+'[1]3. 2020. hivatal'!K51+'[1]4. 2020. műv.ház'!K52+'[1]5. 2020. forrás'!K45+'[1]6. 2020. szociális'!K53</f>
        <v>13480208</v>
      </c>
      <c r="L47" s="19">
        <f t="shared" ref="L47:L58" si="5">+K47/J47</f>
        <v>0.79402614108130676</v>
      </c>
    </row>
    <row r="48" spans="1:12" ht="29.25" customHeight="1" x14ac:dyDescent="0.25">
      <c r="A48" s="38"/>
      <c r="B48" s="23" t="s">
        <v>80</v>
      </c>
      <c r="C48" s="43">
        <f>'[1]2. 2020. önkormányzat'!C46+'[1]3. 2020. hivatal'!C52+'[1]4. 2020. műv.ház'!C53+'[1]5. 2020. forrás'!C46+'[1]6. 2020. szociális'!C54</f>
        <v>0</v>
      </c>
      <c r="D48" s="43">
        <f>'[1]2. 2020. önkormányzat'!D46+'[1]3. 2020. hivatal'!D52+'[1]4. 2020. műv.ház'!D53+'[1]5. 2020. forrás'!D46+'[1]6. 2020. szociális'!D54</f>
        <v>0</v>
      </c>
      <c r="E48" s="43">
        <f>'[1]2. 2020. önkormányzat'!E46+'[1]3. 2020. hivatal'!E52+'[1]4. 2020. műv.ház'!E53+'[1]5. 2020. forrás'!E46+'[1]6. 2020. szociális'!E54</f>
        <v>0</v>
      </c>
      <c r="F48" s="19"/>
      <c r="G48" s="38"/>
      <c r="H48" s="53" t="s">
        <v>81</v>
      </c>
      <c r="I48" s="22">
        <f>'[1]2. 2020. önkormányzat'!I46+'[1]3. 2020. hivatal'!I52+'[1]4. 2020. műv.ház'!I53+'[1]5. 2020. forrás'!I46+'[1]6. 2020. szociális'!I54</f>
        <v>551809260.77952754</v>
      </c>
      <c r="J48" s="22">
        <f>'[1]2. 2020. önkormányzat'!J46+'[1]3. 2020. hivatal'!J52+'[1]4. 2020. műv.ház'!J53+'[1]5. 2020. forrás'!J46+'[1]6. 2020. szociális'!J54</f>
        <v>321487085</v>
      </c>
      <c r="K48" s="22">
        <f>'[1]2. 2020. önkormányzat'!K46+'[1]3. 2020. hivatal'!K52+'[1]4. 2020. műv.ház'!K53+'[1]5. 2020. forrás'!K46+'[1]6. 2020. szociális'!K54</f>
        <v>69665409</v>
      </c>
      <c r="L48" s="19">
        <f t="shared" si="5"/>
        <v>0.21669737992740828</v>
      </c>
    </row>
    <row r="49" spans="1:12" ht="29.25" customHeight="1" x14ac:dyDescent="0.25">
      <c r="A49" s="38"/>
      <c r="B49" s="23" t="s">
        <v>82</v>
      </c>
      <c r="C49" s="43">
        <f>'[1]2. 2020. önkormányzat'!C47+'[1]3. 2020. hivatal'!C53+'[1]4. 2020. műv.ház'!C54+'[1]5. 2020. forrás'!C47+'[1]6. 2020. szociális'!C55</f>
        <v>0</v>
      </c>
      <c r="D49" s="43">
        <f>'[1]2. 2020. önkormányzat'!D47+'[1]3. 2020. hivatal'!D53+'[1]4. 2020. műv.ház'!D54+'[1]5. 2020. forrás'!D47+'[1]6. 2020. szociális'!D55</f>
        <v>0</v>
      </c>
      <c r="E49" s="43">
        <f>'[1]2. 2020. önkormányzat'!E47+'[1]3. 2020. hivatal'!E53+'[1]4. 2020. műv.ház'!E54+'[1]5. 2020. forrás'!E47+'[1]6. 2020. szociális'!E55</f>
        <v>0</v>
      </c>
      <c r="F49" s="19"/>
      <c r="G49" s="39"/>
      <c r="H49" s="41" t="s">
        <v>83</v>
      </c>
      <c r="I49" s="54">
        <f>'[1]2. 2020. önkormányzat'!I47+'[1]3. 2020. hivatal'!I53+'[1]4. 2020. műv.ház'!I54+'[1]5. 2020. forrás'!I47+'[1]6. 2020. szociális'!I55+'[1]7. 2020. bölcsőde'!I54</f>
        <v>2300000</v>
      </c>
      <c r="J49" s="54">
        <f>'[1]2. 2020. önkormányzat'!J47+'[1]3. 2020. hivatal'!J53+'[1]4. 2020. műv.ház'!J54+'[1]5. 2020. forrás'!J47+'[1]6. 2020. szociális'!J55+'[1]7. 2020. bölcsőde'!J54</f>
        <v>2136387</v>
      </c>
      <c r="K49" s="54">
        <f>'[1]2. 2020. önkormányzat'!K47+'[1]3. 2020. hivatal'!K53+'[1]4. 2020. műv.ház'!K54+'[1]5. 2020. forrás'!K47+'[1]6. 2020. szociális'!K55+'[1]7. 2020. bölcsőde'!K54</f>
        <v>2051920</v>
      </c>
      <c r="L49" s="19">
        <f t="shared" si="5"/>
        <v>0.96046268770592591</v>
      </c>
    </row>
    <row r="50" spans="1:12" ht="29.25" customHeight="1" x14ac:dyDescent="0.25">
      <c r="A50" s="38"/>
      <c r="B50" s="23" t="s">
        <v>84</v>
      </c>
      <c r="C50" s="43">
        <f>'[1]2. 2020. önkormányzat'!C48+'[1]3. 2020. hivatal'!C54+'[1]4. 2020. műv.ház'!C55+'[1]5. 2020. forrás'!C48+'[1]6. 2020. szociális'!C56</f>
        <v>0</v>
      </c>
      <c r="D50" s="43">
        <f>'[1]2. 2020. önkormányzat'!D48+'[1]3. 2020. hivatal'!D54+'[1]4. 2020. műv.ház'!D55+'[1]5. 2020. forrás'!D48+'[1]6. 2020. szociális'!D56</f>
        <v>0</v>
      </c>
      <c r="E50" s="43">
        <f>'[1]2. 2020. önkormányzat'!E48+'[1]3. 2020. hivatal'!E54+'[1]4. 2020. műv.ház'!E55+'[1]5. 2020. forrás'!E48+'[1]6. 2020. szociális'!E56</f>
        <v>0</v>
      </c>
      <c r="F50" s="19"/>
      <c r="G50" s="39"/>
      <c r="H50" s="41" t="s">
        <v>85</v>
      </c>
      <c r="I50" s="54">
        <f>'[1]2. 2020. önkormányzat'!I48+'[1]3. 2020. hivatal'!I54+'[1]4. 2020. műv.ház'!I55+'[1]5. 2020. forrás'!I48+'[1]6. 2020. szociális'!I56+'[1]7. 2020. bölcsőde'!I55</f>
        <v>5698209</v>
      </c>
      <c r="J50" s="54">
        <f>'[1]2. 2020. önkormányzat'!J48+'[1]3. 2020. hivatal'!J54+'[1]4. 2020. műv.ház'!J55+'[1]5. 2020. forrás'!J48+'[1]6. 2020. szociális'!J56+'[1]7. 2020. bölcsőde'!J55</f>
        <v>7387306</v>
      </c>
      <c r="K50" s="54">
        <f>'[1]2. 2020. önkormányzat'!K48+'[1]3. 2020. hivatal'!K54+'[1]4. 2020. műv.ház'!K55+'[1]5. 2020. forrás'!K48+'[1]6. 2020. szociális'!K56+'[1]7. 2020. bölcsőde'!K55</f>
        <v>6715002</v>
      </c>
      <c r="L50" s="19">
        <f t="shared" si="5"/>
        <v>0.90899199248007323</v>
      </c>
    </row>
    <row r="51" spans="1:12" ht="21" customHeight="1" x14ac:dyDescent="0.25">
      <c r="A51" s="38"/>
      <c r="B51" s="23" t="s">
        <v>86</v>
      </c>
      <c r="C51" s="43">
        <f>'[1]2. 2020. önkormányzat'!C49+'[1]3. 2020. hivatal'!C55+'[1]4. 2020. műv.ház'!C56+'[1]5. 2020. forrás'!C49+'[1]6. 2020. szociális'!C57</f>
        <v>184168157</v>
      </c>
      <c r="D51" s="43">
        <f>'[1]2. 2020. önkormányzat'!D49+'[1]3. 2020. hivatal'!D55+'[1]4. 2020. műv.ház'!D56+'[1]5. 2020. forrás'!D49+'[1]6. 2020. szociális'!D57</f>
        <v>227281075</v>
      </c>
      <c r="E51" s="43">
        <f>'[1]2. 2020. önkormányzat'!E49+'[1]3. 2020. hivatal'!E55+'[1]4. 2020. műv.ház'!E56+'[1]5. 2020. forrás'!E49+'[1]6. 2020. szociális'!E57</f>
        <v>177211473</v>
      </c>
      <c r="F51" s="19">
        <f>+E51/D51</f>
        <v>0.77970184275131571</v>
      </c>
      <c r="G51" s="39"/>
      <c r="H51" s="41" t="s">
        <v>87</v>
      </c>
      <c r="I51" s="54"/>
      <c r="J51" s="54"/>
      <c r="K51" s="54"/>
      <c r="L51" s="19"/>
    </row>
    <row r="52" spans="1:12" ht="20.25" customHeight="1" x14ac:dyDescent="0.25">
      <c r="A52" s="12" t="s">
        <v>76</v>
      </c>
      <c r="B52" s="13" t="s">
        <v>88</v>
      </c>
      <c r="C52" s="14">
        <f>SUM(C53:C57)</f>
        <v>0</v>
      </c>
      <c r="D52" s="14">
        <f>SUM(D53:D57)</f>
        <v>10000</v>
      </c>
      <c r="E52" s="14">
        <f>SUM(E53:E57)</f>
        <v>10000</v>
      </c>
      <c r="F52" s="15">
        <f>SUM(F53:F57)</f>
        <v>1</v>
      </c>
      <c r="G52" s="39"/>
      <c r="H52" s="41" t="s">
        <v>89</v>
      </c>
      <c r="I52" s="54">
        <f>'[1]2. 2020. önkormányzat'!I50+'[1]3. 2020. hivatal'!I56+'[1]4. 2020. műv.ház'!I57+'[1]5. 2020. forrás'!I50+'[1]6. 2020. szociális'!I58</f>
        <v>0</v>
      </c>
      <c r="J52" s="54">
        <f>'[1]2. 2020. önkormányzat'!J50+'[1]3. 2020. hivatal'!J56+'[1]4. 2020. műv.ház'!J57+'[1]5. 2020. forrás'!J50+'[1]6. 2020. szociális'!J58</f>
        <v>0</v>
      </c>
      <c r="K52" s="54">
        <f>'[1]2. 2020. önkormányzat'!K50+'[1]3. 2020. hivatal'!K56+'[1]4. 2020. műv.ház'!K57+'[1]5. 2020. forrás'!K50+'[1]6. 2020. szociális'!K58</f>
        <v>0</v>
      </c>
      <c r="L52" s="19"/>
    </row>
    <row r="53" spans="1:12" ht="20.25" customHeight="1" x14ac:dyDescent="0.25">
      <c r="A53" s="38"/>
      <c r="B53" s="42" t="s">
        <v>90</v>
      </c>
      <c r="C53" s="43"/>
      <c r="D53" s="43"/>
      <c r="E53" s="43"/>
      <c r="F53" s="31"/>
      <c r="G53" s="39"/>
      <c r="H53" s="41" t="s">
        <v>91</v>
      </c>
      <c r="I53" s="54">
        <f>'[1]2. 2020. önkormányzat'!I51+'[1]3. 2020. hivatal'!I57+'[1]4. 2020. műv.ház'!I58+'[1]5. 2020. forrás'!I51+'[1]6. 2020. szociális'!I59+'[1]7. 2020. bölcsőde'!I58</f>
        <v>148844918.09</v>
      </c>
      <c r="J53" s="54">
        <f>'[1]2. 2020. önkormányzat'!J51+'[1]3. 2020. hivatal'!J57+'[1]4. 2020. műv.ház'!J58+'[1]5. 2020. forrás'!J51+'[1]6. 2020. szociális'!J59+'[1]7. 2020. bölcsőde'!J58</f>
        <v>84407848</v>
      </c>
      <c r="K53" s="54">
        <f>'[1]2. 2020. önkormányzat'!K51+'[1]3. 2020. hivatal'!K57+'[1]4. 2020. műv.ház'!K58+'[1]5. 2020. forrás'!K51+'[1]6. 2020. szociális'!K59+'[1]7. 2020. bölcsőde'!K58</f>
        <v>7994435</v>
      </c>
      <c r="L53" s="19">
        <f t="shared" si="5"/>
        <v>9.4711986970690207E-2</v>
      </c>
    </row>
    <row r="54" spans="1:12" ht="20.25" customHeight="1" x14ac:dyDescent="0.25">
      <c r="A54" s="38"/>
      <c r="B54" s="42" t="s">
        <v>92</v>
      </c>
      <c r="C54" s="43">
        <f>'[1]2. 2020. önkormányzat'!C52</f>
        <v>0</v>
      </c>
      <c r="D54" s="43">
        <f>'[1]2. 2020. önkormányzat'!D52</f>
        <v>10000</v>
      </c>
      <c r="E54" s="43">
        <f>'[1]2. 2020. önkormányzat'!E52</f>
        <v>10000</v>
      </c>
      <c r="F54" s="31">
        <f>'[1]2. 2020. önkormányzat'!F52</f>
        <v>1</v>
      </c>
      <c r="G54" s="12" t="s">
        <v>93</v>
      </c>
      <c r="H54" s="13" t="s">
        <v>94</v>
      </c>
      <c r="I54" s="14">
        <f>SUM(I55:I58)</f>
        <v>277402573</v>
      </c>
      <c r="J54" s="14">
        <f>SUM(J55:J58)</f>
        <v>298089427</v>
      </c>
      <c r="K54" s="14">
        <f>SUM(K55:K58)</f>
        <v>147129122</v>
      </c>
      <c r="L54" s="15">
        <f>+K54/J54</f>
        <v>0.49357376905555256</v>
      </c>
    </row>
    <row r="55" spans="1:12" ht="20.25" customHeight="1" x14ac:dyDescent="0.25">
      <c r="A55" s="38"/>
      <c r="B55" s="42" t="s">
        <v>95</v>
      </c>
      <c r="C55" s="43"/>
      <c r="D55" s="43"/>
      <c r="E55" s="43"/>
      <c r="F55" s="31"/>
      <c r="G55" s="39"/>
      <c r="H55" s="41" t="s">
        <v>96</v>
      </c>
      <c r="I55" s="54">
        <f>'[1]2. 2020. önkormányzat'!I53+'[1]3. 2020. hivatal'!I59+'[1]4. 2020. műv.ház'!I60+'[1]5. 2020. forrás'!I53+'[1]6. 2020. szociális'!I61</f>
        <v>273942386.57480317</v>
      </c>
      <c r="J55" s="54">
        <f>'[1]2. 2020. önkormányzat'!J53+'[1]3. 2020. hivatal'!J59+'[1]4. 2020. műv.ház'!J60+'[1]5. 2020. forrás'!J53+'[1]6. 2020. szociális'!J61</f>
        <v>290231249</v>
      </c>
      <c r="K55" s="54">
        <f>'[1]2. 2020. önkormányzat'!K53+'[1]3. 2020. hivatal'!K59+'[1]4. 2020. műv.ház'!K60+'[1]5. 2020. forrás'!K53+'[1]6. 2020. szociális'!K61</f>
        <v>142400433</v>
      </c>
      <c r="L55" s="19">
        <f t="shared" si="5"/>
        <v>0.49064473067819103</v>
      </c>
    </row>
    <row r="56" spans="1:12" ht="20.25" customHeight="1" x14ac:dyDescent="0.25">
      <c r="A56" s="38"/>
      <c r="B56" s="42" t="s">
        <v>97</v>
      </c>
      <c r="C56" s="43">
        <f>'[1]2. 2020. önkormányzat'!C54</f>
        <v>0</v>
      </c>
      <c r="D56" s="43">
        <f>'[1]2. 2020. önkormányzat'!D54</f>
        <v>0</v>
      </c>
      <c r="E56" s="43">
        <f>'[1]2. 2020. önkormányzat'!E54</f>
        <v>0</v>
      </c>
      <c r="F56" s="31"/>
      <c r="G56" s="39"/>
      <c r="H56" s="41" t="s">
        <v>98</v>
      </c>
      <c r="I56" s="54">
        <f>'[1]2. 2020. önkormányzat'!I54+'[1]3. 2020. hivatal'!I60+'[1]4. 2020. műv.ház'!I61+'[1]5. 2020. forrás'!I54+'[1]6. 2020. szociális'!I62</f>
        <v>0</v>
      </c>
      <c r="J56" s="54">
        <f>'[1]2. 2020. önkormányzat'!J54+'[1]3. 2020. hivatal'!J60+'[1]4. 2020. műv.ház'!J61+'[1]5. 2020. forrás'!J54+'[1]6. 2020. szociális'!J62</f>
        <v>0</v>
      </c>
      <c r="K56" s="54">
        <f>'[1]2. 2020. önkormányzat'!K54+'[1]3. 2020. hivatal'!K60+'[1]4. 2020. műv.ház'!K61+'[1]5. 2020. forrás'!K54+'[1]6. 2020. szociális'!K62</f>
        <v>0</v>
      </c>
      <c r="L56" s="19"/>
    </row>
    <row r="57" spans="1:12" ht="20.25" customHeight="1" x14ac:dyDescent="0.25">
      <c r="A57" s="38"/>
      <c r="B57" s="42" t="s">
        <v>99</v>
      </c>
      <c r="C57" s="43"/>
      <c r="D57" s="43"/>
      <c r="E57" s="43"/>
      <c r="F57" s="31"/>
      <c r="G57" s="39"/>
      <c r="H57" s="41" t="s">
        <v>100</v>
      </c>
      <c r="I57" s="54">
        <f>'[1]2. 2020. önkormányzat'!I55+'[1]3. 2020. hivatal'!I61+'[1]4. 2020. műv.ház'!I62+'[1]5. 2020. forrás'!I55+'[1]6. 2020. szociális'!I63</f>
        <v>0</v>
      </c>
      <c r="J57" s="54">
        <f>'[1]2. 2020. önkormányzat'!J55+'[1]3. 2020. hivatal'!J61+'[1]4. 2020. műv.ház'!J62+'[1]5. 2020. forrás'!J55+'[1]6. 2020. szociális'!J63</f>
        <v>0</v>
      </c>
      <c r="K57" s="54">
        <f>'[1]2. 2020. önkormányzat'!K55+'[1]3. 2020. hivatal'!K61+'[1]4. 2020. műv.ház'!K62+'[1]5. 2020. forrás'!K55+'[1]6. 2020. szociális'!K63</f>
        <v>0</v>
      </c>
      <c r="L57" s="19"/>
    </row>
    <row r="58" spans="1:12" ht="20.25" customHeight="1" x14ac:dyDescent="0.25">
      <c r="A58" s="12" t="s">
        <v>93</v>
      </c>
      <c r="B58" s="13" t="s">
        <v>101</v>
      </c>
      <c r="C58" s="14">
        <f>C59+C60+C61</f>
        <v>0</v>
      </c>
      <c r="D58" s="14">
        <f>D59+D60+D61</f>
        <v>0</v>
      </c>
      <c r="E58" s="14">
        <f>E59+E60+E61</f>
        <v>0</v>
      </c>
      <c r="F58" s="15">
        <f>F59+F60+F61</f>
        <v>0</v>
      </c>
      <c r="G58" s="39"/>
      <c r="H58" s="41" t="s">
        <v>102</v>
      </c>
      <c r="I58" s="54">
        <f>'[1]2. 2020. önkormányzat'!I56+'[1]3. 2020. hivatal'!I62+'[1]4. 2020. műv.ház'!I63+'[1]5. 2020. forrás'!I56+'[1]6. 2020. szociális'!I64</f>
        <v>3460186.4251968507</v>
      </c>
      <c r="J58" s="54">
        <f>'[1]2. 2020. önkormányzat'!J56+'[1]3. 2020. hivatal'!J62+'[1]4. 2020. műv.ház'!J63+'[1]5. 2020. forrás'!J56+'[1]6. 2020. szociális'!J64</f>
        <v>7858178</v>
      </c>
      <c r="K58" s="54">
        <f>'[1]2. 2020. önkormányzat'!K56+'[1]3. 2020. hivatal'!K62+'[1]4. 2020. műv.ház'!K63+'[1]5. 2020. forrás'!K56+'[1]6. 2020. szociális'!K64</f>
        <v>4728689</v>
      </c>
      <c r="L58" s="19">
        <f t="shared" si="5"/>
        <v>0.60175386711779755</v>
      </c>
    </row>
    <row r="59" spans="1:12" ht="29.25" customHeight="1" x14ac:dyDescent="0.25">
      <c r="A59" s="38"/>
      <c r="B59" s="42" t="s">
        <v>103</v>
      </c>
      <c r="C59" s="43"/>
      <c r="D59" s="43"/>
      <c r="E59" s="43"/>
      <c r="F59" s="31"/>
      <c r="G59" s="12" t="s">
        <v>104</v>
      </c>
      <c r="H59" s="13" t="s">
        <v>105</v>
      </c>
      <c r="I59" s="14">
        <f>'[1]2. 2020. önkormányzat'!I57+'[1]3. 2020. hivatal'!I63+'[1]4. 2020. műv.ház'!I64+'[1]5. 2020. forrás'!I57+'[1]6. 2020. szociális'!I65</f>
        <v>0</v>
      </c>
      <c r="J59" s="14">
        <f>'[1]2. 2020. önkormányzat'!J57+'[1]3. 2020. hivatal'!J63+'[1]4. 2020. műv.ház'!J64+'[1]5. 2020. forrás'!J57+'[1]6. 2020. szociális'!J65</f>
        <v>381860129</v>
      </c>
      <c r="K59" s="14">
        <f>'[1]2. 2020. önkormányzat'!K57+'[1]3. 2020. hivatal'!K63+'[1]4. 2020. műv.ház'!K64+'[1]5. 2020. forrás'!K57+'[1]6. 2020. szociális'!K65</f>
        <v>688888</v>
      </c>
      <c r="L59" s="15">
        <f>+K59/J59</f>
        <v>1.8040322821972336E-3</v>
      </c>
    </row>
    <row r="60" spans="1:12" ht="29.25" customHeight="1" x14ac:dyDescent="0.25">
      <c r="A60" s="38"/>
      <c r="B60" s="23" t="s">
        <v>106</v>
      </c>
      <c r="C60" s="43"/>
      <c r="D60" s="43"/>
      <c r="E60" s="43"/>
      <c r="F60" s="31"/>
      <c r="G60" s="39"/>
      <c r="H60" s="41"/>
      <c r="I60" s="54"/>
      <c r="J60" s="54"/>
      <c r="K60" s="54"/>
      <c r="L60" s="55"/>
    </row>
    <row r="61" spans="1:12" ht="21" customHeight="1" x14ac:dyDescent="0.25">
      <c r="A61" s="38"/>
      <c r="B61" s="42" t="s">
        <v>107</v>
      </c>
      <c r="C61" s="43">
        <f>'[1]2. 2020. önkormányzat'!C59</f>
        <v>0</v>
      </c>
      <c r="D61" s="43">
        <f>'[1]2. 2020. önkormányzat'!D59</f>
        <v>0</v>
      </c>
      <c r="E61" s="43">
        <f>'[1]2. 2020. önkormányzat'!E59</f>
        <v>0</v>
      </c>
      <c r="F61" s="31">
        <f>'[1]2. 2020. önkormányzat'!F59</f>
        <v>0</v>
      </c>
      <c r="G61" s="39"/>
      <c r="H61" s="41"/>
      <c r="I61" s="54"/>
      <c r="J61" s="54"/>
      <c r="K61" s="54"/>
      <c r="L61" s="55"/>
    </row>
    <row r="62" spans="1:12" ht="21" customHeight="1" x14ac:dyDescent="0.25">
      <c r="A62" s="38"/>
      <c r="B62" s="56" t="s">
        <v>108</v>
      </c>
      <c r="C62" s="57">
        <f>SUM(C45,C2)-1</f>
        <v>844939024</v>
      </c>
      <c r="D62" s="57">
        <f>SUM(D45,D2)</f>
        <v>985849827</v>
      </c>
      <c r="E62" s="57">
        <f>SUM(E45,E2)</f>
        <v>864611183</v>
      </c>
      <c r="F62" s="58">
        <f>+E62/D62</f>
        <v>0.87702118448512945</v>
      </c>
      <c r="G62" s="59"/>
      <c r="H62" s="56" t="s">
        <v>109</v>
      </c>
      <c r="I62" s="60">
        <f>I45+I2</f>
        <v>1691554006.9167717</v>
      </c>
      <c r="J62" s="60">
        <f>J45+J2</f>
        <v>1811125573</v>
      </c>
      <c r="K62" s="60">
        <f>K45+K2</f>
        <v>872740518</v>
      </c>
      <c r="L62" s="58">
        <f>+K62/J62</f>
        <v>0.48187741977182053</v>
      </c>
    </row>
    <row r="63" spans="1:12" ht="21" customHeight="1" x14ac:dyDescent="0.25">
      <c r="A63" s="38"/>
      <c r="B63" s="42"/>
      <c r="C63" s="43"/>
      <c r="D63" s="43"/>
      <c r="E63" s="43"/>
      <c r="F63" s="31"/>
      <c r="G63" s="39"/>
      <c r="H63" s="41"/>
      <c r="I63" s="54"/>
      <c r="J63" s="54"/>
      <c r="K63" s="54"/>
      <c r="L63" s="55"/>
    </row>
    <row r="64" spans="1:12" ht="20.25" customHeight="1" x14ac:dyDescent="0.25">
      <c r="A64" s="6"/>
      <c r="B64" s="7" t="s">
        <v>110</v>
      </c>
      <c r="C64" s="8">
        <f>C76+C87</f>
        <v>1199687166</v>
      </c>
      <c r="D64" s="8">
        <f>D76+D87</f>
        <v>1182805393</v>
      </c>
      <c r="E64" s="8">
        <f>E76+E87</f>
        <v>1004270982</v>
      </c>
      <c r="F64" s="9">
        <f>+E64/D64</f>
        <v>0.84905850780137593</v>
      </c>
      <c r="G64" s="6"/>
      <c r="H64" s="10" t="s">
        <v>111</v>
      </c>
      <c r="I64" s="8">
        <f>I74+I86</f>
        <v>353072183</v>
      </c>
      <c r="J64" s="8">
        <f>J74+J86</f>
        <v>357529646</v>
      </c>
      <c r="K64" s="8">
        <f>K74+K86</f>
        <v>336069169</v>
      </c>
      <c r="L64" s="52">
        <f>+K64/J64</f>
        <v>0.93997567127622195</v>
      </c>
    </row>
    <row r="65" spans="1:12" ht="21" customHeight="1" x14ac:dyDescent="0.25">
      <c r="A65" s="61"/>
      <c r="B65" s="53" t="s">
        <v>112</v>
      </c>
      <c r="C65" s="43"/>
      <c r="D65" s="43"/>
      <c r="E65" s="43"/>
      <c r="F65" s="31"/>
      <c r="G65" s="61"/>
      <c r="H65" s="53" t="s">
        <v>113</v>
      </c>
      <c r="I65" s="43"/>
      <c r="J65" s="43"/>
      <c r="K65" s="43"/>
      <c r="L65" s="62"/>
    </row>
    <row r="66" spans="1:12" ht="30" customHeight="1" x14ac:dyDescent="0.25">
      <c r="A66" s="61"/>
      <c r="B66" s="53" t="s">
        <v>114</v>
      </c>
      <c r="C66" s="43"/>
      <c r="D66" s="43"/>
      <c r="E66" s="43"/>
      <c r="F66" s="31"/>
      <c r="G66" s="61"/>
      <c r="H66" s="53" t="s">
        <v>115</v>
      </c>
      <c r="I66" s="43"/>
      <c r="J66" s="43"/>
      <c r="K66" s="43"/>
      <c r="L66" s="62"/>
    </row>
    <row r="67" spans="1:12" ht="30" customHeight="1" x14ac:dyDescent="0.25">
      <c r="A67" s="61"/>
      <c r="B67" s="53" t="s">
        <v>116</v>
      </c>
      <c r="C67" s="43"/>
      <c r="D67" s="43"/>
      <c r="E67" s="43"/>
      <c r="F67" s="31"/>
      <c r="G67" s="61"/>
      <c r="H67" s="53" t="s">
        <v>117</v>
      </c>
      <c r="I67" s="43"/>
      <c r="J67" s="43"/>
      <c r="K67" s="43"/>
      <c r="L67" s="62"/>
    </row>
    <row r="68" spans="1:12" ht="20.25" customHeight="1" x14ac:dyDescent="0.25">
      <c r="A68" s="61"/>
      <c r="B68" s="63" t="s">
        <v>118</v>
      </c>
      <c r="C68" s="43">
        <f>C65+C66+C67</f>
        <v>0</v>
      </c>
      <c r="D68" s="43">
        <f>D65+D66+D67</f>
        <v>0</v>
      </c>
      <c r="E68" s="43">
        <f>E65+E66+E67</f>
        <v>0</v>
      </c>
      <c r="F68" s="31"/>
      <c r="G68" s="61"/>
      <c r="H68" s="63" t="s">
        <v>119</v>
      </c>
      <c r="I68" s="43">
        <f>I65+I66+I67</f>
        <v>0</v>
      </c>
      <c r="J68" s="43">
        <f>J65+J66+J67</f>
        <v>0</v>
      </c>
      <c r="K68" s="43">
        <f>K65+K66+K67</f>
        <v>0</v>
      </c>
      <c r="L68" s="19"/>
    </row>
    <row r="69" spans="1:12" ht="20.25" customHeight="1" x14ac:dyDescent="0.25">
      <c r="A69" s="61"/>
      <c r="B69" s="21" t="s">
        <v>120</v>
      </c>
      <c r="C69" s="43">
        <f>+'[1]2. 2020. önkormányzat'!C65</f>
        <v>8548945</v>
      </c>
      <c r="D69" s="43">
        <f>+'[1]2. 2020. önkormányzat'!D65</f>
        <v>8548945</v>
      </c>
      <c r="E69" s="43">
        <f>+'[1]2. 2020. önkormányzat'!E65</f>
        <v>0</v>
      </c>
      <c r="F69" s="31">
        <f t="shared" ref="F69:F74" si="6">+E69/D69</f>
        <v>0</v>
      </c>
      <c r="G69" s="61"/>
      <c r="H69" s="53" t="s">
        <v>121</v>
      </c>
      <c r="I69" s="43">
        <f>+'[1]2. 2020. önkormányzat'!I65</f>
        <v>0</v>
      </c>
      <c r="J69" s="43">
        <f>+'[1]2. 2020. önkormányzat'!J65</f>
        <v>0</v>
      </c>
      <c r="K69" s="43">
        <f>+'[1]2. 2020. önkormányzat'!K65</f>
        <v>0</v>
      </c>
      <c r="L69" s="19"/>
    </row>
    <row r="70" spans="1:12" ht="20.25" customHeight="1" x14ac:dyDescent="0.25">
      <c r="A70" s="61"/>
      <c r="B70" s="21" t="s">
        <v>122</v>
      </c>
      <c r="C70" s="43"/>
      <c r="D70" s="43">
        <f>+'[1]2. 2020. önkormányzat'!D66</f>
        <v>0</v>
      </c>
      <c r="E70" s="43">
        <f>+'[1]2. 2020. önkormányzat'!E66</f>
        <v>0</v>
      </c>
      <c r="F70" s="31"/>
      <c r="G70" s="61"/>
      <c r="H70" s="53" t="s">
        <v>123</v>
      </c>
      <c r="I70" s="43">
        <f>+'[1]2. 2020. önkormányzat'!I66</f>
        <v>0</v>
      </c>
      <c r="J70" s="43">
        <f>+'[1]2. 2020. önkormányzat'!J66</f>
        <v>0</v>
      </c>
      <c r="K70" s="43">
        <f>+'[1]2. 2020. önkormányzat'!K66</f>
        <v>0</v>
      </c>
      <c r="L70" s="19"/>
    </row>
    <row r="71" spans="1:12" ht="20.25" customHeight="1" x14ac:dyDescent="0.25">
      <c r="A71" s="61"/>
      <c r="B71" s="16" t="s">
        <v>124</v>
      </c>
      <c r="C71" s="43">
        <f>C69+C70</f>
        <v>8548945</v>
      </c>
      <c r="D71" s="43">
        <f>D69+D70</f>
        <v>8548945</v>
      </c>
      <c r="E71" s="43">
        <f>E69+E70</f>
        <v>0</v>
      </c>
      <c r="F71" s="31">
        <f t="shared" si="6"/>
        <v>0</v>
      </c>
      <c r="G71" s="61"/>
      <c r="H71" s="63" t="s">
        <v>125</v>
      </c>
      <c r="I71" s="43">
        <f>I69+I70</f>
        <v>0</v>
      </c>
      <c r="J71" s="43">
        <f>J69+J70</f>
        <v>0</v>
      </c>
      <c r="K71" s="43">
        <f>K69+K70</f>
        <v>0</v>
      </c>
      <c r="L71" s="19"/>
    </row>
    <row r="72" spans="1:12" ht="30" x14ac:dyDescent="0.25">
      <c r="A72" s="61"/>
      <c r="B72" s="16" t="s">
        <v>126</v>
      </c>
      <c r="C72" s="18">
        <f>'[1]2. 2020. önkormányzat'!C68+'[1]3. 2020. hivatal'!C74+'[1]4. 2020. műv.ház'!C75+'[1]5. 2020. forrás'!C68+'[1]6. 2020. szociális'!C76+'[1]7. 2020. bölcsőde'!C75</f>
        <v>32909682</v>
      </c>
      <c r="D72" s="18">
        <f>'[1]2. 2020. önkormányzat'!D68+'[1]3. 2020. hivatal'!D74+'[1]4. 2020. műv.ház'!D75+'[1]5. 2020. forrás'!D68+'[1]6. 2020. szociális'!D76+'[1]7. 2020. bölcsőde'!D75</f>
        <v>37173959</v>
      </c>
      <c r="E72" s="18">
        <f>'[1]2. 2020. önkormányzat'!E68+'[1]3. 2020. hivatal'!E74+'[1]4. 2020. műv.ház'!E75+'[1]5. 2020. forrás'!E68+'[1]6. 2020. szociális'!E76+'[1]7. 2020. bölcsőde'!E75</f>
        <v>37173959</v>
      </c>
      <c r="F72" s="31">
        <f t="shared" si="6"/>
        <v>1</v>
      </c>
      <c r="G72" s="61"/>
      <c r="H72" s="63" t="s">
        <v>127</v>
      </c>
      <c r="I72" s="43">
        <f>+'[1]2. 2020. önkormányzat'!I68</f>
        <v>4200448</v>
      </c>
      <c r="J72" s="43">
        <f>+'[1]2. 2020. önkormányzat'!J68</f>
        <v>10376457</v>
      </c>
      <c r="K72" s="43">
        <f>+'[1]2. 2020. önkormányzat'!K68</f>
        <v>10326457</v>
      </c>
      <c r="L72" s="19">
        <f t="shared" ref="L72:L74" si="7">+K72/J72</f>
        <v>0.99518139958561969</v>
      </c>
    </row>
    <row r="73" spans="1:12" ht="20.25" customHeight="1" x14ac:dyDescent="0.25">
      <c r="A73" s="61"/>
      <c r="B73" s="16" t="s">
        <v>128</v>
      </c>
      <c r="C73" s="18">
        <f>+'[1]2. 2020. önkormányzat'!C69</f>
        <v>0</v>
      </c>
      <c r="D73" s="18">
        <f>+'[1]2. 2020. önkormányzat'!D69</f>
        <v>2273665</v>
      </c>
      <c r="E73" s="18">
        <f>+'[1]2. 2020. önkormányzat'!E69</f>
        <v>14599731</v>
      </c>
      <c r="F73" s="31">
        <f t="shared" si="6"/>
        <v>6.4212322395779502</v>
      </c>
      <c r="G73" s="61"/>
      <c r="H73" s="63" t="s">
        <v>129</v>
      </c>
      <c r="I73" s="43">
        <f>'[1]2. 2020. önkormányzat'!I69</f>
        <v>339381009</v>
      </c>
      <c r="J73" s="43">
        <f>'[1]2. 2020. önkormányzat'!J69</f>
        <v>335444283</v>
      </c>
      <c r="K73" s="43">
        <f>'[1]2. 2020. önkormányzat'!K69</f>
        <v>314033806</v>
      </c>
      <c r="L73" s="19">
        <f t="shared" si="7"/>
        <v>0.9361727771643078</v>
      </c>
    </row>
    <row r="74" spans="1:12" ht="20.25" customHeight="1" x14ac:dyDescent="0.25">
      <c r="A74" s="61"/>
      <c r="B74" s="16" t="s">
        <v>130</v>
      </c>
      <c r="C74" s="18">
        <f>'[1]2. 2020. önkormányzat'!C70+'[1]3. 2020. hivatal'!C75+'[1]4. 2020. műv.ház'!C76+'[1]5. 2020. forrás'!C69+'[1]6. 2020. szociális'!C77+'[1]7. 2020. bölcsőde'!C76</f>
        <v>339381009</v>
      </c>
      <c r="D74" s="18">
        <f>'[1]2. 2020. önkormányzat'!D70+'[1]3. 2020. hivatal'!D75+'[1]4. 2020. műv.ház'!D76+'[1]5. 2020. forrás'!D69+'[1]6. 2020. szociális'!D77+'[1]7. 2020. bölcsőde'!D76</f>
        <v>335698283</v>
      </c>
      <c r="E74" s="18">
        <f>'[1]2. 2020. önkormányzat'!E70+'[1]3. 2020. hivatal'!E75+'[1]4. 2020. műv.ház'!E76+'[1]5. 2020. forrás'!E69+'[1]6. 2020. szociális'!E77+'[1]7. 2020. bölcsőde'!E76</f>
        <v>318629716</v>
      </c>
      <c r="F74" s="31">
        <f t="shared" si="6"/>
        <v>0.9491550363395812</v>
      </c>
      <c r="G74" s="61"/>
      <c r="H74" s="61" t="s">
        <v>131</v>
      </c>
      <c r="I74" s="64">
        <f>I68+I71+I73+I72</f>
        <v>343581457</v>
      </c>
      <c r="J74" s="64">
        <f>J68+J71+J73+J72</f>
        <v>345820740</v>
      </c>
      <c r="K74" s="64">
        <f>K68+K71+K73+K72</f>
        <v>324360263</v>
      </c>
      <c r="L74" s="65">
        <f t="shared" si="7"/>
        <v>0.93794334891539477</v>
      </c>
    </row>
    <row r="75" spans="1:12" ht="20.25" customHeight="1" x14ac:dyDescent="0.25">
      <c r="A75" s="61"/>
      <c r="B75" s="16" t="s">
        <v>132</v>
      </c>
      <c r="C75" s="18">
        <f>'[1]2. 2020. önkormányzat'!C71</f>
        <v>0</v>
      </c>
      <c r="D75" s="18">
        <f>'[1]2. 2020. önkormányzat'!D71</f>
        <v>0</v>
      </c>
      <c r="E75" s="18">
        <f>'[1]2. 2020. önkormányzat'!E71</f>
        <v>0</v>
      </c>
      <c r="F75" s="31"/>
      <c r="G75" s="61"/>
      <c r="H75" s="61"/>
      <c r="I75" s="64"/>
      <c r="J75" s="64"/>
      <c r="K75" s="64"/>
      <c r="L75" s="66"/>
    </row>
    <row r="76" spans="1:12" ht="20.25" customHeight="1" x14ac:dyDescent="0.25">
      <c r="A76" s="61"/>
      <c r="B76" s="20" t="s">
        <v>133</v>
      </c>
      <c r="C76" s="64">
        <f>C68+C71+C73+C74+C75+C72</f>
        <v>380839636</v>
      </c>
      <c r="D76" s="64">
        <f>D68+D71+D73+D74+D75+D72</f>
        <v>383694852</v>
      </c>
      <c r="E76" s="64">
        <f>E68+E71+E73+E74+E75+E72</f>
        <v>370403406</v>
      </c>
      <c r="F76" s="67">
        <f>+E76/D76</f>
        <v>0.96535933195163115</v>
      </c>
      <c r="G76" s="61"/>
      <c r="H76" s="63"/>
      <c r="I76" s="43"/>
      <c r="J76" s="43"/>
      <c r="K76" s="43"/>
      <c r="L76" s="62"/>
    </row>
    <row r="77" spans="1:12" x14ac:dyDescent="0.25">
      <c r="A77" s="68"/>
      <c r="B77" s="69"/>
      <c r="C77" s="70"/>
      <c r="D77" s="70"/>
      <c r="E77" s="70"/>
      <c r="F77" s="71"/>
      <c r="G77" s="68"/>
      <c r="H77" s="72"/>
      <c r="I77" s="70"/>
      <c r="J77" s="70"/>
      <c r="K77" s="70"/>
      <c r="L77" s="73"/>
    </row>
    <row r="78" spans="1:12" ht="20.25" customHeight="1" x14ac:dyDescent="0.25">
      <c r="A78" s="61"/>
      <c r="B78" s="53" t="s">
        <v>112</v>
      </c>
      <c r="C78" s="43"/>
      <c r="D78" s="43"/>
      <c r="E78" s="43"/>
      <c r="F78" s="31"/>
      <c r="G78" s="61"/>
      <c r="H78" s="53" t="s">
        <v>113</v>
      </c>
      <c r="I78" s="43">
        <f>'[1]2. 2020. önkormányzat'!I74</f>
        <v>0</v>
      </c>
      <c r="J78" s="43">
        <f>'[1]2. 2020. önkormányzat'!J74</f>
        <v>0</v>
      </c>
      <c r="K78" s="43"/>
      <c r="L78" s="62"/>
    </row>
    <row r="79" spans="1:12" ht="28.5" customHeight="1" x14ac:dyDescent="0.25">
      <c r="A79" s="61"/>
      <c r="B79" s="53" t="s">
        <v>114</v>
      </c>
      <c r="C79" s="43"/>
      <c r="D79" s="43"/>
      <c r="E79" s="43"/>
      <c r="F79" s="31"/>
      <c r="G79" s="61"/>
      <c r="H79" s="53" t="s">
        <v>115</v>
      </c>
      <c r="I79" s="43">
        <f>'[1]2. 2020. önkormányzat'!I75</f>
        <v>0</v>
      </c>
      <c r="J79" s="43">
        <f>'[1]2. 2020. önkormányzat'!J75</f>
        <v>0</v>
      </c>
      <c r="K79" s="43"/>
      <c r="L79" s="62"/>
    </row>
    <row r="80" spans="1:12" ht="20.25" customHeight="1" x14ac:dyDescent="0.25">
      <c r="A80" s="61"/>
      <c r="B80" s="53" t="s">
        <v>116</v>
      </c>
      <c r="C80" s="43"/>
      <c r="D80" s="43"/>
      <c r="E80" s="43"/>
      <c r="F80" s="31"/>
      <c r="G80" s="61"/>
      <c r="H80" s="53" t="s">
        <v>117</v>
      </c>
      <c r="I80" s="43">
        <f>'[1]2. 2020. önkormányzat'!I76</f>
        <v>0</v>
      </c>
      <c r="J80" s="43">
        <f>'[1]2. 2020. önkormányzat'!J76</f>
        <v>0</v>
      </c>
      <c r="K80" s="43"/>
      <c r="L80" s="62"/>
    </row>
    <row r="81" spans="1:12" ht="20.25" customHeight="1" x14ac:dyDescent="0.25">
      <c r="A81" s="61"/>
      <c r="B81" s="63" t="s">
        <v>118</v>
      </c>
      <c r="C81" s="43">
        <f>C78+C79+C80</f>
        <v>0</v>
      </c>
      <c r="D81" s="43">
        <f>D78+D79+D80</f>
        <v>0</v>
      </c>
      <c r="E81" s="43">
        <f>E78+E79+E80</f>
        <v>0</v>
      </c>
      <c r="F81" s="31"/>
      <c r="G81" s="61"/>
      <c r="H81" s="63" t="s">
        <v>119</v>
      </c>
      <c r="I81" s="43">
        <f>I78+I79+I80</f>
        <v>0</v>
      </c>
      <c r="J81" s="43">
        <f>J78+J79+J80</f>
        <v>0</v>
      </c>
      <c r="K81" s="43"/>
      <c r="L81" s="62"/>
    </row>
    <row r="82" spans="1:12" ht="20.25" customHeight="1" x14ac:dyDescent="0.25">
      <c r="A82" s="61"/>
      <c r="B82" s="21" t="s">
        <v>120</v>
      </c>
      <c r="C82" s="43">
        <f>'[1]2. 2020. önkormányzat'!C78</f>
        <v>160901055</v>
      </c>
      <c r="D82" s="43">
        <f>'[1]2. 2020. önkormányzat'!D78</f>
        <v>160901055</v>
      </c>
      <c r="E82" s="43"/>
      <c r="F82" s="31"/>
      <c r="G82" s="61"/>
      <c r="H82" s="53" t="s">
        <v>121</v>
      </c>
      <c r="I82" s="43">
        <f>'[1]2. 2020. önkormányzat'!I78</f>
        <v>0</v>
      </c>
      <c r="J82" s="43">
        <f>'[1]2. 2020. önkormányzat'!J78</f>
        <v>0</v>
      </c>
      <c r="K82" s="43"/>
      <c r="L82" s="62"/>
    </row>
    <row r="83" spans="1:12" ht="20.25" customHeight="1" x14ac:dyDescent="0.25">
      <c r="A83" s="61"/>
      <c r="B83" s="21" t="s">
        <v>134</v>
      </c>
      <c r="C83" s="43"/>
      <c r="D83" s="43"/>
      <c r="E83" s="43"/>
      <c r="F83" s="31"/>
      <c r="G83" s="61"/>
      <c r="H83" s="53" t="s">
        <v>123</v>
      </c>
      <c r="I83" s="43">
        <f>'[1]2. 2020. önkormányzat'!I79</f>
        <v>0</v>
      </c>
      <c r="J83" s="43">
        <f>'[1]2. 2020. önkormányzat'!J79</f>
        <v>0</v>
      </c>
      <c r="K83" s="43"/>
      <c r="L83" s="62"/>
    </row>
    <row r="84" spans="1:12" ht="20.25" customHeight="1" x14ac:dyDescent="0.25">
      <c r="A84" s="61"/>
      <c r="B84" s="16" t="s">
        <v>124</v>
      </c>
      <c r="C84" s="43">
        <f>C82+C83</f>
        <v>160901055</v>
      </c>
      <c r="D84" s="43">
        <f>D82+D83</f>
        <v>160901055</v>
      </c>
      <c r="E84" s="43">
        <f>E82+E83</f>
        <v>0</v>
      </c>
      <c r="F84" s="31"/>
      <c r="G84" s="61"/>
      <c r="H84" s="63" t="s">
        <v>125</v>
      </c>
      <c r="I84" s="43">
        <f>I82+I83</f>
        <v>0</v>
      </c>
      <c r="J84" s="43">
        <f>J82+J83</f>
        <v>0</v>
      </c>
      <c r="K84" s="43">
        <f>K82+K83</f>
        <v>0</v>
      </c>
      <c r="L84" s="62"/>
    </row>
    <row r="85" spans="1:12" ht="20.25" customHeight="1" x14ac:dyDescent="0.25">
      <c r="A85" s="61"/>
      <c r="B85" s="16" t="s">
        <v>135</v>
      </c>
      <c r="C85" s="18">
        <f>'[1]2. 2020. önkormányzat'!C81+'[1]3. 2020. hivatal'!C85+'[1]4. 2020. műv.ház'!C86+'[1]5. 2020. forrás'!C79+'[1]6. 2020. szociális'!C87</f>
        <v>648455749</v>
      </c>
      <c r="D85" s="18">
        <f>'[1]2. 2020. önkormányzat'!D81+'[1]3. 2020. hivatal'!D85+'[1]4. 2020. műv.ház'!D86+'[1]5. 2020. forrás'!D79+'[1]6. 2020. szociális'!D87</f>
        <v>626754580</v>
      </c>
      <c r="E85" s="18">
        <f>'[1]2. 2020. önkormányzat'!E81+'[1]3. 2020. hivatal'!E85+'[1]4. 2020. műv.ház'!E86+'[1]5. 2020. forrás'!E79+'[1]6. 2020. szociális'!E87</f>
        <v>626754580</v>
      </c>
      <c r="F85" s="31">
        <f>+E85/D85</f>
        <v>1</v>
      </c>
      <c r="G85" s="61"/>
      <c r="H85" s="63" t="s">
        <v>129</v>
      </c>
      <c r="I85" s="43">
        <f>'[1]2. 2020. önkormányzat'!I81</f>
        <v>9490726</v>
      </c>
      <c r="J85" s="43">
        <f>'[1]2. 2020. önkormányzat'!J81</f>
        <v>11708906</v>
      </c>
      <c r="K85" s="43">
        <f>'[1]2. 2020. önkormányzat'!K81</f>
        <v>11708906</v>
      </c>
      <c r="L85" s="19">
        <f>+K85/J85</f>
        <v>1</v>
      </c>
    </row>
    <row r="86" spans="1:12" ht="20.25" customHeight="1" x14ac:dyDescent="0.25">
      <c r="A86" s="61"/>
      <c r="B86" s="16" t="s">
        <v>130</v>
      </c>
      <c r="C86" s="43">
        <f>'[1]2. 2020. önkormányzat'!C82+'[1]3. 2020. hivatal'!C86+'[1]4. 2020. műv.ház'!C87+'[1]5. 2020. forrás'!C80+'[1]6. 2020. szociális'!C88+'[1]7. 2020. bölcsőde'!C87</f>
        <v>9490726</v>
      </c>
      <c r="D86" s="43">
        <f>'[1]2. 2020. önkormányzat'!D82+'[1]3. 2020. hivatal'!D86+'[1]4. 2020. műv.ház'!D87+'[1]5. 2020. forrás'!D80+'[1]6. 2020. szociális'!D88+'[1]7. 2020. bölcsőde'!D87</f>
        <v>11454906</v>
      </c>
      <c r="E86" s="43">
        <f>'[1]2. 2020. önkormányzat'!E82+'[1]3. 2020. hivatal'!E86+'[1]4. 2020. műv.ház'!E87+'[1]5. 2020. forrás'!E80+'[1]6. 2020. szociális'!E88+'[1]7. 2020. bölcsőde'!E87</f>
        <v>7112996</v>
      </c>
      <c r="F86" s="31">
        <f>+E86/D86</f>
        <v>0.62095629593119317</v>
      </c>
      <c r="G86" s="61"/>
      <c r="H86" s="61" t="s">
        <v>136</v>
      </c>
      <c r="I86" s="64">
        <f>I81+I84+I85</f>
        <v>9490726</v>
      </c>
      <c r="J86" s="64">
        <f>J81+J84+J85</f>
        <v>11708906</v>
      </c>
      <c r="K86" s="64">
        <f>K81+K84+K85</f>
        <v>11708906</v>
      </c>
      <c r="L86" s="65">
        <f>+K86/J86</f>
        <v>1</v>
      </c>
    </row>
    <row r="87" spans="1:12" ht="20.25" customHeight="1" x14ac:dyDescent="0.25">
      <c r="A87" s="74"/>
      <c r="B87" s="20" t="s">
        <v>137</v>
      </c>
      <c r="C87" s="64">
        <f>C81+C84+C85+C86</f>
        <v>818847530</v>
      </c>
      <c r="D87" s="64">
        <f>D81+D84+D85+D86</f>
        <v>799110541</v>
      </c>
      <c r="E87" s="64">
        <f>E81+E84+E85+E86</f>
        <v>633867576</v>
      </c>
      <c r="F87" s="67">
        <f>+E87/D87</f>
        <v>0.79321638681775319</v>
      </c>
      <c r="G87" s="74"/>
      <c r="H87" s="63"/>
      <c r="I87" s="43"/>
      <c r="J87" s="43"/>
      <c r="K87" s="43"/>
      <c r="L87" s="62"/>
    </row>
    <row r="88" spans="1:12" ht="20.25" customHeight="1" x14ac:dyDescent="0.25">
      <c r="A88" s="61"/>
      <c r="B88" s="75" t="s">
        <v>138</v>
      </c>
      <c r="C88" s="64">
        <f>-(C74+C86)</f>
        <v>-348871735</v>
      </c>
      <c r="D88" s="64">
        <f>-(D74+D86)</f>
        <v>-347153189</v>
      </c>
      <c r="E88" s="64">
        <f>-(E74+E86)</f>
        <v>-325742712</v>
      </c>
      <c r="F88" s="67">
        <f>+E88/D88</f>
        <v>0.93832556439514658</v>
      </c>
      <c r="G88" s="61"/>
      <c r="H88" s="76" t="s">
        <v>138</v>
      </c>
      <c r="I88" s="64">
        <f>-(I73+I85)</f>
        <v>-348871735</v>
      </c>
      <c r="J88" s="64">
        <f>-(J73+J85)</f>
        <v>-347153189</v>
      </c>
      <c r="K88" s="64">
        <f>-(K73+K85)</f>
        <v>-325742712</v>
      </c>
      <c r="L88" s="66">
        <f>+K88/J88</f>
        <v>0.93832556439514658</v>
      </c>
    </row>
    <row r="89" spans="1:12" ht="20.25" customHeight="1" x14ac:dyDescent="0.25">
      <c r="A89" s="77" t="s">
        <v>139</v>
      </c>
      <c r="B89" s="78"/>
      <c r="C89" s="79">
        <f>C2+C45+C64+C88-1</f>
        <v>1695754455</v>
      </c>
      <c r="D89" s="79">
        <f>D2+D45+D64+D88-1</f>
        <v>1821502030</v>
      </c>
      <c r="E89" s="79">
        <f>E2+E45+E64+E88</f>
        <v>1543139453</v>
      </c>
      <c r="F89" s="80">
        <f>+E89/D89</f>
        <v>0.84717965041191856</v>
      </c>
      <c r="G89" s="77" t="s">
        <v>140</v>
      </c>
      <c r="H89" s="78"/>
      <c r="I89" s="79">
        <f>I2+I45+I64+I88</f>
        <v>1695754454.9167717</v>
      </c>
      <c r="J89" s="79">
        <f>J2+J45+J64+J88</f>
        <v>1821502030</v>
      </c>
      <c r="K89" s="79">
        <f>K2+K45+K64+K88</f>
        <v>883066975</v>
      </c>
      <c r="L89" s="81">
        <f>+K89/J89</f>
        <v>0.48480153217287386</v>
      </c>
    </row>
    <row r="90" spans="1:12" x14ac:dyDescent="0.25">
      <c r="C90" s="11"/>
      <c r="D90" s="11">
        <f>+D89-C89</f>
        <v>125747575</v>
      </c>
      <c r="E90" s="11"/>
      <c r="I90" s="11"/>
      <c r="J90" s="11"/>
      <c r="K90" s="11"/>
    </row>
    <row r="91" spans="1:12" x14ac:dyDescent="0.25">
      <c r="C91" s="11"/>
      <c r="D91" s="11"/>
      <c r="E91" s="11">
        <f>+E74+E86</f>
        <v>325742712</v>
      </c>
      <c r="I91" s="11"/>
      <c r="J91" s="11"/>
      <c r="K91" s="84"/>
    </row>
    <row r="92" spans="1:12" x14ac:dyDescent="0.25">
      <c r="C92" s="11"/>
      <c r="D92" s="11"/>
      <c r="E92" s="85">
        <f>+E76+E87</f>
        <v>1004270982</v>
      </c>
      <c r="K92" s="84"/>
    </row>
    <row r="93" spans="1:12" x14ac:dyDescent="0.25">
      <c r="K93" s="84"/>
    </row>
  </sheetData>
  <mergeCells count="2">
    <mergeCell ref="A89:B89"/>
    <mergeCell ref="G89:H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2020 mindösszesen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Ötvös Adrienn</dc:creator>
  <cp:lastModifiedBy>Ötvös Adrienn</cp:lastModifiedBy>
  <dcterms:created xsi:type="dcterms:W3CDTF">2021-06-03T08:59:05Z</dcterms:created>
  <dcterms:modified xsi:type="dcterms:W3CDTF">2021-06-03T09:00:50Z</dcterms:modified>
</cp:coreProperties>
</file>