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épviselő-testület\Adrienn munkaanyagok\Rendeletek LocLex munkához\"/>
    </mc:Choice>
  </mc:AlternateContent>
  <bookViews>
    <workbookView xWindow="0" yWindow="0" windowWidth="28800" windowHeight="12345"/>
  </bookViews>
  <sheets>
    <sheet name="2. bevételek és kiadások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82" i="1"/>
  <c r="D83" i="1" s="1"/>
  <c r="C82" i="1"/>
  <c r="K81" i="1"/>
  <c r="J81" i="1"/>
  <c r="I81" i="1"/>
  <c r="E81" i="1"/>
  <c r="D81" i="1"/>
  <c r="C81" i="1"/>
  <c r="K80" i="1"/>
  <c r="J80" i="1"/>
  <c r="I80" i="1"/>
  <c r="E80" i="1"/>
  <c r="E83" i="1" s="1"/>
  <c r="C80" i="1"/>
  <c r="E78" i="1"/>
  <c r="D78" i="1"/>
  <c r="D80" i="1" s="1"/>
  <c r="C78" i="1"/>
  <c r="J77" i="1"/>
  <c r="J82" i="1" s="1"/>
  <c r="I77" i="1"/>
  <c r="E77" i="1"/>
  <c r="D77" i="1"/>
  <c r="C77" i="1"/>
  <c r="C83" i="1" s="1"/>
  <c r="K74" i="1"/>
  <c r="K77" i="1" s="1"/>
  <c r="K82" i="1" s="1"/>
  <c r="J74" i="1"/>
  <c r="I74" i="1"/>
  <c r="E71" i="1"/>
  <c r="D71" i="1"/>
  <c r="C71" i="1"/>
  <c r="K69" i="1"/>
  <c r="J69" i="1"/>
  <c r="I69" i="1"/>
  <c r="E69" i="1"/>
  <c r="D69" i="1"/>
  <c r="C69" i="1"/>
  <c r="K68" i="1"/>
  <c r="J68" i="1"/>
  <c r="I68" i="1"/>
  <c r="E68" i="1"/>
  <c r="F68" i="1" s="1"/>
  <c r="D68" i="1"/>
  <c r="C68" i="1"/>
  <c r="E67" i="1"/>
  <c r="K66" i="1"/>
  <c r="J66" i="1"/>
  <c r="J67" i="1" s="1"/>
  <c r="J70" i="1" s="1"/>
  <c r="I66" i="1"/>
  <c r="E66" i="1"/>
  <c r="D66" i="1"/>
  <c r="D67" i="1" s="1"/>
  <c r="L65" i="1"/>
  <c r="K65" i="1"/>
  <c r="J65" i="1"/>
  <c r="I65" i="1"/>
  <c r="I67" i="1" s="1"/>
  <c r="F65" i="1"/>
  <c r="E65" i="1"/>
  <c r="D65" i="1"/>
  <c r="C65" i="1"/>
  <c r="C67" i="1" s="1"/>
  <c r="K64" i="1"/>
  <c r="J64" i="1"/>
  <c r="I64" i="1"/>
  <c r="F64" i="1"/>
  <c r="E64" i="1"/>
  <c r="E72" i="1" s="1"/>
  <c r="D64" i="1"/>
  <c r="C64" i="1"/>
  <c r="E59" i="1"/>
  <c r="E56" i="1" s="1"/>
  <c r="D59" i="1"/>
  <c r="C59" i="1"/>
  <c r="K57" i="1"/>
  <c r="J57" i="1"/>
  <c r="I57" i="1"/>
  <c r="K56" i="1"/>
  <c r="J56" i="1"/>
  <c r="I56" i="1"/>
  <c r="D56" i="1"/>
  <c r="C56" i="1"/>
  <c r="K55" i="1"/>
  <c r="J55" i="1"/>
  <c r="I55" i="1"/>
  <c r="K54" i="1"/>
  <c r="J54" i="1"/>
  <c r="I54" i="1"/>
  <c r="E54" i="1"/>
  <c r="D54" i="1"/>
  <c r="C54" i="1"/>
  <c r="K53" i="1"/>
  <c r="L53" i="1" s="1"/>
  <c r="J53" i="1"/>
  <c r="I53" i="1"/>
  <c r="K52" i="1"/>
  <c r="F52" i="1"/>
  <c r="F50" i="1" s="1"/>
  <c r="E52" i="1"/>
  <c r="D52" i="1"/>
  <c r="C52" i="1"/>
  <c r="C50" i="1" s="1"/>
  <c r="K51" i="1"/>
  <c r="L51" i="1" s="1"/>
  <c r="J51" i="1"/>
  <c r="I51" i="1"/>
  <c r="K50" i="1"/>
  <c r="J50" i="1"/>
  <c r="I50" i="1"/>
  <c r="E50" i="1"/>
  <c r="D50" i="1"/>
  <c r="K49" i="1"/>
  <c r="J49" i="1"/>
  <c r="I49" i="1"/>
  <c r="I44" i="1" s="1"/>
  <c r="E49" i="1"/>
  <c r="D49" i="1"/>
  <c r="D44" i="1" s="1"/>
  <c r="C49" i="1"/>
  <c r="C44" i="1" s="1"/>
  <c r="C43" i="1" s="1"/>
  <c r="K48" i="1"/>
  <c r="L48" i="1" s="1"/>
  <c r="J48" i="1"/>
  <c r="I48" i="1"/>
  <c r="K47" i="1"/>
  <c r="J47" i="1"/>
  <c r="I47" i="1"/>
  <c r="L46" i="1"/>
  <c r="K46" i="1"/>
  <c r="J46" i="1"/>
  <c r="I46" i="1"/>
  <c r="L45" i="1"/>
  <c r="K45" i="1"/>
  <c r="J45" i="1"/>
  <c r="I45" i="1"/>
  <c r="F45" i="1"/>
  <c r="E45" i="1"/>
  <c r="D45" i="1"/>
  <c r="C45" i="1"/>
  <c r="K41" i="1"/>
  <c r="J41" i="1"/>
  <c r="I41" i="1"/>
  <c r="K40" i="1"/>
  <c r="L40" i="1" s="1"/>
  <c r="J40" i="1"/>
  <c r="I40" i="1"/>
  <c r="K38" i="1"/>
  <c r="L38" i="1" s="1"/>
  <c r="J38" i="1"/>
  <c r="I38" i="1"/>
  <c r="I35" i="1" s="1"/>
  <c r="F38" i="1"/>
  <c r="E38" i="1"/>
  <c r="D38" i="1"/>
  <c r="C38" i="1"/>
  <c r="K36" i="1"/>
  <c r="L36" i="1" s="1"/>
  <c r="J36" i="1"/>
  <c r="K35" i="1"/>
  <c r="L35" i="1" s="1"/>
  <c r="J35" i="1"/>
  <c r="F35" i="1"/>
  <c r="E35" i="1"/>
  <c r="D35" i="1"/>
  <c r="C35" i="1"/>
  <c r="E34" i="1"/>
  <c r="D34" i="1"/>
  <c r="C34" i="1"/>
  <c r="E33" i="1"/>
  <c r="D33" i="1"/>
  <c r="C33" i="1"/>
  <c r="F32" i="1"/>
  <c r="E32" i="1"/>
  <c r="D32" i="1"/>
  <c r="C32" i="1"/>
  <c r="E31" i="1"/>
  <c r="D31" i="1"/>
  <c r="C31" i="1"/>
  <c r="K30" i="1"/>
  <c r="L30" i="1" s="1"/>
  <c r="J30" i="1"/>
  <c r="I30" i="1"/>
  <c r="E30" i="1"/>
  <c r="F30" i="1" s="1"/>
  <c r="D30" i="1"/>
  <c r="C30" i="1"/>
  <c r="K29" i="1"/>
  <c r="J29" i="1"/>
  <c r="I29" i="1"/>
  <c r="E29" i="1"/>
  <c r="D29" i="1"/>
  <c r="C29" i="1"/>
  <c r="K28" i="1"/>
  <c r="J28" i="1"/>
  <c r="I28" i="1"/>
  <c r="F28" i="1"/>
  <c r="E28" i="1"/>
  <c r="D28" i="1"/>
  <c r="C28" i="1"/>
  <c r="K27" i="1"/>
  <c r="J27" i="1"/>
  <c r="I27" i="1"/>
  <c r="E27" i="1"/>
  <c r="F27" i="1" s="1"/>
  <c r="D27" i="1"/>
  <c r="C27" i="1"/>
  <c r="K26" i="1"/>
  <c r="K24" i="1" s="1"/>
  <c r="J26" i="1"/>
  <c r="J24" i="1" s="1"/>
  <c r="I26" i="1"/>
  <c r="E26" i="1"/>
  <c r="D26" i="1"/>
  <c r="C26" i="1"/>
  <c r="K25" i="1"/>
  <c r="J25" i="1"/>
  <c r="I25" i="1"/>
  <c r="I24" i="1" s="1"/>
  <c r="E25" i="1"/>
  <c r="D24" i="1"/>
  <c r="E23" i="1"/>
  <c r="D23" i="1"/>
  <c r="C23" i="1"/>
  <c r="K22" i="1"/>
  <c r="L22" i="1" s="1"/>
  <c r="J22" i="1"/>
  <c r="I22" i="1"/>
  <c r="E22" i="1"/>
  <c r="D22" i="1"/>
  <c r="C22" i="1"/>
  <c r="K21" i="1"/>
  <c r="J21" i="1"/>
  <c r="I21" i="1"/>
  <c r="E21" i="1"/>
  <c r="D21" i="1"/>
  <c r="C21" i="1"/>
  <c r="C19" i="1" s="1"/>
  <c r="C17" i="1" s="1"/>
  <c r="K20" i="1"/>
  <c r="L20" i="1" s="1"/>
  <c r="J20" i="1"/>
  <c r="I20" i="1"/>
  <c r="E20" i="1"/>
  <c r="D20" i="1"/>
  <c r="D19" i="1" s="1"/>
  <c r="D17" i="1" s="1"/>
  <c r="C20" i="1"/>
  <c r="K19" i="1"/>
  <c r="J19" i="1"/>
  <c r="I19" i="1"/>
  <c r="I17" i="1" s="1"/>
  <c r="K18" i="1"/>
  <c r="J18" i="1"/>
  <c r="J17" i="1" s="1"/>
  <c r="I18" i="1"/>
  <c r="E18" i="1"/>
  <c r="D18" i="1"/>
  <c r="C18" i="1"/>
  <c r="E15" i="1"/>
  <c r="D15" i="1"/>
  <c r="C15" i="1"/>
  <c r="E10" i="1"/>
  <c r="F10" i="1" s="1"/>
  <c r="D10" i="1"/>
  <c r="F9" i="1"/>
  <c r="E9" i="1"/>
  <c r="D9" i="1"/>
  <c r="E8" i="1"/>
  <c r="D8" i="1"/>
  <c r="C8" i="1"/>
  <c r="K7" i="1"/>
  <c r="L7" i="1" s="1"/>
  <c r="J7" i="1"/>
  <c r="I7" i="1"/>
  <c r="E7" i="1"/>
  <c r="D7" i="1"/>
  <c r="C7" i="1"/>
  <c r="E6" i="1"/>
  <c r="D6" i="1"/>
  <c r="D4" i="1" s="1"/>
  <c r="D3" i="1" s="1"/>
  <c r="D2" i="1" s="1"/>
  <c r="C6" i="1"/>
  <c r="C4" i="1" s="1"/>
  <c r="C3" i="1" s="1"/>
  <c r="K5" i="1"/>
  <c r="J5" i="1"/>
  <c r="I5" i="1"/>
  <c r="I3" i="1" s="1"/>
  <c r="I2" i="1" s="1"/>
  <c r="E5" i="1"/>
  <c r="F5" i="1" s="1"/>
  <c r="D5" i="1"/>
  <c r="C5" i="1"/>
  <c r="K4" i="1"/>
  <c r="J4" i="1"/>
  <c r="J3" i="1" s="1"/>
  <c r="I4" i="1"/>
  <c r="K3" i="1"/>
  <c r="J2" i="1" l="1"/>
  <c r="C2" i="1"/>
  <c r="L24" i="1"/>
  <c r="L52" i="1"/>
  <c r="F83" i="1"/>
  <c r="I43" i="1"/>
  <c r="E60" i="1"/>
  <c r="F60" i="1" s="1"/>
  <c r="F72" i="1"/>
  <c r="J60" i="1"/>
  <c r="L82" i="1"/>
  <c r="L3" i="1"/>
  <c r="L4" i="1"/>
  <c r="F7" i="1"/>
  <c r="E4" i="1"/>
  <c r="L18" i="1"/>
  <c r="F20" i="1"/>
  <c r="F22" i="1"/>
  <c r="E19" i="1"/>
  <c r="E24" i="1"/>
  <c r="F24" i="1" s="1"/>
  <c r="I52" i="1"/>
  <c r="L66" i="1"/>
  <c r="K67" i="1"/>
  <c r="L67" i="1" s="1"/>
  <c r="L69" i="1"/>
  <c r="F18" i="1"/>
  <c r="L19" i="1"/>
  <c r="L21" i="1"/>
  <c r="K17" i="1"/>
  <c r="L17" i="1" s="1"/>
  <c r="F26" i="1"/>
  <c r="C24" i="1"/>
  <c r="D43" i="1"/>
  <c r="D84" i="1" s="1"/>
  <c r="J52" i="1"/>
  <c r="L55" i="1"/>
  <c r="L57" i="1"/>
  <c r="C72" i="1"/>
  <c r="C60" i="1" s="1"/>
  <c r="I70" i="1"/>
  <c r="F69" i="1"/>
  <c r="L81" i="1"/>
  <c r="L5" i="1"/>
  <c r="F15" i="1"/>
  <c r="F23" i="1"/>
  <c r="J44" i="1"/>
  <c r="J43" i="1" s="1"/>
  <c r="F49" i="1"/>
  <c r="L56" i="1"/>
  <c r="D72" i="1"/>
  <c r="D60" i="1" s="1"/>
  <c r="F67" i="1"/>
  <c r="L68" i="1"/>
  <c r="I82" i="1"/>
  <c r="F81" i="1"/>
  <c r="E44" i="1"/>
  <c r="K44" i="1"/>
  <c r="D86" i="1" l="1"/>
  <c r="J86" i="1"/>
  <c r="K43" i="1"/>
  <c r="L43" i="1" s="1"/>
  <c r="L44" i="1"/>
  <c r="C84" i="1"/>
  <c r="E43" i="1"/>
  <c r="F43" i="1" s="1"/>
  <c r="F44" i="1"/>
  <c r="F19" i="1"/>
  <c r="E17" i="1"/>
  <c r="F17" i="1" s="1"/>
  <c r="F4" i="1"/>
  <c r="E3" i="1"/>
  <c r="J84" i="1"/>
  <c r="I60" i="1"/>
  <c r="I84" i="1" s="1"/>
  <c r="K2" i="1"/>
  <c r="K70" i="1"/>
  <c r="L2" i="1" l="1"/>
  <c r="I86" i="1"/>
  <c r="C86" i="1"/>
  <c r="L70" i="1"/>
  <c r="K60" i="1"/>
  <c r="L60" i="1" s="1"/>
  <c r="F3" i="1"/>
  <c r="E2" i="1"/>
  <c r="K84" i="1" l="1"/>
  <c r="F2" i="1"/>
  <c r="E84" i="1"/>
  <c r="K85" i="1" l="1"/>
  <c r="L84" i="1"/>
  <c r="E86" i="1"/>
  <c r="F84" i="1"/>
  <c r="K86" i="1"/>
</calcChain>
</file>

<file path=xl/sharedStrings.xml><?xml version="1.0" encoding="utf-8"?>
<sst xmlns="http://schemas.openxmlformats.org/spreadsheetml/2006/main" count="166" uniqueCount="138">
  <si>
    <t>Önkormányzat bevételi előirányzata</t>
  </si>
  <si>
    <t>Eredeti előirányzat (Ft)</t>
  </si>
  <si>
    <t>Módosított előirányzat (Ft)</t>
  </si>
  <si>
    <t>Teljesítés 2020.12.31. (Ft)</t>
  </si>
  <si>
    <t>Teljesítés százalékban (%)</t>
  </si>
  <si>
    <t>Önkormányzat kiadási előirányzata</t>
  </si>
  <si>
    <t>MŰKÖDÉSI KÖLTSÉGVETÉSI BEVÉTELEK (I+II+III+IV)</t>
  </si>
  <si>
    <t>MŰKÖDÉSI KÖLTSÉGVETÉSI KIADÁSOK (I+II+….V)</t>
  </si>
  <si>
    <t>I.</t>
  </si>
  <si>
    <t xml:space="preserve">B1. Működési célú támogatások Áht.-on belülről </t>
  </si>
  <si>
    <t>K1. Személyi juttatások</t>
  </si>
  <si>
    <t>B11. Önkormányzatok működési támogatásai</t>
  </si>
  <si>
    <t>K11. Foglalkoztatottak személyi juttatásai</t>
  </si>
  <si>
    <t>B111. Helyi önkormányzatok működésének általános támogatása</t>
  </si>
  <si>
    <t xml:space="preserve">K12. Külső személyi juttatások </t>
  </si>
  <si>
    <t>B112. Települési önkormányzatok egyes köznevelési feladatainak támogatása</t>
  </si>
  <si>
    <t>091131. Települési önkormányzatok szociális, gyermekjóléti és gyermekétkeztetési  feladatainak támogatása</t>
  </si>
  <si>
    <t>II.</t>
  </si>
  <si>
    <t>K2. Munkaadókat terhelő járulékok és szociális hozzájárulási adó</t>
  </si>
  <si>
    <t>B114. Települési önkormányzatok kulturális feladatainak támogatása</t>
  </si>
  <si>
    <t>B115. Működési célú központosított előirányzatok</t>
  </si>
  <si>
    <t>nem tervezhető!</t>
  </si>
  <si>
    <t>B116. Helyi önkormányzatok kiegészítő támogatásai</t>
  </si>
  <si>
    <t>B12. Elvonások és befizetések bevételei</t>
  </si>
  <si>
    <t>B13. Működési célú garancia- és kezességvállalásból származó megtérülések államháztartáson belülről</t>
  </si>
  <si>
    <t>B14. Működési célú visszatérítendő támogatások, kölcsönök visszatérülése államháztartáson belülről</t>
  </si>
  <si>
    <t>B15. Működési célú visszatérítendő támogatások, kölcsönök igénybevétele államháztartáson belülről</t>
  </si>
  <si>
    <t>B16. Egyéb működési célú támogatások bevételei államháztartáson belülről</t>
  </si>
  <si>
    <t>B3. Közhatalmi bevételek</t>
  </si>
  <si>
    <t>III.</t>
  </si>
  <si>
    <t>K3. Dologi kiadások</t>
  </si>
  <si>
    <t>B34. Vagyoni típusú adók</t>
  </si>
  <si>
    <t>K31. Készletbeszerzés összesen</t>
  </si>
  <si>
    <t>B35. Termékek és szolgáltatások adói</t>
  </si>
  <si>
    <t>K32. Kommunikációs szolgáltatások összesen</t>
  </si>
  <si>
    <t>B351. Értékesítési és forgalmi adók (iparűzési)</t>
  </si>
  <si>
    <t>K33. Szolgáltatási kiadások összesen</t>
  </si>
  <si>
    <t>B354. Gépjárműadó</t>
  </si>
  <si>
    <t>K34. Kiküldetés, reklám- és propaganda kiadások összesen</t>
  </si>
  <si>
    <t>B355. Egyéb áruhasználati és szolgáltatási adók (talajterhelés)</t>
  </si>
  <si>
    <t>K35. Különféle befizetések és egyéb dologi kiadások összesen</t>
  </si>
  <si>
    <t>B36. Egyéb közhatalmi bevételek</t>
  </si>
  <si>
    <t>B4. Működési bevételek</t>
  </si>
  <si>
    <t>IV.</t>
  </si>
  <si>
    <t>K4. Ellátottak pénzbeli juttatásai</t>
  </si>
  <si>
    <t>B401. Áru- és készletértékesítés ellenértéke</t>
  </si>
  <si>
    <t>K42. Családi támogatások</t>
  </si>
  <si>
    <t>B402. Szolgáltatások ellenértéke</t>
  </si>
  <si>
    <t>K44. Betegséggel kapcsolatos (nem TB) ellátások</t>
  </si>
  <si>
    <t>B403. Közvetített szolgáltatások értéke</t>
  </si>
  <si>
    <t>K45. Foglalkoztatással, munkanélküliséggel kapcsolatos ellátások</t>
  </si>
  <si>
    <t>B404. Tulajdonosi bevételek</t>
  </si>
  <si>
    <t>K46. Lakhatással kapcsolatos ellátások</t>
  </si>
  <si>
    <t>B405. Ellátási díjak</t>
  </si>
  <si>
    <t>K47. Intézményi ellátottak pénzbeli juttatásai</t>
  </si>
  <si>
    <t>B406. Kiszámlázott általános forgalmi adó</t>
  </si>
  <si>
    <t>K48. Egyéb nem intézményi ellátások</t>
  </si>
  <si>
    <t>B407. Általános forgalmi adó visszatérítése</t>
  </si>
  <si>
    <t>B408. Kamatbevételek</t>
  </si>
  <si>
    <t>B409. Egyéb pénzügyi műveletek bevételei</t>
  </si>
  <si>
    <t>B410. Egyéb működési bevételek</t>
  </si>
  <si>
    <t>B6. Működési célú átvett pénzeszközök</t>
  </si>
  <si>
    <t>V.</t>
  </si>
  <si>
    <t>K5. Egyéb működési célú kiadások (tartalékokkal együtt)</t>
  </si>
  <si>
    <t>B61. Működési célú garancia- és kezességvállalásból származó megtérülések államháztartáson kívülről</t>
  </si>
  <si>
    <t>K502. Elvonások és befizetések</t>
  </si>
  <si>
    <t>B62. Működési célú visszatérítendő támogatások, kölcsönök visszatérülése államháztartáson kívülről</t>
  </si>
  <si>
    <t>K505. Működési c.visszatérítendő támogatások, kölcsönök törlesztése áht.belül</t>
  </si>
  <si>
    <t>B63. Egyéb működési célú átvett pénzeszközök</t>
  </si>
  <si>
    <t>K506. Egyéb működési célú támogatások államháztartáson belülre</t>
  </si>
  <si>
    <t>K508. Működési c.visszatérítendő támogatások, kölcsönök törlesztése áht.kívül</t>
  </si>
  <si>
    <t>K511. Egyéb működési célú támogatások államháztartáson kívülre</t>
  </si>
  <si>
    <t>K512. Tartalékok</t>
  </si>
  <si>
    <t>FELHALMOZÁSI KÖLTSÉGVETÉSI BEVÉTELEK (V+VI+VII)</t>
  </si>
  <si>
    <t>FELHALMOZÁSI KÖLTSÉGVETÉSI KIADÁSOK (VI+VII+VIII)</t>
  </si>
  <si>
    <t>B2. Felhalmozási célú támogatások Áht.-on belülről</t>
  </si>
  <si>
    <t>VI.</t>
  </si>
  <si>
    <t>K6. Beruházások</t>
  </si>
  <si>
    <t>B21. Felhalmozási célú önkormányzati támogatások</t>
  </si>
  <si>
    <t>K61. Immateriális javak beszerzése</t>
  </si>
  <si>
    <t>B22. Felhalmozási célú garancia- és kezességvállalásból származó megtérülések államháztartáson belülről</t>
  </si>
  <si>
    <t>K62. Ingatlanok beszerzése</t>
  </si>
  <si>
    <t>B23. Felhalmozási célú visszatérítendő támogatások, kölcsönök visszatérülése államháztartáson belülről</t>
  </si>
  <si>
    <t>K63. Informatikai eszközök beszerzése</t>
  </si>
  <si>
    <t>B24. Felhalmozási célú visszatérítendő támogatások, kölcsönök igénybevétele államháztartáson belülről</t>
  </si>
  <si>
    <t>K64. Egyéb tárgyi eszközök beszerzése</t>
  </si>
  <si>
    <t>B25. Egyéb felhalmozási célú támogatások bevételei államháztartáson belülről</t>
  </si>
  <si>
    <t>K65. Részesedések</t>
  </si>
  <si>
    <t>B5. Felhalmozási bevételek</t>
  </si>
  <si>
    <t>K66. Meglévő részesedések növeléséhez kapcsolódó kiadás</t>
  </si>
  <si>
    <t>B51. Immateriális javak értékesítése</t>
  </si>
  <si>
    <t>K67. Beruházási célú előzetesen felszámított ÁFA</t>
  </si>
  <si>
    <t>B52. Ingatlanok értékesítése</t>
  </si>
  <si>
    <t>VII.</t>
  </si>
  <si>
    <t>K7. Felújítások</t>
  </si>
  <si>
    <t>B53. Egyéb tárgyi eszközök értékesítése</t>
  </si>
  <si>
    <t xml:space="preserve">K71. Ingatlanok felújítása </t>
  </si>
  <si>
    <t>B54. Részesedések értékesítése</t>
  </si>
  <si>
    <t>K72. Informatikai eszközök felújítása</t>
  </si>
  <si>
    <t>B55. Részesedések megszűnéséhez kapcsolódó bevételek</t>
  </si>
  <si>
    <t>K73. Egyéb tárgyi eszközök felújítása</t>
  </si>
  <si>
    <t>B7. Felhalmozási célú átvett pénzeszközök</t>
  </si>
  <si>
    <t>K74. Felújítási célú előzetesen felszámított ÁFA</t>
  </si>
  <si>
    <t>B71. Felhalmozási célú garancia- és kezességvállalásból származó megtérülések államháztartáson kívülről</t>
  </si>
  <si>
    <t>VIII.</t>
  </si>
  <si>
    <t>K8. Egyéb felhalmozási célú kiadások</t>
  </si>
  <si>
    <t>B72. Felhalmozási célú visszatérítendő támogatások, kölcsönök visszatérülése államháztartáson kívülről</t>
  </si>
  <si>
    <t>B75. Egyéb felhalmozási célú átvett pénzeszközök</t>
  </si>
  <si>
    <t>B8. FINANSZÍROZÁSI BEVÉTELEK (1+2+….+7)</t>
  </si>
  <si>
    <t xml:space="preserve">K9. FINANSZÍROZÁSI KIADÁSOK </t>
  </si>
  <si>
    <t>B8111. Hosszú lejáratú hitelek, kölcsönök felvétele</t>
  </si>
  <si>
    <t>K9111. Hosszú lejáratú hitelek, kölcsönök törlesztése</t>
  </si>
  <si>
    <t>B8112. Likviditási célú hitelek, kölcsönök felvétele pénzügyi vállalkozástól</t>
  </si>
  <si>
    <t>K9112. Likviditási célú hitelek, kölcsönök törlesztése pénzügyi vállalkozásnak</t>
  </si>
  <si>
    <t>B8113. Rövid lejáratú hitelek, kölcsönök felvétele</t>
  </si>
  <si>
    <t>K9113. Rövid lejáratú hitelek, kölcsönök törlesztése</t>
  </si>
  <si>
    <t>B811. Hitel-, kölcsönfelvétel államháztartáson kívülről összesenn</t>
  </si>
  <si>
    <t>K911. Hitel-, kölcsöntörlesztés államháztartáson kívülre összesen</t>
  </si>
  <si>
    <t>B8121. Forgatási célú belföldi értékpapírok beváltása, értékesítése</t>
  </si>
  <si>
    <t>K9121. Forgatási célú belföldi értékpapír vásárlása</t>
  </si>
  <si>
    <t xml:space="preserve">B8123. Befektetési célú belföldi értékpapírok beváltása, értékesítése  </t>
  </si>
  <si>
    <t>K91221 Befektetési célú belföldi értékpapírok vásárlása</t>
  </si>
  <si>
    <t>B812. Belföldi értékpapírok bevételei</t>
  </si>
  <si>
    <t>K912. Belföldi értékpapírok kiadásai összesen</t>
  </si>
  <si>
    <t>B813. Maradvány igénybevétele (működési)</t>
  </si>
  <si>
    <t>K914. Államháztartáson belüli megelőlegezések visszafizetése előirányzata (2017. 00. havi finansz)</t>
  </si>
  <si>
    <t xml:space="preserve">B814. Államháztartáson belüli megelőlegezések  </t>
  </si>
  <si>
    <t>K915. Központi, irányító szervi támogatás folyósítása</t>
  </si>
  <si>
    <t>B816. Központi, irányító szervi támogatás</t>
  </si>
  <si>
    <t>K91. Belföldi finanszírozás kiadásai (működési) összesen</t>
  </si>
  <si>
    <t>B817. Lekötött bankbetétek</t>
  </si>
  <si>
    <t>B81. Belföldi finanszírozás bevételei (működési) összesen</t>
  </si>
  <si>
    <t>B8122. Forgatási célú belföldi értékpapír kibocsátása</t>
  </si>
  <si>
    <t>B813. Maradvány igénybevétele (felhalmozási)</t>
  </si>
  <si>
    <t>K91. Belföldi finanszírozás kiadásai (felhalmozási) összesen</t>
  </si>
  <si>
    <t>B81. Belföldi finanszírozás bevételei (felhalmozási) összesen</t>
  </si>
  <si>
    <t>BEVÉTELEK MINDÖSSZESEN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</si>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</sst>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9" fontId="2" fillId="3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vertical="center" wrapText="1"/>
    </xf>
    <xf numFmtId="9" fontId="2" fillId="4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9" fontId="3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9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9" fontId="3" fillId="0" borderId="1" xfId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9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9" fontId="3" fillId="5" borderId="1" xfId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2" fillId="5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3" fontId="3" fillId="5" borderId="1" xfId="0" applyNumberFormat="1" applyFont="1" applyFill="1" applyBorder="1" applyAlignment="1">
      <alignment vertical="center"/>
    </xf>
    <xf numFmtId="9" fontId="3" fillId="5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9" fontId="2" fillId="0" borderId="1" xfId="1" applyFont="1" applyFill="1" applyBorder="1" applyAlignment="1">
      <alignment vertical="center"/>
    </xf>
    <xf numFmtId="9" fontId="2" fillId="0" borderId="1" xfId="1" applyFont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9" fontId="3" fillId="6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vertical="center"/>
    </xf>
    <xf numFmtId="9" fontId="6" fillId="7" borderId="1" xfId="1" applyFont="1" applyFill="1" applyBorder="1" applyAlignment="1">
      <alignment vertical="center"/>
    </xf>
    <xf numFmtId="9" fontId="3" fillId="0" borderId="0" xfId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evi_z&#225;rsz&#225;mad&#225;s_melle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-kiad."/>
      <sheetName val="2014."/>
      <sheetName val="1. 2020. mindösszesen"/>
      <sheetName val="2. 2020. önkormányzat"/>
      <sheetName val="2.a önkormányzat részletes"/>
      <sheetName val="3. 2020. hivatal"/>
      <sheetName val="3.a hivatal részletes"/>
      <sheetName val="4. 2020. műv.ház"/>
      <sheetName val="4.a műv.ház részletes"/>
      <sheetName val="5. 2020. forrás"/>
      <sheetName val="5.a forrás részletes"/>
      <sheetName val="6. 2020. szociális"/>
      <sheetName val="6.a szociális részletes"/>
      <sheetName val="7. 2020. bölcsőde"/>
      <sheetName val="7.a bölcsőde részletes "/>
      <sheetName val="8. központi finanszírozás"/>
      <sheetName val="9. beruházások"/>
      <sheetName val="10. felújítások"/>
      <sheetName val="11. uniós projektek"/>
      <sheetName val="12. létszám"/>
      <sheetName val="13. mérleg"/>
      <sheetName val="14. közvetett támogatások"/>
      <sheetName val="15. hitelállomány"/>
      <sheetName val="16. részesedések"/>
      <sheetName val="17. pénzforgalmi egyeztetés"/>
      <sheetName val="18. vagyonkimutatás"/>
      <sheetName val="19. vagyonkimutatás II."/>
      <sheetName val="20. mérleg II."/>
      <sheetName val="21. eredménykimutatás"/>
      <sheetName val="22. maradvány"/>
    </sheetNames>
    <sheetDataSet>
      <sheetData sheetId="0"/>
      <sheetData sheetId="1"/>
      <sheetData sheetId="2"/>
      <sheetData sheetId="3"/>
      <sheetData sheetId="4">
        <row r="5">
          <cell r="C5">
            <v>62505835</v>
          </cell>
          <cell r="D5">
            <v>79319052</v>
          </cell>
          <cell r="E5">
            <v>79319052</v>
          </cell>
        </row>
        <row r="7">
          <cell r="C7">
            <v>30702500</v>
          </cell>
          <cell r="D7">
            <v>42847319</v>
          </cell>
          <cell r="E7">
            <v>42847319</v>
          </cell>
        </row>
        <row r="8">
          <cell r="C8">
            <v>3775188</v>
          </cell>
          <cell r="D8">
            <v>2885389</v>
          </cell>
          <cell r="E8">
            <v>2885389</v>
          </cell>
        </row>
        <row r="9">
          <cell r="C9">
            <v>8027667</v>
          </cell>
          <cell r="D9">
            <v>11934939</v>
          </cell>
          <cell r="E9">
            <v>11934939</v>
          </cell>
        </row>
        <row r="10">
          <cell r="D10">
            <v>3512000</v>
          </cell>
          <cell r="E10">
            <v>3512000</v>
          </cell>
        </row>
        <row r="11">
          <cell r="D11">
            <v>795720</v>
          </cell>
          <cell r="E11">
            <v>795720</v>
          </cell>
        </row>
        <row r="12">
          <cell r="J12">
            <v>3955600</v>
          </cell>
          <cell r="K12">
            <v>4624682</v>
          </cell>
          <cell r="L12">
            <v>4488440</v>
          </cell>
        </row>
        <row r="16">
          <cell r="J16">
            <v>27814500</v>
          </cell>
          <cell r="K16">
            <v>24205418</v>
          </cell>
          <cell r="L16">
            <v>20701258</v>
          </cell>
        </row>
        <row r="17">
          <cell r="C17">
            <v>32633262</v>
          </cell>
          <cell r="D17">
            <v>70326373</v>
          </cell>
          <cell r="E17">
            <v>7505963</v>
          </cell>
        </row>
        <row r="19">
          <cell r="J19">
            <v>5993300</v>
          </cell>
          <cell r="K19">
            <v>5239965</v>
          </cell>
          <cell r="L19">
            <v>3981802</v>
          </cell>
        </row>
        <row r="31">
          <cell r="C31">
            <v>66100000</v>
          </cell>
          <cell r="D31">
            <v>94447145</v>
          </cell>
          <cell r="E31">
            <v>71031649</v>
          </cell>
        </row>
        <row r="38">
          <cell r="C38">
            <v>276000000</v>
          </cell>
          <cell r="D38">
            <v>291268542</v>
          </cell>
          <cell r="E38">
            <v>303904517</v>
          </cell>
        </row>
        <row r="41">
          <cell r="C41">
            <v>26000000</v>
          </cell>
          <cell r="D41">
            <v>0</v>
          </cell>
          <cell r="E41">
            <v>0</v>
          </cell>
        </row>
        <row r="43">
          <cell r="J43">
            <v>3114500</v>
          </cell>
          <cell r="K43">
            <v>7174500</v>
          </cell>
          <cell r="L43">
            <v>6355355</v>
          </cell>
        </row>
        <row r="46">
          <cell r="C46">
            <v>0</v>
          </cell>
          <cell r="D46">
            <v>60600</v>
          </cell>
          <cell r="E46">
            <v>60600</v>
          </cell>
        </row>
        <row r="48">
          <cell r="C48">
            <v>1500000</v>
          </cell>
          <cell r="D48">
            <v>1200000</v>
          </cell>
          <cell r="E48">
            <v>2807370</v>
          </cell>
        </row>
        <row r="55">
          <cell r="J55">
            <v>5123400</v>
          </cell>
          <cell r="K55">
            <v>4438400</v>
          </cell>
          <cell r="L55">
            <v>3762712</v>
          </cell>
        </row>
        <row r="66">
          <cell r="C66">
            <v>38731800</v>
          </cell>
          <cell r="D66">
            <v>13731800</v>
          </cell>
          <cell r="E66">
            <v>12979090</v>
          </cell>
        </row>
        <row r="72">
          <cell r="C72">
            <v>2300000</v>
          </cell>
          <cell r="D72">
            <v>2750000</v>
          </cell>
          <cell r="E72">
            <v>1768439</v>
          </cell>
        </row>
        <row r="73">
          <cell r="C73">
            <v>3701900</v>
          </cell>
          <cell r="D73">
            <v>3801900</v>
          </cell>
          <cell r="E73">
            <v>392380</v>
          </cell>
        </row>
        <row r="76">
          <cell r="J76">
            <v>123001659.0472441</v>
          </cell>
          <cell r="K76">
            <v>115900820</v>
          </cell>
          <cell r="L76">
            <v>91360750</v>
          </cell>
        </row>
        <row r="78">
          <cell r="C78">
            <v>7928586</v>
          </cell>
          <cell r="D78">
            <v>3863593</v>
          </cell>
          <cell r="E78">
            <v>2643456</v>
          </cell>
        </row>
        <row r="79">
          <cell r="J79">
            <v>12563176</v>
          </cell>
          <cell r="K79">
            <v>13258696</v>
          </cell>
          <cell r="L79">
            <v>9466578</v>
          </cell>
        </row>
        <row r="81">
          <cell r="C81">
            <v>0</v>
          </cell>
          <cell r="D81">
            <v>4338370</v>
          </cell>
          <cell r="E81">
            <v>4339929</v>
          </cell>
        </row>
        <row r="83">
          <cell r="D83">
            <v>0</v>
          </cell>
          <cell r="E83">
            <v>57545</v>
          </cell>
        </row>
        <row r="88">
          <cell r="J88">
            <v>32556027</v>
          </cell>
          <cell r="K88">
            <v>31686993</v>
          </cell>
          <cell r="L88">
            <v>30115215</v>
          </cell>
        </row>
        <row r="90">
          <cell r="J90">
            <v>790000</v>
          </cell>
          <cell r="K90">
            <v>0</v>
          </cell>
        </row>
        <row r="95">
          <cell r="J95">
            <v>3050000</v>
          </cell>
          <cell r="K95">
            <v>4350000</v>
          </cell>
          <cell r="L95">
            <v>4055113</v>
          </cell>
        </row>
        <row r="97">
          <cell r="K97">
            <v>72000</v>
          </cell>
          <cell r="L97">
            <v>72000</v>
          </cell>
        </row>
        <row r="99">
          <cell r="C99">
            <v>0</v>
          </cell>
          <cell r="D99">
            <v>172686</v>
          </cell>
          <cell r="E99">
            <v>133876</v>
          </cell>
          <cell r="F99">
            <v>0.7752568245254392</v>
          </cell>
          <cell r="J99">
            <v>17521746</v>
          </cell>
          <cell r="K99">
            <v>17449746</v>
          </cell>
          <cell r="L99">
            <v>11439788</v>
          </cell>
        </row>
        <row r="102">
          <cell r="C102">
            <v>0</v>
          </cell>
          <cell r="D102">
            <v>172686</v>
          </cell>
          <cell r="E102">
            <v>133876</v>
          </cell>
          <cell r="F102">
            <v>0.7752568245254392</v>
          </cell>
        </row>
        <row r="106">
          <cell r="J106">
            <v>13800000</v>
          </cell>
          <cell r="K106">
            <v>18001600</v>
          </cell>
          <cell r="L106">
            <v>17201600</v>
          </cell>
        </row>
        <row r="111">
          <cell r="J111">
            <v>8500000</v>
          </cell>
          <cell r="K111">
            <v>1382655</v>
          </cell>
          <cell r="L111">
            <v>0</v>
          </cell>
        </row>
        <row r="115">
          <cell r="D115">
            <v>20779000</v>
          </cell>
          <cell r="E115">
            <v>20779000</v>
          </cell>
          <cell r="J115">
            <v>7470000</v>
          </cell>
          <cell r="K115">
            <v>16596820</v>
          </cell>
          <cell r="L115">
            <v>13099995</v>
          </cell>
        </row>
        <row r="116">
          <cell r="J116">
            <v>551809260.77952754</v>
          </cell>
          <cell r="K116">
            <v>321487085</v>
          </cell>
          <cell r="L116">
            <v>69665409</v>
          </cell>
        </row>
        <row r="119">
          <cell r="C119">
            <v>184168157</v>
          </cell>
          <cell r="D119">
            <v>227281075</v>
          </cell>
          <cell r="E119">
            <v>177211473</v>
          </cell>
        </row>
        <row r="124">
          <cell r="K124">
            <v>239600</v>
          </cell>
          <cell r="L124">
            <v>239600</v>
          </cell>
        </row>
        <row r="125">
          <cell r="J125">
            <v>2100000</v>
          </cell>
          <cell r="K125">
            <v>3195000</v>
          </cell>
          <cell r="L125">
            <v>3194564</v>
          </cell>
        </row>
        <row r="131">
          <cell r="J131">
            <v>147252401</v>
          </cell>
          <cell r="K131">
            <v>82661135</v>
          </cell>
          <cell r="L131">
            <v>6452552</v>
          </cell>
        </row>
        <row r="132">
          <cell r="C132">
            <v>0</v>
          </cell>
          <cell r="D132">
            <v>10000</v>
          </cell>
          <cell r="E132">
            <v>10000</v>
          </cell>
          <cell r="F132">
            <v>1</v>
          </cell>
        </row>
        <row r="133">
          <cell r="J133">
            <v>272367583.57480317</v>
          </cell>
          <cell r="K133">
            <v>288080944</v>
          </cell>
          <cell r="L133">
            <v>140250128</v>
          </cell>
        </row>
        <row r="140">
          <cell r="J140">
            <v>3034989.4251968507</v>
          </cell>
          <cell r="K140">
            <v>7277596</v>
          </cell>
          <cell r="L140">
            <v>4148107</v>
          </cell>
        </row>
        <row r="141">
          <cell r="J141">
            <v>0</v>
          </cell>
          <cell r="K141">
            <v>381860129</v>
          </cell>
          <cell r="L141">
            <v>688888</v>
          </cell>
        </row>
        <row r="153">
          <cell r="C153">
            <v>8548945</v>
          </cell>
          <cell r="D153">
            <v>8548945</v>
          </cell>
          <cell r="E153">
            <v>0</v>
          </cell>
        </row>
        <row r="156">
          <cell r="C156">
            <v>32909682</v>
          </cell>
          <cell r="D156">
            <v>32909682</v>
          </cell>
          <cell r="E156">
            <v>32909682</v>
          </cell>
          <cell r="J156">
            <v>4200448</v>
          </cell>
          <cell r="K156">
            <v>10376457</v>
          </cell>
          <cell r="L156">
            <v>10326457</v>
          </cell>
        </row>
        <row r="157">
          <cell r="D157">
            <v>2273665</v>
          </cell>
          <cell r="E157">
            <v>14599731</v>
          </cell>
          <cell r="J157">
            <v>339381009</v>
          </cell>
          <cell r="K157">
            <v>335444283</v>
          </cell>
          <cell r="L157">
            <v>314033806</v>
          </cell>
        </row>
        <row r="166">
          <cell r="C166">
            <v>160901055</v>
          </cell>
          <cell r="D166">
            <v>160901055</v>
          </cell>
          <cell r="E166">
            <v>0</v>
          </cell>
        </row>
        <row r="169">
          <cell r="C169">
            <v>648455749</v>
          </cell>
          <cell r="D169">
            <v>626754580</v>
          </cell>
          <cell r="E169">
            <v>626754580</v>
          </cell>
          <cell r="J169">
            <v>9490726</v>
          </cell>
          <cell r="K169">
            <v>11708906</v>
          </cell>
          <cell r="L169">
            <v>11708906</v>
          </cell>
        </row>
        <row r="172">
          <cell r="C172">
            <v>1594890326</v>
          </cell>
          <cell r="D172">
            <v>1706713430</v>
          </cell>
          <cell r="E172">
            <v>1421183699</v>
          </cell>
          <cell r="L172">
            <v>776809023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B17" sqref="B17"/>
    </sheetView>
  </sheetViews>
  <sheetFormatPr defaultRowHeight="15" x14ac:dyDescent="0.25"/>
  <cols>
    <col min="1" max="1" width="6.7109375" style="4" customWidth="1"/>
    <col min="2" max="2" width="71.5703125" style="4" customWidth="1"/>
    <col min="3" max="3" width="20.85546875" style="4" customWidth="1"/>
    <col min="4" max="4" width="18.42578125" style="4" customWidth="1"/>
    <col min="5" max="5" width="15.28515625" style="4" customWidth="1"/>
    <col min="6" max="6" width="11.140625" style="57" customWidth="1"/>
    <col min="7" max="7" width="4.42578125" style="4" customWidth="1"/>
    <col min="8" max="8" width="71.5703125" style="4" customWidth="1"/>
    <col min="9" max="9" width="20.7109375" style="4" customWidth="1"/>
    <col min="10" max="10" width="16.5703125" style="4" customWidth="1"/>
    <col min="11" max="11" width="15.140625" style="4" customWidth="1"/>
    <col min="12" max="12" width="11.5703125" style="57" customWidth="1"/>
    <col min="13" max="16384" width="9.140625" style="4"/>
  </cols>
  <sheetData>
    <row r="1" spans="1:12" ht="40.5" customHeight="1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3" t="s">
        <v>4</v>
      </c>
      <c r="G1" s="1"/>
      <c r="H1" s="2" t="s">
        <v>5</v>
      </c>
      <c r="I1" s="1" t="s">
        <v>1</v>
      </c>
      <c r="J1" s="1" t="s">
        <v>2</v>
      </c>
      <c r="K1" s="1" t="s">
        <v>3</v>
      </c>
      <c r="L1" s="3" t="s">
        <v>4</v>
      </c>
    </row>
    <row r="2" spans="1:12" ht="20.25" customHeight="1" x14ac:dyDescent="0.25">
      <c r="A2" s="5"/>
      <c r="B2" s="6" t="s">
        <v>6</v>
      </c>
      <c r="C2" s="7">
        <f>C3+C17+C24+C35</f>
        <v>559906738</v>
      </c>
      <c r="D2" s="7">
        <f>D3+D17+D24+D35</f>
        <v>627255428</v>
      </c>
      <c r="E2" s="7">
        <f>E3+E17+E24+E35</f>
        <v>548919233</v>
      </c>
      <c r="F2" s="8">
        <f>+E2/D2</f>
        <v>0.87511276666066573</v>
      </c>
      <c r="G2" s="5"/>
      <c r="H2" s="6" t="s">
        <v>7</v>
      </c>
      <c r="I2" s="7">
        <f>I3+I7+I17+I24+I35</f>
        <v>257783908.0472441</v>
      </c>
      <c r="J2" s="7">
        <f>J3+J7+J17+J24+J35</f>
        <v>247785475</v>
      </c>
      <c r="K2" s="7">
        <f>K3+K7+K17+K24+K35</f>
        <v>203000611</v>
      </c>
      <c r="L2" s="8">
        <f>+K2/J2</f>
        <v>0.81925952681447534</v>
      </c>
    </row>
    <row r="3" spans="1:12" ht="20.25" customHeight="1" x14ac:dyDescent="0.25">
      <c r="A3" s="9" t="s">
        <v>8</v>
      </c>
      <c r="B3" s="10" t="s">
        <v>9</v>
      </c>
      <c r="C3" s="11">
        <f>C4+C11+C12+C13+C14+C15</f>
        <v>137644452</v>
      </c>
      <c r="D3" s="11">
        <f>D4+D11+D12+D13+D14+D15</f>
        <v>211620792</v>
      </c>
      <c r="E3" s="11">
        <f>E4+E11+E12+E13+E14+E15</f>
        <v>148800382</v>
      </c>
      <c r="F3" s="12">
        <f>+E3/D3</f>
        <v>0.7031463241097784</v>
      </c>
      <c r="G3" s="9" t="s">
        <v>8</v>
      </c>
      <c r="H3" s="10" t="s">
        <v>10</v>
      </c>
      <c r="I3" s="11">
        <f>SUM(I4:I5)</f>
        <v>31770100</v>
      </c>
      <c r="J3" s="11">
        <f>SUM(J4:J5)</f>
        <v>28830100</v>
      </c>
      <c r="K3" s="11">
        <f>SUM(K4:K5)</f>
        <v>25189698</v>
      </c>
      <c r="L3" s="12">
        <f>+K3/J3</f>
        <v>0.87372912338146591</v>
      </c>
    </row>
    <row r="4" spans="1:12" ht="20.25" customHeight="1" x14ac:dyDescent="0.25">
      <c r="A4" s="13"/>
      <c r="B4" s="14" t="s">
        <v>11</v>
      </c>
      <c r="C4" s="15">
        <f>SUM(C5:C8)</f>
        <v>105011190</v>
      </c>
      <c r="D4" s="15">
        <f>SUM(D5:D10)</f>
        <v>141294419</v>
      </c>
      <c r="E4" s="15">
        <f>SUM(E5:E10)</f>
        <v>141294419</v>
      </c>
      <c r="F4" s="16">
        <f>+E4/D4</f>
        <v>1</v>
      </c>
      <c r="G4" s="17"/>
      <c r="H4" s="18" t="s">
        <v>12</v>
      </c>
      <c r="I4" s="19">
        <f>'[1]2.a önkormányzat részletes'!J12</f>
        <v>3955600</v>
      </c>
      <c r="J4" s="19">
        <f>'[1]2.a önkormányzat részletes'!K12</f>
        <v>4624682</v>
      </c>
      <c r="K4" s="19">
        <f>'[1]2.a önkormányzat részletes'!L12</f>
        <v>4488440</v>
      </c>
      <c r="L4" s="16">
        <f>+K4/J4</f>
        <v>0.9705402447130419</v>
      </c>
    </row>
    <row r="5" spans="1:12" ht="24" customHeight="1" x14ac:dyDescent="0.25">
      <c r="A5" s="17"/>
      <c r="B5" s="20" t="s">
        <v>13</v>
      </c>
      <c r="C5" s="15">
        <f>'[1]2.a önkormányzat részletes'!C5</f>
        <v>62505835</v>
      </c>
      <c r="D5" s="15">
        <f>'[1]2.a önkormányzat részletes'!D5</f>
        <v>79319052</v>
      </c>
      <c r="E5" s="15">
        <f>'[1]2.a önkormányzat részletes'!E5</f>
        <v>79319052</v>
      </c>
      <c r="F5" s="16">
        <f t="shared" ref="F5:F10" si="0">+E5/D5</f>
        <v>1</v>
      </c>
      <c r="G5" s="17"/>
      <c r="H5" s="18" t="s">
        <v>14</v>
      </c>
      <c r="I5" s="19">
        <f>'[1]2.a önkormányzat részletes'!J16</f>
        <v>27814500</v>
      </c>
      <c r="J5" s="19">
        <f>'[1]2.a önkormányzat részletes'!K16</f>
        <v>24205418</v>
      </c>
      <c r="K5" s="19">
        <f>'[1]2.a önkormányzat részletes'!L16</f>
        <v>20701258</v>
      </c>
      <c r="L5" s="16">
        <f>+K5/J5</f>
        <v>0.85523241118992455</v>
      </c>
    </row>
    <row r="6" spans="1:12" ht="24" customHeight="1" x14ac:dyDescent="0.25">
      <c r="A6" s="17"/>
      <c r="B6" s="20" t="s">
        <v>15</v>
      </c>
      <c r="C6" s="15">
        <f>'[1]2.a önkormányzat részletes'!C6</f>
        <v>0</v>
      </c>
      <c r="D6" s="15">
        <f>'[1]2.a önkormányzat részletes'!D6</f>
        <v>0</v>
      </c>
      <c r="E6" s="15">
        <f>'[1]2.a önkormányzat részletes'!E6</f>
        <v>0</v>
      </c>
      <c r="F6" s="16"/>
      <c r="G6" s="17"/>
      <c r="H6" s="18"/>
      <c r="I6" s="19"/>
      <c r="J6" s="19"/>
      <c r="K6" s="19"/>
      <c r="L6" s="21"/>
    </row>
    <row r="7" spans="1:12" ht="30" x14ac:dyDescent="0.25">
      <c r="A7" s="17"/>
      <c r="B7" s="20" t="s">
        <v>16</v>
      </c>
      <c r="C7" s="15">
        <f>'[1]2.a önkormányzat részletes'!C7+'[1]2.a önkormányzat részletes'!C8</f>
        <v>34477688</v>
      </c>
      <c r="D7" s="15">
        <f>'[1]2.a önkormányzat részletes'!D7+'[1]2.a önkormányzat részletes'!D8</f>
        <v>45732708</v>
      </c>
      <c r="E7" s="15">
        <f>'[1]2.a önkormányzat részletes'!E7+'[1]2.a önkormányzat részletes'!E8</f>
        <v>45732708</v>
      </c>
      <c r="F7" s="16">
        <f t="shared" si="0"/>
        <v>1</v>
      </c>
      <c r="G7" s="9" t="s">
        <v>17</v>
      </c>
      <c r="H7" s="10" t="s">
        <v>18</v>
      </c>
      <c r="I7" s="11">
        <f>'[1]2.a önkormányzat részletes'!J19</f>
        <v>5993300</v>
      </c>
      <c r="J7" s="11">
        <f>'[1]2.a önkormányzat részletes'!K19</f>
        <v>5239965</v>
      </c>
      <c r="K7" s="11">
        <f>'[1]2.a önkormányzat részletes'!L19</f>
        <v>3981802</v>
      </c>
      <c r="L7" s="12">
        <f>+K7/J7</f>
        <v>0.75989095347010904</v>
      </c>
    </row>
    <row r="8" spans="1:12" ht="22.5" customHeight="1" x14ac:dyDescent="0.25">
      <c r="A8" s="17"/>
      <c r="B8" s="20" t="s">
        <v>19</v>
      </c>
      <c r="C8" s="15">
        <f>'[1]2.a önkormányzat részletes'!C9</f>
        <v>8027667</v>
      </c>
      <c r="D8" s="15">
        <f>'[1]2.a önkormányzat részletes'!D9</f>
        <v>11934939</v>
      </c>
      <c r="E8" s="15">
        <f>'[1]2.a önkormányzat részletes'!E9</f>
        <v>11934939</v>
      </c>
      <c r="F8" s="16"/>
      <c r="G8" s="9"/>
      <c r="H8" s="10"/>
      <c r="I8" s="11"/>
      <c r="J8" s="11"/>
      <c r="K8" s="11"/>
      <c r="L8" s="12"/>
    </row>
    <row r="9" spans="1:12" ht="22.5" customHeight="1" x14ac:dyDescent="0.25">
      <c r="A9" s="17"/>
      <c r="B9" s="20" t="s">
        <v>20</v>
      </c>
      <c r="C9" s="22" t="s">
        <v>21</v>
      </c>
      <c r="D9" s="15">
        <f>'[1]2.a önkormányzat részletes'!D10</f>
        <v>3512000</v>
      </c>
      <c r="E9" s="15">
        <f>'[1]2.a önkormányzat részletes'!E10</f>
        <v>3512000</v>
      </c>
      <c r="F9" s="16">
        <f t="shared" si="0"/>
        <v>1</v>
      </c>
      <c r="G9" s="17"/>
      <c r="H9" s="18"/>
      <c r="I9" s="19"/>
      <c r="J9" s="19"/>
      <c r="K9" s="19"/>
      <c r="L9" s="21"/>
    </row>
    <row r="10" spans="1:12" ht="24.75" customHeight="1" x14ac:dyDescent="0.25">
      <c r="A10" s="17"/>
      <c r="B10" s="20" t="s">
        <v>22</v>
      </c>
      <c r="C10" s="22" t="s">
        <v>21</v>
      </c>
      <c r="D10" s="15">
        <f>'[1]2.a önkormányzat részletes'!D11</f>
        <v>795720</v>
      </c>
      <c r="E10" s="15">
        <f>'[1]2.a önkormányzat részletes'!E11</f>
        <v>795720</v>
      </c>
      <c r="F10" s="16">
        <f t="shared" si="0"/>
        <v>1</v>
      </c>
      <c r="G10" s="17"/>
      <c r="H10" s="18"/>
      <c r="I10" s="19"/>
      <c r="J10" s="19"/>
      <c r="K10" s="19"/>
      <c r="L10" s="21"/>
    </row>
    <row r="11" spans="1:12" ht="20.25" customHeight="1" x14ac:dyDescent="0.25">
      <c r="A11" s="17"/>
      <c r="B11" s="20" t="s">
        <v>23</v>
      </c>
      <c r="C11" s="23"/>
      <c r="D11" s="23"/>
      <c r="E11" s="23"/>
      <c r="F11" s="24"/>
      <c r="G11" s="25"/>
      <c r="I11" s="26"/>
      <c r="J11" s="26"/>
      <c r="K11" s="26"/>
      <c r="L11" s="27"/>
    </row>
    <row r="12" spans="1:12" ht="30" x14ac:dyDescent="0.25">
      <c r="A12" s="13"/>
      <c r="B12" s="20" t="s">
        <v>24</v>
      </c>
      <c r="C12" s="15"/>
      <c r="D12" s="15"/>
      <c r="E12" s="15"/>
      <c r="F12" s="16"/>
      <c r="G12" s="25"/>
      <c r="H12" s="18"/>
      <c r="I12" s="28"/>
      <c r="J12" s="28"/>
      <c r="K12" s="28"/>
      <c r="L12" s="29"/>
    </row>
    <row r="13" spans="1:12" ht="29.25" customHeight="1" x14ac:dyDescent="0.25">
      <c r="A13" s="13"/>
      <c r="B13" s="20" t="s">
        <v>25</v>
      </c>
      <c r="C13" s="15"/>
      <c r="D13" s="15"/>
      <c r="E13" s="15"/>
      <c r="F13" s="16"/>
      <c r="G13" s="25"/>
      <c r="H13" s="18"/>
      <c r="I13" s="28"/>
      <c r="J13" s="28"/>
      <c r="K13" s="28"/>
      <c r="L13" s="29"/>
    </row>
    <row r="14" spans="1:12" ht="29.25" customHeight="1" x14ac:dyDescent="0.25">
      <c r="A14" s="13"/>
      <c r="B14" s="20" t="s">
        <v>26</v>
      </c>
      <c r="C14" s="15"/>
      <c r="D14" s="15"/>
      <c r="E14" s="15"/>
      <c r="F14" s="16"/>
      <c r="G14" s="25"/>
      <c r="H14" s="18"/>
      <c r="I14" s="28"/>
      <c r="J14" s="28"/>
      <c r="K14" s="28"/>
      <c r="L14" s="29"/>
    </row>
    <row r="15" spans="1:12" ht="29.25" customHeight="1" x14ac:dyDescent="0.25">
      <c r="A15" s="13"/>
      <c r="B15" s="20" t="s">
        <v>27</v>
      </c>
      <c r="C15" s="15">
        <f>+'[1]2.a önkormányzat részletes'!C17</f>
        <v>32633262</v>
      </c>
      <c r="D15" s="15">
        <f>+'[1]2.a önkormányzat részletes'!D17</f>
        <v>70326373</v>
      </c>
      <c r="E15" s="15">
        <f>+'[1]2.a önkormányzat részletes'!E17</f>
        <v>7505963</v>
      </c>
      <c r="F15" s="16">
        <f>+E15/D15</f>
        <v>0.10673041534503706</v>
      </c>
      <c r="G15" s="25"/>
      <c r="H15" s="23"/>
      <c r="I15" s="26"/>
      <c r="J15" s="26"/>
      <c r="K15" s="26"/>
      <c r="L15" s="27"/>
    </row>
    <row r="16" spans="1:12" ht="18.75" customHeight="1" x14ac:dyDescent="0.25">
      <c r="A16" s="13"/>
      <c r="C16" s="15"/>
      <c r="D16" s="15"/>
      <c r="E16" s="15"/>
      <c r="F16" s="16"/>
      <c r="H16" s="23"/>
      <c r="I16" s="28"/>
      <c r="J16" s="28"/>
      <c r="K16" s="28"/>
      <c r="L16" s="29"/>
    </row>
    <row r="17" spans="1:12" ht="20.25" customHeight="1" x14ac:dyDescent="0.25">
      <c r="A17" s="9" t="s">
        <v>17</v>
      </c>
      <c r="B17" s="10" t="s">
        <v>28</v>
      </c>
      <c r="C17" s="11">
        <f>C18+C19+C23</f>
        <v>369600000</v>
      </c>
      <c r="D17" s="11">
        <f>D18+D19+D23</f>
        <v>386976287</v>
      </c>
      <c r="E17" s="11">
        <f>E18+E19+E23</f>
        <v>377804136</v>
      </c>
      <c r="F17" s="12">
        <f>+E17/D17</f>
        <v>0.97629789910098552</v>
      </c>
      <c r="G17" s="9" t="s">
        <v>29</v>
      </c>
      <c r="H17" s="10" t="s">
        <v>30</v>
      </c>
      <c r="I17" s="11">
        <f>SUM(I18:I22)</f>
        <v>176358762.0472441</v>
      </c>
      <c r="J17" s="11">
        <f>SUM(J18:J22)</f>
        <v>172459409</v>
      </c>
      <c r="K17" s="11">
        <f>SUM(K18:K22)</f>
        <v>141060610</v>
      </c>
      <c r="L17" s="12">
        <f t="shared" ref="L17:L22" si="1">+K17/J17</f>
        <v>0.81793513510184879</v>
      </c>
    </row>
    <row r="18" spans="1:12" ht="20.25" customHeight="1" x14ac:dyDescent="0.25">
      <c r="A18" s="30"/>
      <c r="B18" s="23" t="s">
        <v>31</v>
      </c>
      <c r="C18" s="19">
        <f>'[1]2.a önkormányzat részletes'!C31</f>
        <v>66100000</v>
      </c>
      <c r="D18" s="19">
        <f>'[1]2.a önkormányzat részletes'!D31</f>
        <v>94447145</v>
      </c>
      <c r="E18" s="19">
        <f>'[1]2.a önkormányzat részletes'!E31</f>
        <v>71031649</v>
      </c>
      <c r="F18" s="16">
        <f t="shared" ref="F18:F23" si="2">+E18/D18</f>
        <v>0.75207830792555985</v>
      </c>
      <c r="G18" s="31"/>
      <c r="H18" s="32" t="s">
        <v>32</v>
      </c>
      <c r="I18" s="26">
        <f>'[1]2.a önkormányzat részletes'!J43</f>
        <v>3114500</v>
      </c>
      <c r="J18" s="26">
        <f>'[1]2.a önkormányzat részletes'!K43</f>
        <v>7174500</v>
      </c>
      <c r="K18" s="26">
        <f>'[1]2.a önkormányzat részletes'!L43</f>
        <v>6355355</v>
      </c>
      <c r="L18" s="16">
        <f t="shared" si="1"/>
        <v>0.88582549306571889</v>
      </c>
    </row>
    <row r="19" spans="1:12" ht="20.25" customHeight="1" x14ac:dyDescent="0.25">
      <c r="A19" s="30"/>
      <c r="B19" s="23" t="s">
        <v>33</v>
      </c>
      <c r="C19" s="19">
        <f>C20+C21+C22</f>
        <v>302000000</v>
      </c>
      <c r="D19" s="19">
        <f>D20+D21+D22</f>
        <v>291329142</v>
      </c>
      <c r="E19" s="19">
        <f>E20+E21+E22</f>
        <v>303965117</v>
      </c>
      <c r="F19" s="16">
        <f t="shared" si="2"/>
        <v>1.0433735359025633</v>
      </c>
      <c r="G19" s="31"/>
      <c r="H19" s="32" t="s">
        <v>34</v>
      </c>
      <c r="I19" s="26">
        <f>'[1]2.a önkormányzat részletes'!J55</f>
        <v>5123400</v>
      </c>
      <c r="J19" s="26">
        <f>'[1]2.a önkormányzat részletes'!K55</f>
        <v>4438400</v>
      </c>
      <c r="K19" s="26">
        <f>'[1]2.a önkormányzat részletes'!L55</f>
        <v>3762712</v>
      </c>
      <c r="L19" s="16">
        <f t="shared" si="1"/>
        <v>0.84776315789473689</v>
      </c>
    </row>
    <row r="20" spans="1:12" ht="20.25" customHeight="1" x14ac:dyDescent="0.25">
      <c r="A20" s="30"/>
      <c r="B20" s="23" t="s">
        <v>35</v>
      </c>
      <c r="C20" s="19">
        <f>'[1]2.a önkormányzat részletes'!C38</f>
        <v>276000000</v>
      </c>
      <c r="D20" s="19">
        <f>'[1]2.a önkormányzat részletes'!D38</f>
        <v>291268542</v>
      </c>
      <c r="E20" s="19">
        <f>'[1]2.a önkormányzat részletes'!E38</f>
        <v>303904517</v>
      </c>
      <c r="F20" s="16">
        <f t="shared" si="2"/>
        <v>1.0433825600019655</v>
      </c>
      <c r="G20" s="31"/>
      <c r="H20" s="32" t="s">
        <v>36</v>
      </c>
      <c r="I20" s="26">
        <f>'[1]2.a önkormányzat részletes'!J76</f>
        <v>123001659.0472441</v>
      </c>
      <c r="J20" s="26">
        <f>'[1]2.a önkormányzat részletes'!K76</f>
        <v>115900820</v>
      </c>
      <c r="K20" s="26">
        <f>'[1]2.a önkormányzat részletes'!L76</f>
        <v>91360750</v>
      </c>
      <c r="L20" s="16">
        <f t="shared" si="1"/>
        <v>0.78826664039132766</v>
      </c>
    </row>
    <row r="21" spans="1:12" ht="20.25" customHeight="1" x14ac:dyDescent="0.25">
      <c r="A21" s="30"/>
      <c r="B21" s="23" t="s">
        <v>37</v>
      </c>
      <c r="C21" s="19">
        <f>'[1]2.a önkormányzat részletes'!C41</f>
        <v>26000000</v>
      </c>
      <c r="D21" s="19">
        <f>'[1]2.a önkormányzat részletes'!D41</f>
        <v>0</v>
      </c>
      <c r="E21" s="19">
        <f>'[1]2.a önkormányzat részletes'!E41</f>
        <v>0</v>
      </c>
      <c r="F21" s="16"/>
      <c r="G21" s="31"/>
      <c r="H21" s="32" t="s">
        <v>38</v>
      </c>
      <c r="I21" s="26">
        <f>'[1]2.a önkormányzat részletes'!J79</f>
        <v>12563176</v>
      </c>
      <c r="J21" s="26">
        <f>'[1]2.a önkormányzat részletes'!K79</f>
        <v>13258696</v>
      </c>
      <c r="K21" s="26">
        <f>'[1]2.a önkormányzat részletes'!L79</f>
        <v>9466578</v>
      </c>
      <c r="L21" s="16">
        <f t="shared" si="1"/>
        <v>0.71399012391565508</v>
      </c>
    </row>
    <row r="22" spans="1:12" ht="20.25" customHeight="1" x14ac:dyDescent="0.25">
      <c r="A22" s="30"/>
      <c r="B22" s="23" t="s">
        <v>39</v>
      </c>
      <c r="C22" s="19">
        <f>+'[1]2.a önkormányzat részletes'!C46</f>
        <v>0</v>
      </c>
      <c r="D22" s="19">
        <f>+'[1]2.a önkormányzat részletes'!D46</f>
        <v>60600</v>
      </c>
      <c r="E22" s="19">
        <f>+'[1]2.a önkormányzat részletes'!E46</f>
        <v>60600</v>
      </c>
      <c r="F22" s="16">
        <f t="shared" si="2"/>
        <v>1</v>
      </c>
      <c r="G22" s="31"/>
      <c r="H22" s="32" t="s">
        <v>40</v>
      </c>
      <c r="I22" s="26">
        <f>'[1]2.a önkormányzat részletes'!J88</f>
        <v>32556027</v>
      </c>
      <c r="J22" s="26">
        <f>'[1]2.a önkormányzat részletes'!K88</f>
        <v>31686993</v>
      </c>
      <c r="K22" s="26">
        <f>'[1]2.a önkormányzat részletes'!L88</f>
        <v>30115215</v>
      </c>
      <c r="L22" s="16">
        <f t="shared" si="1"/>
        <v>0.95039674480945546</v>
      </c>
    </row>
    <row r="23" spans="1:12" ht="20.25" customHeight="1" x14ac:dyDescent="0.25">
      <c r="A23" s="30"/>
      <c r="B23" s="23" t="s">
        <v>41</v>
      </c>
      <c r="C23" s="19">
        <f>+'[1]2.a önkormányzat részletes'!C48</f>
        <v>1500000</v>
      </c>
      <c r="D23" s="19">
        <f>+'[1]2.a önkormányzat részletes'!D48</f>
        <v>1200000</v>
      </c>
      <c r="E23" s="19">
        <f>+'[1]2.a önkormányzat részletes'!E48</f>
        <v>2807370</v>
      </c>
      <c r="F23" s="16">
        <f t="shared" si="2"/>
        <v>2.3394750000000002</v>
      </c>
      <c r="G23" s="31"/>
      <c r="H23" s="31"/>
      <c r="I23" s="28"/>
      <c r="J23" s="28"/>
      <c r="K23" s="28"/>
      <c r="L23" s="29"/>
    </row>
    <row r="24" spans="1:12" ht="20.25" customHeight="1" x14ac:dyDescent="0.25">
      <c r="A24" s="9" t="s">
        <v>29</v>
      </c>
      <c r="B24" s="10" t="s">
        <v>42</v>
      </c>
      <c r="C24" s="11">
        <f>SUM(C25:C34)</f>
        <v>52662286</v>
      </c>
      <c r="D24" s="11">
        <f>SUM(D25:D34)</f>
        <v>28485663</v>
      </c>
      <c r="E24" s="11">
        <f>SUM(E25:E34)</f>
        <v>22180839</v>
      </c>
      <c r="F24" s="12">
        <f>+E24/D24</f>
        <v>0.77866676299582704</v>
      </c>
      <c r="G24" s="9" t="s">
        <v>43</v>
      </c>
      <c r="H24" s="10" t="s">
        <v>44</v>
      </c>
      <c r="I24" s="11">
        <f>SUM(I25:I30)</f>
        <v>3840000</v>
      </c>
      <c r="J24" s="11">
        <f>SUM(J25:J30)</f>
        <v>4350000</v>
      </c>
      <c r="K24" s="11">
        <f>SUM(K25:K30)</f>
        <v>4055113</v>
      </c>
      <c r="L24" s="12">
        <f>+K24/J24</f>
        <v>0.93220988505747127</v>
      </c>
    </row>
    <row r="25" spans="1:12" ht="20.25" customHeight="1" x14ac:dyDescent="0.25">
      <c r="A25" s="30"/>
      <c r="B25" s="33" t="s">
        <v>45</v>
      </c>
      <c r="C25" s="34"/>
      <c r="D25" s="34"/>
      <c r="E25" s="34">
        <f>+'[1]2.a önkormányzat részletes'!E65</f>
        <v>0</v>
      </c>
      <c r="F25" s="16"/>
      <c r="G25" s="31"/>
      <c r="H25" s="31" t="s">
        <v>46</v>
      </c>
      <c r="I25" s="35">
        <f>'[1]2.a önkormányzat részletes'!J90</f>
        <v>790000</v>
      </c>
      <c r="J25" s="35">
        <f>'[1]2.a önkormányzat részletes'!K90</f>
        <v>0</v>
      </c>
      <c r="K25" s="35">
        <f>'[1]2.a önkormányzat részletes'!L90</f>
        <v>0</v>
      </c>
      <c r="L25" s="16"/>
    </row>
    <row r="26" spans="1:12" ht="20.25" customHeight="1" x14ac:dyDescent="0.25">
      <c r="A26" s="30"/>
      <c r="B26" s="33" t="s">
        <v>47</v>
      </c>
      <c r="C26" s="34">
        <f>'[1]2.a önkormányzat részletes'!C66</f>
        <v>38731800</v>
      </c>
      <c r="D26" s="34">
        <f>'[1]2.a önkormányzat részletes'!D66</f>
        <v>13731800</v>
      </c>
      <c r="E26" s="34">
        <f>'[1]2.a önkormányzat részletes'!E66</f>
        <v>12979090</v>
      </c>
      <c r="F26" s="16">
        <f t="shared" ref="F26:F32" si="3">+E26/D26</f>
        <v>0.94518489928487159</v>
      </c>
      <c r="G26" s="31"/>
      <c r="H26" s="23" t="s">
        <v>48</v>
      </c>
      <c r="I26" s="35">
        <f>'[1]2.a önkormányzat részletes'!J91</f>
        <v>0</v>
      </c>
      <c r="J26" s="35">
        <f>'[1]2.a önkormányzat részletes'!K91</f>
        <v>0</v>
      </c>
      <c r="K26" s="35">
        <f>'[1]2.a önkormányzat részletes'!L91</f>
        <v>0</v>
      </c>
      <c r="L26" s="36"/>
    </row>
    <row r="27" spans="1:12" ht="20.25" customHeight="1" x14ac:dyDescent="0.25">
      <c r="A27" s="30"/>
      <c r="B27" s="33" t="s">
        <v>49</v>
      </c>
      <c r="C27" s="34">
        <f>+'[1]2.a önkormányzat részletes'!C72</f>
        <v>2300000</v>
      </c>
      <c r="D27" s="34">
        <f>+'[1]2.a önkormányzat részletes'!D72</f>
        <v>2750000</v>
      </c>
      <c r="E27" s="34">
        <f>+'[1]2.a önkormányzat részletes'!E72</f>
        <v>1768439</v>
      </c>
      <c r="F27" s="16">
        <f t="shared" si="3"/>
        <v>0.64306872727272724</v>
      </c>
      <c r="G27" s="31"/>
      <c r="H27" s="31" t="s">
        <v>50</v>
      </c>
      <c r="I27" s="35">
        <f>'[1]2.a önkormányzat részletes'!J92</f>
        <v>0</v>
      </c>
      <c r="J27" s="35">
        <f>'[1]2.a önkormányzat részletes'!K92</f>
        <v>0</v>
      </c>
      <c r="K27" s="35">
        <f>'[1]2.a önkormányzat részletes'!L92</f>
        <v>0</v>
      </c>
      <c r="L27" s="36"/>
    </row>
    <row r="28" spans="1:12" ht="20.25" customHeight="1" x14ac:dyDescent="0.25">
      <c r="A28" s="30"/>
      <c r="B28" s="33" t="s">
        <v>51</v>
      </c>
      <c r="C28" s="34">
        <f>+'[1]2.a önkormányzat részletes'!C73</f>
        <v>3701900</v>
      </c>
      <c r="D28" s="34">
        <f>+'[1]2.a önkormányzat részletes'!D73</f>
        <v>3801900</v>
      </c>
      <c r="E28" s="34">
        <f>+'[1]2.a önkormányzat részletes'!E73</f>
        <v>392380</v>
      </c>
      <c r="F28" s="16">
        <f t="shared" si="3"/>
        <v>0.10320629159104658</v>
      </c>
      <c r="G28" s="31"/>
      <c r="H28" s="31" t="s">
        <v>52</v>
      </c>
      <c r="I28" s="35">
        <f>'[1]2.a önkormányzat részletes'!J93</f>
        <v>0</v>
      </c>
      <c r="J28" s="35">
        <f>'[1]2.a önkormányzat részletes'!K93</f>
        <v>0</v>
      </c>
      <c r="K28" s="35">
        <f>'[1]2.a önkormányzat részletes'!L93</f>
        <v>0</v>
      </c>
      <c r="L28" s="36"/>
    </row>
    <row r="29" spans="1:12" ht="20.25" customHeight="1" x14ac:dyDescent="0.25">
      <c r="A29" s="30"/>
      <c r="B29" s="33" t="s">
        <v>53</v>
      </c>
      <c r="C29" s="34">
        <f>'[1]2.a önkormányzat részletes'!C82</f>
        <v>0</v>
      </c>
      <c r="D29" s="34">
        <f>'[1]2.a önkormányzat részletes'!D82</f>
        <v>0</v>
      </c>
      <c r="E29" s="34">
        <f>'[1]2.a önkormányzat részletes'!E82</f>
        <v>0</v>
      </c>
      <c r="F29" s="16"/>
      <c r="G29" s="31"/>
      <c r="H29" s="31" t="s">
        <v>54</v>
      </c>
      <c r="I29" s="35">
        <f>'[1]2.a önkormányzat részletes'!J94</f>
        <v>0</v>
      </c>
      <c r="J29" s="35">
        <f>'[1]2.a önkormányzat részletes'!K94</f>
        <v>0</v>
      </c>
      <c r="K29" s="35">
        <f>'[1]2.a önkormányzat részletes'!L94</f>
        <v>0</v>
      </c>
      <c r="L29" s="36"/>
    </row>
    <row r="30" spans="1:12" ht="20.25" customHeight="1" x14ac:dyDescent="0.25">
      <c r="A30" s="30"/>
      <c r="B30" s="33" t="s">
        <v>55</v>
      </c>
      <c r="C30" s="34">
        <f>'[1]2.a önkormányzat részletes'!C78</f>
        <v>7928586</v>
      </c>
      <c r="D30" s="34">
        <f>'[1]2.a önkormányzat részletes'!D78</f>
        <v>3863593</v>
      </c>
      <c r="E30" s="34">
        <f>'[1]2.a önkormányzat részletes'!E78</f>
        <v>2643456</v>
      </c>
      <c r="F30" s="16">
        <f t="shared" si="3"/>
        <v>0.68419629086189981</v>
      </c>
      <c r="G30" s="31"/>
      <c r="H30" s="31" t="s">
        <v>56</v>
      </c>
      <c r="I30" s="35">
        <f>'[1]2.a önkormányzat részletes'!J95</f>
        <v>3050000</v>
      </c>
      <c r="J30" s="35">
        <f>'[1]2.a önkormányzat részletes'!K95</f>
        <v>4350000</v>
      </c>
      <c r="K30" s="35">
        <f>'[1]2.a önkormányzat részletes'!L95</f>
        <v>4055113</v>
      </c>
      <c r="L30" s="16">
        <f>+K30/J30</f>
        <v>0.93220988505747127</v>
      </c>
    </row>
    <row r="31" spans="1:12" ht="20.25" customHeight="1" x14ac:dyDescent="0.25">
      <c r="A31" s="30"/>
      <c r="B31" s="33" t="s">
        <v>57</v>
      </c>
      <c r="C31" s="34">
        <f>'[1]2.a önkormányzat részletes'!C91</f>
        <v>0</v>
      </c>
      <c r="D31" s="34">
        <f>'[1]2.a önkormányzat részletes'!D91</f>
        <v>0</v>
      </c>
      <c r="E31" s="34">
        <f>'[1]2.a önkormányzat részletes'!E91</f>
        <v>0</v>
      </c>
      <c r="F31" s="16"/>
      <c r="G31" s="31"/>
      <c r="H31" s="31"/>
      <c r="I31" s="28"/>
      <c r="J31" s="28"/>
      <c r="K31" s="28"/>
      <c r="L31" s="29"/>
    </row>
    <row r="32" spans="1:12" ht="20.25" customHeight="1" x14ac:dyDescent="0.25">
      <c r="A32" s="30"/>
      <c r="B32" s="33" t="s">
        <v>58</v>
      </c>
      <c r="C32" s="34">
        <f>+'[1]2.a önkormányzat részletes'!C81</f>
        <v>0</v>
      </c>
      <c r="D32" s="34">
        <f>+'[1]2.a önkormányzat részletes'!D81++'[1]2.a önkormányzat részletes'!D80</f>
        <v>4338370</v>
      </c>
      <c r="E32" s="34">
        <f>+'[1]2.a önkormányzat részletes'!E80+'[1]2.a önkormányzat részletes'!E81</f>
        <v>4339929</v>
      </c>
      <c r="F32" s="16">
        <f t="shared" si="3"/>
        <v>1.0003593515536942</v>
      </c>
      <c r="G32" s="31"/>
      <c r="I32" s="26"/>
      <c r="J32" s="26"/>
      <c r="K32" s="26"/>
      <c r="L32" s="27"/>
    </row>
    <row r="33" spans="1:12" ht="20.25" customHeight="1" x14ac:dyDescent="0.25">
      <c r="A33" s="30"/>
      <c r="B33" s="33" t="s">
        <v>59</v>
      </c>
      <c r="C33" s="34">
        <f>'[1]2.a önkormányzat részletes'!C93</f>
        <v>0</v>
      </c>
      <c r="D33" s="34">
        <f>+'[1]2.a önkormányzat részletes'!D82</f>
        <v>0</v>
      </c>
      <c r="E33" s="34">
        <f>'[1]2.a önkormányzat részletes'!E93</f>
        <v>0</v>
      </c>
      <c r="F33" s="16"/>
      <c r="G33" s="31"/>
      <c r="H33" s="31"/>
      <c r="I33" s="28"/>
      <c r="J33" s="28"/>
      <c r="K33" s="28"/>
      <c r="L33" s="29"/>
    </row>
    <row r="34" spans="1:12" ht="20.25" customHeight="1" x14ac:dyDescent="0.25">
      <c r="A34" s="30"/>
      <c r="B34" s="33" t="s">
        <v>60</v>
      </c>
      <c r="C34" s="34">
        <f>'[1]2.a önkormányzat részletes'!C94</f>
        <v>0</v>
      </c>
      <c r="D34" s="34">
        <f>+'[1]2.a önkormányzat részletes'!D83</f>
        <v>0</v>
      </c>
      <c r="E34" s="34">
        <f>+'[1]2.a önkormányzat részletes'!E83</f>
        <v>57545</v>
      </c>
      <c r="F34" s="16"/>
      <c r="G34" s="31"/>
      <c r="H34" s="31"/>
      <c r="I34" s="28"/>
      <c r="J34" s="28"/>
      <c r="K34" s="28"/>
      <c r="L34" s="29"/>
    </row>
    <row r="35" spans="1:12" ht="20.25" customHeight="1" x14ac:dyDescent="0.25">
      <c r="A35" s="9" t="s">
        <v>43</v>
      </c>
      <c r="B35" s="10" t="s">
        <v>61</v>
      </c>
      <c r="C35" s="11">
        <f>'[1]2.a önkormányzat részletes'!C99</f>
        <v>0</v>
      </c>
      <c r="D35" s="11">
        <f>'[1]2.a önkormányzat részletes'!D99</f>
        <v>172686</v>
      </c>
      <c r="E35" s="11">
        <f>'[1]2.a önkormányzat részletes'!E99</f>
        <v>133876</v>
      </c>
      <c r="F35" s="12">
        <f>'[1]2.a önkormányzat részletes'!F99</f>
        <v>0.7752568245254392</v>
      </c>
      <c r="G35" s="9" t="s">
        <v>62</v>
      </c>
      <c r="H35" s="10" t="s">
        <v>63</v>
      </c>
      <c r="I35" s="11">
        <f>SUM(I36:I41)</f>
        <v>39821746</v>
      </c>
      <c r="J35" s="11">
        <f>SUM(J36:J41)</f>
        <v>36906001</v>
      </c>
      <c r="K35" s="11">
        <f>SUM(K36:K41)</f>
        <v>28713388</v>
      </c>
      <c r="L35" s="12">
        <f>+K35/J35</f>
        <v>0.77801406876892465</v>
      </c>
    </row>
    <row r="36" spans="1:12" ht="30" x14ac:dyDescent="0.25">
      <c r="A36" s="30"/>
      <c r="B36" s="33" t="s">
        <v>64</v>
      </c>
      <c r="C36" s="34"/>
      <c r="D36" s="34"/>
      <c r="E36" s="34"/>
      <c r="F36" s="24"/>
      <c r="G36" s="31"/>
      <c r="H36" s="31" t="s">
        <v>65</v>
      </c>
      <c r="I36" s="35" t="s">
        <v>21</v>
      </c>
      <c r="J36" s="35">
        <f>+'[1]2.a önkormányzat részletes'!K97</f>
        <v>72000</v>
      </c>
      <c r="K36" s="35">
        <f>+'[1]2.a önkormányzat részletes'!L97</f>
        <v>72000</v>
      </c>
      <c r="L36" s="16">
        <f>+K36/J36</f>
        <v>1</v>
      </c>
    </row>
    <row r="37" spans="1:12" ht="28.5" customHeight="1" x14ac:dyDescent="0.25">
      <c r="A37" s="30"/>
      <c r="B37" s="20" t="s">
        <v>66</v>
      </c>
      <c r="C37" s="34"/>
      <c r="D37" s="34"/>
      <c r="E37" s="34"/>
      <c r="F37" s="24"/>
      <c r="G37" s="31"/>
      <c r="H37" s="31" t="s">
        <v>67</v>
      </c>
      <c r="I37" s="37"/>
      <c r="J37" s="37"/>
      <c r="K37" s="37"/>
      <c r="L37" s="16"/>
    </row>
    <row r="38" spans="1:12" ht="19.5" customHeight="1" x14ac:dyDescent="0.25">
      <c r="A38" s="30"/>
      <c r="B38" s="33" t="s">
        <v>68</v>
      </c>
      <c r="C38" s="34">
        <f>+'[1]2.a önkormányzat részletes'!C102</f>
        <v>0</v>
      </c>
      <c r="D38" s="34">
        <f>+'[1]2.a önkormányzat részletes'!D102</f>
        <v>172686</v>
      </c>
      <c r="E38" s="34">
        <f>+'[1]2.a önkormányzat részletes'!E102</f>
        <v>133876</v>
      </c>
      <c r="F38" s="24">
        <f>+'[1]2.a önkormányzat részletes'!F102</f>
        <v>0.7752568245254392</v>
      </c>
      <c r="G38" s="31"/>
      <c r="H38" s="31" t="s">
        <v>69</v>
      </c>
      <c r="I38" s="35">
        <f>'[1]2.a önkormányzat részletes'!J99</f>
        <v>17521746</v>
      </c>
      <c r="J38" s="35">
        <f>'[1]2.a önkormányzat részletes'!K99</f>
        <v>17449746</v>
      </c>
      <c r="K38" s="35">
        <f>'[1]2.a önkormányzat részletes'!L99</f>
        <v>11439788</v>
      </c>
      <c r="L38" s="16">
        <f>+K38/J38</f>
        <v>0.65558478616250349</v>
      </c>
    </row>
    <row r="39" spans="1:12" ht="19.5" customHeight="1" x14ac:dyDescent="0.25">
      <c r="A39" s="30"/>
      <c r="B39" s="33"/>
      <c r="C39" s="34"/>
      <c r="D39" s="34"/>
      <c r="E39" s="34"/>
      <c r="F39" s="24"/>
      <c r="G39" s="31"/>
      <c r="H39" s="31" t="s">
        <v>70</v>
      </c>
      <c r="I39" s="37"/>
      <c r="J39" s="37"/>
      <c r="K39" s="37"/>
      <c r="L39" s="16"/>
    </row>
    <row r="40" spans="1:12" ht="19.5" customHeight="1" x14ac:dyDescent="0.25">
      <c r="A40" s="30"/>
      <c r="B40" s="33"/>
      <c r="C40" s="38"/>
      <c r="D40" s="38"/>
      <c r="E40" s="38"/>
      <c r="F40" s="39"/>
      <c r="G40" s="31"/>
      <c r="H40" s="31" t="s">
        <v>71</v>
      </c>
      <c r="I40" s="35">
        <f>'[1]2.a önkormányzat részletes'!J106</f>
        <v>13800000</v>
      </c>
      <c r="J40" s="35">
        <f>'[1]2.a önkormányzat részletes'!K106</f>
        <v>18001600</v>
      </c>
      <c r="K40" s="35">
        <f>'[1]2.a önkormányzat részletes'!L106</f>
        <v>17201600</v>
      </c>
      <c r="L40" s="16">
        <f>+K40/J40</f>
        <v>0.95555950582170479</v>
      </c>
    </row>
    <row r="41" spans="1:12" ht="19.5" customHeight="1" x14ac:dyDescent="0.25">
      <c r="A41" s="30"/>
      <c r="B41" s="33"/>
      <c r="C41" s="38"/>
      <c r="D41" s="38"/>
      <c r="E41" s="38"/>
      <c r="F41" s="39"/>
      <c r="G41" s="31"/>
      <c r="H41" s="31" t="s">
        <v>72</v>
      </c>
      <c r="I41" s="35">
        <f>'[1]2.a önkormányzat részletes'!J111</f>
        <v>8500000</v>
      </c>
      <c r="J41" s="35">
        <f>'[1]2.a önkormányzat részletes'!K111</f>
        <v>1382655</v>
      </c>
      <c r="K41" s="35">
        <f>'[1]2.a önkormányzat részletes'!L111</f>
        <v>0</v>
      </c>
      <c r="L41" s="16"/>
    </row>
    <row r="42" spans="1:12" ht="20.25" customHeight="1" x14ac:dyDescent="0.25">
      <c r="A42" s="30"/>
      <c r="B42" s="33"/>
      <c r="C42" s="38"/>
      <c r="D42" s="38"/>
      <c r="E42" s="38"/>
      <c r="F42" s="39"/>
      <c r="G42" s="31"/>
      <c r="H42" s="31"/>
      <c r="I42" s="37"/>
      <c r="J42" s="37"/>
      <c r="K42" s="37"/>
      <c r="L42" s="40"/>
    </row>
    <row r="43" spans="1:12" ht="20.25" customHeight="1" x14ac:dyDescent="0.25">
      <c r="A43" s="5"/>
      <c r="B43" s="6" t="s">
        <v>73</v>
      </c>
      <c r="C43" s="7">
        <f>C44+C50+C56</f>
        <v>184168157</v>
      </c>
      <c r="D43" s="7">
        <f>D44+D50+D56</f>
        <v>248070075</v>
      </c>
      <c r="E43" s="7">
        <f>E44+E50+E56</f>
        <v>198000473</v>
      </c>
      <c r="F43" s="8">
        <f>E43/D43</f>
        <v>0.79816347457467407</v>
      </c>
      <c r="G43" s="5"/>
      <c r="H43" s="6" t="s">
        <v>74</v>
      </c>
      <c r="I43" s="7">
        <f>I44+I52+I57+1</f>
        <v>984034234.77952754</v>
      </c>
      <c r="J43" s="7">
        <f>J44+J52+J57</f>
        <v>1101398309</v>
      </c>
      <c r="K43" s="7">
        <f>K44+K52+K57</f>
        <v>237739243</v>
      </c>
      <c r="L43" s="8">
        <f>+K43/J43</f>
        <v>0.21585219539319267</v>
      </c>
    </row>
    <row r="44" spans="1:12" ht="20.25" customHeight="1" x14ac:dyDescent="0.25">
      <c r="A44" s="9" t="s">
        <v>62</v>
      </c>
      <c r="B44" s="10" t="s">
        <v>75</v>
      </c>
      <c r="C44" s="11">
        <f>SUM(C45:C49)</f>
        <v>184168157</v>
      </c>
      <c r="D44" s="11">
        <f t="shared" ref="D44:E44" si="4">SUM(D45:D49)</f>
        <v>248060075</v>
      </c>
      <c r="E44" s="11">
        <f t="shared" si="4"/>
        <v>197990473</v>
      </c>
      <c r="F44" s="12">
        <f>+E44/D44</f>
        <v>0.79815533797609306</v>
      </c>
      <c r="G44" s="9" t="s">
        <v>76</v>
      </c>
      <c r="H44" s="10" t="s">
        <v>77</v>
      </c>
      <c r="I44" s="11">
        <f>SUM(I45:I51)-1</f>
        <v>708631660.77952754</v>
      </c>
      <c r="J44" s="11">
        <f>SUM(J45:J51)</f>
        <v>424179640</v>
      </c>
      <c r="K44" s="11">
        <f>SUM(K45:K51)</f>
        <v>92652120</v>
      </c>
      <c r="L44" s="12">
        <f>+K44/J44</f>
        <v>0.21842660812291698</v>
      </c>
    </row>
    <row r="45" spans="1:12" ht="20.25" customHeight="1" x14ac:dyDescent="0.25">
      <c r="A45" s="30"/>
      <c r="B45" s="20" t="s">
        <v>78</v>
      </c>
      <c r="C45" s="34">
        <f>+'[1]2.a önkormányzat részletes'!C115</f>
        <v>0</v>
      </c>
      <c r="D45" s="34">
        <f>+'[1]2.a önkormányzat részletes'!D115</f>
        <v>20779000</v>
      </c>
      <c r="E45" s="34">
        <f>+'[1]2.a önkormányzat részletes'!E115</f>
        <v>20779000</v>
      </c>
      <c r="F45" s="16">
        <f>+E45/D45</f>
        <v>1</v>
      </c>
      <c r="G45" s="30"/>
      <c r="H45" s="41" t="s">
        <v>79</v>
      </c>
      <c r="I45" s="19">
        <f>'[1]2.a önkormányzat részletes'!J115</f>
        <v>7470000</v>
      </c>
      <c r="J45" s="19">
        <f>'[1]2.a önkormányzat részletes'!K115</f>
        <v>16596820</v>
      </c>
      <c r="K45" s="19">
        <f>'[1]2.a önkormányzat részletes'!L115</f>
        <v>13099995</v>
      </c>
      <c r="L45" s="16">
        <f t="shared" ref="L45:L51" si="5">+K45/J45</f>
        <v>0.78930752999671017</v>
      </c>
    </row>
    <row r="46" spans="1:12" ht="29.25" customHeight="1" x14ac:dyDescent="0.25">
      <c r="A46" s="30"/>
      <c r="B46" s="20" t="s">
        <v>80</v>
      </c>
      <c r="C46" s="34"/>
      <c r="D46" s="34"/>
      <c r="E46" s="34"/>
      <c r="F46" s="24"/>
      <c r="G46" s="30"/>
      <c r="H46" s="41" t="s">
        <v>81</v>
      </c>
      <c r="I46" s="19">
        <f>'[1]2.a önkormányzat részletes'!J116</f>
        <v>551809260.77952754</v>
      </c>
      <c r="J46" s="19">
        <f>'[1]2.a önkormányzat részletes'!K116</f>
        <v>321487085</v>
      </c>
      <c r="K46" s="19">
        <f>'[1]2.a önkormányzat részletes'!L116</f>
        <v>69665409</v>
      </c>
      <c r="L46" s="16">
        <f t="shared" si="5"/>
        <v>0.21669737992740828</v>
      </c>
    </row>
    <row r="47" spans="1:12" ht="29.25" customHeight="1" x14ac:dyDescent="0.25">
      <c r="A47" s="30"/>
      <c r="B47" s="20" t="s">
        <v>82</v>
      </c>
      <c r="C47" s="34"/>
      <c r="D47" s="34"/>
      <c r="E47" s="34"/>
      <c r="F47" s="24"/>
      <c r="G47" s="31"/>
      <c r="H47" s="31" t="s">
        <v>83</v>
      </c>
      <c r="I47" s="19">
        <f>'[1]2.a önkormányzat részletes'!J124</f>
        <v>0</v>
      </c>
      <c r="J47" s="19">
        <f>'[1]2.a önkormányzat részletes'!K124</f>
        <v>239600</v>
      </c>
      <c r="K47" s="19">
        <f>'[1]2.a önkormányzat részletes'!L124</f>
        <v>239600</v>
      </c>
      <c r="L47" s="16"/>
    </row>
    <row r="48" spans="1:12" ht="29.25" customHeight="1" x14ac:dyDescent="0.25">
      <c r="A48" s="30"/>
      <c r="B48" s="20" t="s">
        <v>84</v>
      </c>
      <c r="C48" s="34"/>
      <c r="D48" s="34"/>
      <c r="E48" s="34"/>
      <c r="F48" s="24"/>
      <c r="G48" s="31"/>
      <c r="H48" s="31" t="s">
        <v>85</v>
      </c>
      <c r="I48" s="19">
        <f>'[1]2.a önkormányzat részletes'!J125</f>
        <v>2100000</v>
      </c>
      <c r="J48" s="19">
        <f>'[1]2.a önkormányzat részletes'!K125</f>
        <v>3195000</v>
      </c>
      <c r="K48" s="19">
        <f>'[1]2.a önkormányzat részletes'!L125</f>
        <v>3194564</v>
      </c>
      <c r="L48" s="16">
        <f t="shared" si="5"/>
        <v>0.99986353677621287</v>
      </c>
    </row>
    <row r="49" spans="1:12" ht="21" customHeight="1" x14ac:dyDescent="0.25">
      <c r="A49" s="30"/>
      <c r="B49" s="20" t="s">
        <v>86</v>
      </c>
      <c r="C49" s="34">
        <f>'[1]2.a önkormányzat részletes'!C119</f>
        <v>184168157</v>
      </c>
      <c r="D49" s="34">
        <f>'[1]2.a önkormányzat részletes'!D119</f>
        <v>227281075</v>
      </c>
      <c r="E49" s="34">
        <f>'[1]2.a önkormányzat részletes'!E119</f>
        <v>177211473</v>
      </c>
      <c r="F49" s="16">
        <f>+E49/D49</f>
        <v>0.77970184275131571</v>
      </c>
      <c r="G49" s="31"/>
      <c r="H49" s="31" t="s">
        <v>87</v>
      </c>
      <c r="I49" s="19">
        <f>'[1]2.a önkormányzat részletes'!J129</f>
        <v>0</v>
      </c>
      <c r="J49" s="19">
        <f>'[1]2.a önkormányzat részletes'!K129</f>
        <v>0</v>
      </c>
      <c r="K49" s="19">
        <f>'[1]2.a önkormányzat részletes'!L129</f>
        <v>0</v>
      </c>
      <c r="L49" s="16"/>
    </row>
    <row r="50" spans="1:12" ht="20.25" customHeight="1" x14ac:dyDescent="0.25">
      <c r="A50" s="9" t="s">
        <v>76</v>
      </c>
      <c r="B50" s="10" t="s">
        <v>88</v>
      </c>
      <c r="C50" s="11">
        <f>SUM(C51:C55)</f>
        <v>0</v>
      </c>
      <c r="D50" s="11">
        <f>SUM(D51:D55)</f>
        <v>10000</v>
      </c>
      <c r="E50" s="11">
        <f>SUM(E51:E55)</f>
        <v>10000</v>
      </c>
      <c r="F50" s="12">
        <f>SUM(F51:F55)</f>
        <v>1</v>
      </c>
      <c r="G50" s="31"/>
      <c r="H50" s="31" t="s">
        <v>89</v>
      </c>
      <c r="I50" s="19">
        <f>'[1]2.a önkormányzat részletes'!J130</f>
        <v>0</v>
      </c>
      <c r="J50" s="19">
        <f>'[1]2.a önkormányzat részletes'!K130</f>
        <v>0</v>
      </c>
      <c r="K50" s="19">
        <f>'[1]2.a önkormányzat részletes'!L130</f>
        <v>0</v>
      </c>
      <c r="L50" s="16"/>
    </row>
    <row r="51" spans="1:12" ht="20.25" customHeight="1" x14ac:dyDescent="0.25">
      <c r="A51" s="30"/>
      <c r="B51" s="33" t="s">
        <v>90</v>
      </c>
      <c r="C51" s="34"/>
      <c r="D51" s="34"/>
      <c r="E51" s="34"/>
      <c r="F51" s="24"/>
      <c r="G51" s="31"/>
      <c r="H51" s="31" t="s">
        <v>91</v>
      </c>
      <c r="I51" s="19">
        <f>'[1]2.a önkormányzat részletes'!J131</f>
        <v>147252401</v>
      </c>
      <c r="J51" s="19">
        <f>'[1]2.a önkormányzat részletes'!K131</f>
        <v>82661135</v>
      </c>
      <c r="K51" s="19">
        <f>'[1]2.a önkormányzat részletes'!L131</f>
        <v>6452552</v>
      </c>
      <c r="L51" s="16">
        <f t="shared" si="5"/>
        <v>7.8060287945477647E-2</v>
      </c>
    </row>
    <row r="52" spans="1:12" ht="20.25" customHeight="1" x14ac:dyDescent="0.25">
      <c r="A52" s="30"/>
      <c r="B52" s="33" t="s">
        <v>92</v>
      </c>
      <c r="C52" s="34">
        <f>'[1]2.a önkormányzat részletes'!C132</f>
        <v>0</v>
      </c>
      <c r="D52" s="34">
        <f>'[1]2.a önkormányzat részletes'!D132</f>
        <v>10000</v>
      </c>
      <c r="E52" s="34">
        <f>'[1]2.a önkormányzat részletes'!E132</f>
        <v>10000</v>
      </c>
      <c r="F52" s="24">
        <f>'[1]2.a önkormányzat részletes'!F132</f>
        <v>1</v>
      </c>
      <c r="G52" s="9" t="s">
        <v>93</v>
      </c>
      <c r="H52" s="10" t="s">
        <v>94</v>
      </c>
      <c r="I52" s="11">
        <f>SUM(I53:I56)</f>
        <v>275402573</v>
      </c>
      <c r="J52" s="11">
        <f>SUM(J53:J56)</f>
        <v>295358540</v>
      </c>
      <c r="K52" s="11">
        <f>SUM(K53:K56)</f>
        <v>144398235</v>
      </c>
      <c r="L52" s="12">
        <f>+K52/J52</f>
        <v>0.48889134879932711</v>
      </c>
    </row>
    <row r="53" spans="1:12" ht="20.25" customHeight="1" x14ac:dyDescent="0.25">
      <c r="A53" s="30"/>
      <c r="B53" s="33" t="s">
        <v>95</v>
      </c>
      <c r="C53" s="34"/>
      <c r="D53" s="34"/>
      <c r="E53" s="34"/>
      <c r="F53" s="24"/>
      <c r="G53" s="31"/>
      <c r="H53" s="31" t="s">
        <v>96</v>
      </c>
      <c r="I53" s="42">
        <f>'[1]2.a önkormányzat részletes'!J133</f>
        <v>272367583.57480317</v>
      </c>
      <c r="J53" s="42">
        <f>'[1]2.a önkormányzat részletes'!K133</f>
        <v>288080944</v>
      </c>
      <c r="K53" s="42">
        <f>'[1]2.a önkormányzat részletes'!L133</f>
        <v>140250128</v>
      </c>
      <c r="L53" s="16">
        <f>+K53/J53</f>
        <v>0.4868427812427607</v>
      </c>
    </row>
    <row r="54" spans="1:12" ht="20.25" customHeight="1" x14ac:dyDescent="0.25">
      <c r="A54" s="30"/>
      <c r="B54" s="33" t="s">
        <v>97</v>
      </c>
      <c r="C54" s="34">
        <f>'[1]2.a önkormányzat részletes'!C138</f>
        <v>0</v>
      </c>
      <c r="D54" s="34">
        <f>'[1]2.a önkormányzat részletes'!D138</f>
        <v>0</v>
      </c>
      <c r="E54" s="34">
        <f>'[1]2.a önkormányzat részletes'!E138</f>
        <v>0</v>
      </c>
      <c r="F54" s="24"/>
      <c r="G54" s="31"/>
      <c r="H54" s="31" t="s">
        <v>98</v>
      </c>
      <c r="I54" s="42">
        <f>'[1]2.a önkormányzat részletes'!J138</f>
        <v>0</v>
      </c>
      <c r="J54" s="42">
        <f>'[1]2.a önkormányzat részletes'!K138</f>
        <v>0</v>
      </c>
      <c r="K54" s="42">
        <f>'[1]2.a önkormányzat részletes'!L138</f>
        <v>0</v>
      </c>
      <c r="L54" s="16"/>
    </row>
    <row r="55" spans="1:12" ht="20.25" customHeight="1" x14ac:dyDescent="0.25">
      <c r="A55" s="30"/>
      <c r="B55" s="33" t="s">
        <v>99</v>
      </c>
      <c r="C55" s="34"/>
      <c r="D55" s="34"/>
      <c r="E55" s="34"/>
      <c r="F55" s="24"/>
      <c r="G55" s="31"/>
      <c r="H55" s="31" t="s">
        <v>100</v>
      </c>
      <c r="I55" s="42">
        <f>'[1]2.a önkormányzat részletes'!J139</f>
        <v>0</v>
      </c>
      <c r="J55" s="42">
        <f>'[1]2.a önkormányzat részletes'!K139</f>
        <v>0</v>
      </c>
      <c r="K55" s="42">
        <f>'[1]2.a önkormányzat részletes'!L139</f>
        <v>0</v>
      </c>
      <c r="L55" s="16" t="e">
        <f>+K55/J55</f>
        <v>#DIV/0!</v>
      </c>
    </row>
    <row r="56" spans="1:12" ht="20.25" customHeight="1" x14ac:dyDescent="0.25">
      <c r="A56" s="9" t="s">
        <v>93</v>
      </c>
      <c r="B56" s="10" t="s">
        <v>101</v>
      </c>
      <c r="C56" s="11">
        <f>C57+C58+C59</f>
        <v>0</v>
      </c>
      <c r="D56" s="11">
        <f>D57+D58+D59</f>
        <v>0</v>
      </c>
      <c r="E56" s="11">
        <f>E57+E58+E59</f>
        <v>0</v>
      </c>
      <c r="F56" s="12"/>
      <c r="G56" s="31"/>
      <c r="H56" s="31" t="s">
        <v>102</v>
      </c>
      <c r="I56" s="42">
        <f>'[1]2.a önkormányzat részletes'!J140</f>
        <v>3034989.4251968507</v>
      </c>
      <c r="J56" s="42">
        <f>'[1]2.a önkormányzat részletes'!K140</f>
        <v>7277596</v>
      </c>
      <c r="K56" s="42">
        <f>'[1]2.a önkormányzat részletes'!L140</f>
        <v>4148107</v>
      </c>
      <c r="L56" s="16">
        <f>+K56/J56</f>
        <v>0.56998313728874206</v>
      </c>
    </row>
    <row r="57" spans="1:12" ht="29.25" customHeight="1" x14ac:dyDescent="0.25">
      <c r="A57" s="30"/>
      <c r="B57" s="33" t="s">
        <v>103</v>
      </c>
      <c r="C57" s="34"/>
      <c r="D57" s="34"/>
      <c r="E57" s="34"/>
      <c r="F57" s="24"/>
      <c r="G57" s="9" t="s">
        <v>104</v>
      </c>
      <c r="H57" s="10" t="s">
        <v>105</v>
      </c>
      <c r="I57" s="11">
        <f>'[1]2.a önkormányzat részletes'!J141</f>
        <v>0</v>
      </c>
      <c r="J57" s="11">
        <f>'[1]2.a önkormányzat részletes'!K141</f>
        <v>381860129</v>
      </c>
      <c r="K57" s="11">
        <f>'[1]2.a önkormányzat részletes'!L141</f>
        <v>688888</v>
      </c>
      <c r="L57" s="12">
        <f>+K57/J57</f>
        <v>1.8040322821972336E-3</v>
      </c>
    </row>
    <row r="58" spans="1:12" ht="29.25" customHeight="1" x14ac:dyDescent="0.25">
      <c r="A58" s="30"/>
      <c r="B58" s="20" t="s">
        <v>106</v>
      </c>
      <c r="C58" s="34"/>
      <c r="D58" s="34"/>
      <c r="E58" s="34"/>
      <c r="F58" s="24"/>
      <c r="G58" s="31"/>
      <c r="H58" s="31"/>
      <c r="I58" s="42"/>
      <c r="J58" s="42"/>
      <c r="K58" s="42"/>
      <c r="L58" s="43"/>
    </row>
    <row r="59" spans="1:12" ht="21" customHeight="1" x14ac:dyDescent="0.25">
      <c r="A59" s="30"/>
      <c r="B59" s="33" t="s">
        <v>107</v>
      </c>
      <c r="C59" s="34">
        <f>'[1]2.a önkormányzat részletes'!C143</f>
        <v>0</v>
      </c>
      <c r="D59" s="34">
        <f>+'[1]2.a önkormányzat részletes'!D142</f>
        <v>0</v>
      </c>
      <c r="E59" s="34">
        <f>+'[1]2.a önkormányzat részletes'!E142</f>
        <v>0</v>
      </c>
      <c r="F59" s="24"/>
      <c r="G59" s="31"/>
      <c r="H59" s="31"/>
      <c r="I59" s="42"/>
      <c r="J59" s="42"/>
      <c r="K59" s="42"/>
      <c r="L59" s="43"/>
    </row>
    <row r="60" spans="1:12" ht="20.25" customHeight="1" x14ac:dyDescent="0.25">
      <c r="A60" s="5"/>
      <c r="B60" s="6" t="s">
        <v>108</v>
      </c>
      <c r="C60" s="7">
        <f>C72+C83</f>
        <v>850815431</v>
      </c>
      <c r="D60" s="7">
        <f>D72+D83</f>
        <v>831387927</v>
      </c>
      <c r="E60" s="7">
        <f>E72+E83</f>
        <v>674263993</v>
      </c>
      <c r="F60" s="8">
        <f>E60/D60</f>
        <v>0.81101008458594082</v>
      </c>
      <c r="G60" s="5"/>
      <c r="H60" s="6" t="s">
        <v>109</v>
      </c>
      <c r="I60" s="7">
        <f>I70+I82</f>
        <v>353072183</v>
      </c>
      <c r="J60" s="7">
        <f>J70+J82</f>
        <v>357529646</v>
      </c>
      <c r="K60" s="7">
        <f>K70+K82</f>
        <v>336069169</v>
      </c>
      <c r="L60" s="8">
        <f>+K60/J60</f>
        <v>0.93997567127622195</v>
      </c>
    </row>
    <row r="61" spans="1:12" ht="21" customHeight="1" x14ac:dyDescent="0.25">
      <c r="A61" s="44"/>
      <c r="B61" s="45" t="s">
        <v>110</v>
      </c>
      <c r="C61" s="34"/>
      <c r="D61" s="34"/>
      <c r="E61" s="34"/>
      <c r="F61" s="24"/>
      <c r="G61" s="44"/>
      <c r="H61" s="45" t="s">
        <v>111</v>
      </c>
      <c r="I61" s="34"/>
      <c r="J61" s="34"/>
      <c r="K61" s="34"/>
      <c r="L61" s="24"/>
    </row>
    <row r="62" spans="1:12" ht="20.25" customHeight="1" x14ac:dyDescent="0.25">
      <c r="A62" s="44"/>
      <c r="B62" s="45" t="s">
        <v>112</v>
      </c>
      <c r="C62" s="34"/>
      <c r="D62" s="34"/>
      <c r="E62" s="34"/>
      <c r="F62" s="24"/>
      <c r="G62" s="44"/>
      <c r="H62" s="45" t="s">
        <v>113</v>
      </c>
      <c r="I62" s="34"/>
      <c r="J62" s="34"/>
      <c r="K62" s="34"/>
      <c r="L62" s="24"/>
    </row>
    <row r="63" spans="1:12" ht="20.25" customHeight="1" x14ac:dyDescent="0.25">
      <c r="A63" s="44"/>
      <c r="B63" s="45" t="s">
        <v>114</v>
      </c>
      <c r="C63" s="34"/>
      <c r="D63" s="34"/>
      <c r="E63" s="34"/>
      <c r="F63" s="24"/>
      <c r="G63" s="44"/>
      <c r="H63" s="45" t="s">
        <v>115</v>
      </c>
      <c r="I63" s="34"/>
      <c r="J63" s="34"/>
      <c r="K63" s="34"/>
      <c r="L63" s="24"/>
    </row>
    <row r="64" spans="1:12" ht="20.25" customHeight="1" x14ac:dyDescent="0.25">
      <c r="A64" s="44"/>
      <c r="B64" s="46" t="s">
        <v>116</v>
      </c>
      <c r="C64" s="34">
        <f>C61+C62+C63</f>
        <v>0</v>
      </c>
      <c r="D64" s="34">
        <f>D61+D62+D63</f>
        <v>0</v>
      </c>
      <c r="E64" s="34">
        <f>E61+E62+E63</f>
        <v>0</v>
      </c>
      <c r="F64" s="24">
        <f>F61+F62+F63</f>
        <v>0</v>
      </c>
      <c r="G64" s="44"/>
      <c r="H64" s="46" t="s">
        <v>117</v>
      </c>
      <c r="I64" s="34">
        <f>I61+I62+I63</f>
        <v>0</v>
      </c>
      <c r="J64" s="34">
        <f>J61+J62+J63</f>
        <v>0</v>
      </c>
      <c r="K64" s="34">
        <f>K61+K62+K63</f>
        <v>0</v>
      </c>
      <c r="L64" s="16"/>
    </row>
    <row r="65" spans="1:12" ht="20.25" customHeight="1" x14ac:dyDescent="0.25">
      <c r="A65" s="44"/>
      <c r="B65" s="18" t="s">
        <v>118</v>
      </c>
      <c r="C65" s="34">
        <f>+'[1]2.a önkormányzat részletes'!C153</f>
        <v>8548945</v>
      </c>
      <c r="D65" s="34">
        <f>+'[1]2.a önkormányzat részletes'!D153</f>
        <v>8548945</v>
      </c>
      <c r="E65" s="34">
        <f>+'[1]2.a önkormányzat részletes'!E153</f>
        <v>0</v>
      </c>
      <c r="F65" s="16">
        <f>+E65/D65</f>
        <v>0</v>
      </c>
      <c r="G65" s="44"/>
      <c r="H65" s="45" t="s">
        <v>119</v>
      </c>
      <c r="I65" s="34">
        <f>+'[1]2.a önkormányzat részletes'!J153</f>
        <v>0</v>
      </c>
      <c r="J65" s="34">
        <f>+'[1]2.a önkormányzat részletes'!K153</f>
        <v>0</v>
      </c>
      <c r="K65" s="34">
        <f>+'[1]2.a önkormányzat részletes'!L153</f>
        <v>0</v>
      </c>
      <c r="L65" s="16" t="e">
        <f t="shared" ref="L65:L70" si="6">+K65/J65</f>
        <v>#DIV/0!</v>
      </c>
    </row>
    <row r="66" spans="1:12" ht="20.25" customHeight="1" x14ac:dyDescent="0.25">
      <c r="A66" s="44"/>
      <c r="B66" s="18" t="s">
        <v>120</v>
      </c>
      <c r="C66" s="34"/>
      <c r="D66" s="34">
        <f>+'[1]2.a önkormányzat részletes'!D154</f>
        <v>0</v>
      </c>
      <c r="E66" s="34">
        <f>+'[1]2.a önkormányzat részletes'!E154</f>
        <v>0</v>
      </c>
      <c r="F66" s="16"/>
      <c r="G66" s="44"/>
      <c r="H66" s="45" t="s">
        <v>121</v>
      </c>
      <c r="I66" s="34">
        <f>+'[1]2.a önkormányzat részletes'!J154</f>
        <v>0</v>
      </c>
      <c r="J66" s="34">
        <f>+'[1]2.a önkormányzat részletes'!K154</f>
        <v>0</v>
      </c>
      <c r="K66" s="34">
        <f>+'[1]2.a önkormányzat részletes'!L154</f>
        <v>0</v>
      </c>
      <c r="L66" s="16" t="e">
        <f t="shared" si="6"/>
        <v>#DIV/0!</v>
      </c>
    </row>
    <row r="67" spans="1:12" ht="20.25" customHeight="1" x14ac:dyDescent="0.25">
      <c r="A67" s="44"/>
      <c r="B67" s="13" t="s">
        <v>122</v>
      </c>
      <c r="C67" s="34">
        <f>C65+C66</f>
        <v>8548945</v>
      </c>
      <c r="D67" s="34">
        <f t="shared" ref="D67:E67" si="7">D65+D66</f>
        <v>8548945</v>
      </c>
      <c r="E67" s="34">
        <f t="shared" si="7"/>
        <v>0</v>
      </c>
      <c r="F67" s="16">
        <f>+E67/D67</f>
        <v>0</v>
      </c>
      <c r="G67" s="44"/>
      <c r="H67" s="46" t="s">
        <v>123</v>
      </c>
      <c r="I67" s="34">
        <f>I65+I66</f>
        <v>0</v>
      </c>
      <c r="J67" s="34">
        <f>J65+J66</f>
        <v>0</v>
      </c>
      <c r="K67" s="34">
        <f>K65+K66</f>
        <v>0</v>
      </c>
      <c r="L67" s="16" t="e">
        <f t="shared" si="6"/>
        <v>#DIV/0!</v>
      </c>
    </row>
    <row r="68" spans="1:12" ht="30" x14ac:dyDescent="0.25">
      <c r="A68" s="44"/>
      <c r="B68" s="13" t="s">
        <v>124</v>
      </c>
      <c r="C68" s="34">
        <f>'[1]2.a önkormányzat részletes'!C156</f>
        <v>32909682</v>
      </c>
      <c r="D68" s="34">
        <f>'[1]2.a önkormányzat részletes'!D156</f>
        <v>32909682</v>
      </c>
      <c r="E68" s="34">
        <f>'[1]2.a önkormányzat részletes'!E156</f>
        <v>32909682</v>
      </c>
      <c r="F68" s="16">
        <f>+E68/D68</f>
        <v>1</v>
      </c>
      <c r="G68" s="44"/>
      <c r="H68" s="46" t="s">
        <v>125</v>
      </c>
      <c r="I68" s="34">
        <f>+'[1]2.a önkormányzat részletes'!J156</f>
        <v>4200448</v>
      </c>
      <c r="J68" s="34">
        <f>+'[1]2.a önkormányzat részletes'!K156</f>
        <v>10376457</v>
      </c>
      <c r="K68" s="34">
        <f>+'[1]2.a önkormányzat részletes'!L156</f>
        <v>10326457</v>
      </c>
      <c r="L68" s="16">
        <f t="shared" si="6"/>
        <v>0.99518139958561969</v>
      </c>
    </row>
    <row r="69" spans="1:12" ht="20.25" customHeight="1" x14ac:dyDescent="0.25">
      <c r="A69" s="44"/>
      <c r="B69" s="13" t="s">
        <v>126</v>
      </c>
      <c r="C69" s="34">
        <f>'[1]2.a önkormányzat részletes'!C157</f>
        <v>0</v>
      </c>
      <c r="D69" s="34">
        <f>'[1]2.a önkormányzat részletes'!D157</f>
        <v>2273665</v>
      </c>
      <c r="E69" s="34">
        <f>'[1]2.a önkormányzat részletes'!E157</f>
        <v>14599731</v>
      </c>
      <c r="F69" s="16">
        <f>E69/D69</f>
        <v>6.4212322395779502</v>
      </c>
      <c r="G69" s="44"/>
      <c r="H69" s="46" t="s">
        <v>127</v>
      </c>
      <c r="I69" s="34">
        <f>'[1]2.a önkormányzat részletes'!J157</f>
        <v>339381009</v>
      </c>
      <c r="J69" s="34">
        <f>'[1]2.a önkormányzat részletes'!K157</f>
        <v>335444283</v>
      </c>
      <c r="K69" s="34">
        <f>'[1]2.a önkormányzat részletes'!L157</f>
        <v>314033806</v>
      </c>
      <c r="L69" s="16">
        <f t="shared" si="6"/>
        <v>0.9361727771643078</v>
      </c>
    </row>
    <row r="70" spans="1:12" ht="20.25" customHeight="1" x14ac:dyDescent="0.25">
      <c r="A70" s="44"/>
      <c r="B70" s="13" t="s">
        <v>128</v>
      </c>
      <c r="C70" s="34"/>
      <c r="D70" s="34"/>
      <c r="E70" s="34"/>
      <c r="F70" s="16"/>
      <c r="G70" s="44"/>
      <c r="H70" s="44" t="s">
        <v>129</v>
      </c>
      <c r="I70" s="47">
        <f>I64+I67+I69+I68</f>
        <v>343581457</v>
      </c>
      <c r="J70" s="47">
        <f>J64+J67+J69+J68</f>
        <v>345820740</v>
      </c>
      <c r="K70" s="47">
        <f>K64+K67+K69+K68</f>
        <v>324360263</v>
      </c>
      <c r="L70" s="48">
        <f t="shared" si="6"/>
        <v>0.93794334891539477</v>
      </c>
    </row>
    <row r="71" spans="1:12" ht="20.25" customHeight="1" x14ac:dyDescent="0.25">
      <c r="A71" s="44"/>
      <c r="B71" s="13" t="s">
        <v>130</v>
      </c>
      <c r="C71" s="34">
        <f>+'[1]2.a önkormányzat részletes'!C159</f>
        <v>0</v>
      </c>
      <c r="D71" s="34">
        <f>+'[1]2.a önkormányzat részletes'!D159</f>
        <v>0</v>
      </c>
      <c r="E71" s="34">
        <f>+'[1]2.a önkormányzat részletes'!E159</f>
        <v>0</v>
      </c>
      <c r="F71" s="16"/>
      <c r="G71" s="44"/>
      <c r="H71" s="44"/>
      <c r="I71" s="47"/>
      <c r="J71" s="47"/>
      <c r="K71" s="47"/>
      <c r="L71" s="49"/>
    </row>
    <row r="72" spans="1:12" ht="20.25" customHeight="1" x14ac:dyDescent="0.25">
      <c r="A72" s="44"/>
      <c r="B72" s="17" t="s">
        <v>131</v>
      </c>
      <c r="C72" s="47">
        <f>C64+C67+C69+C70+C71+C68</f>
        <v>41458627</v>
      </c>
      <c r="D72" s="47">
        <f>D64+D67+D69+D70+D71+D68</f>
        <v>43732292</v>
      </c>
      <c r="E72" s="47">
        <f>E64+E67+E69+E70+E71+E68</f>
        <v>47509413</v>
      </c>
      <c r="F72" s="48">
        <f>+E72/D72</f>
        <v>1.0863691525703707</v>
      </c>
      <c r="G72" s="44"/>
      <c r="H72" s="46"/>
      <c r="I72" s="34"/>
      <c r="J72" s="34"/>
      <c r="K72" s="34"/>
      <c r="L72" s="24"/>
    </row>
    <row r="73" spans="1:12" ht="20.25" customHeight="1" x14ac:dyDescent="0.25">
      <c r="A73" s="50"/>
      <c r="B73" s="51"/>
      <c r="C73" s="52"/>
      <c r="D73" s="52"/>
      <c r="E73" s="52"/>
      <c r="F73" s="53"/>
      <c r="G73" s="50"/>
      <c r="H73" s="50"/>
      <c r="I73" s="52"/>
      <c r="J73" s="52"/>
      <c r="K73" s="52"/>
      <c r="L73" s="53"/>
    </row>
    <row r="74" spans="1:12" ht="20.25" customHeight="1" x14ac:dyDescent="0.25">
      <c r="A74" s="44"/>
      <c r="B74" s="45" t="s">
        <v>110</v>
      </c>
      <c r="C74" s="34"/>
      <c r="D74" s="34"/>
      <c r="E74" s="34"/>
      <c r="F74" s="24"/>
      <c r="G74" s="44"/>
      <c r="H74" s="45" t="s">
        <v>111</v>
      </c>
      <c r="I74" s="34">
        <f>'[1]2.a önkormányzat részletes'!J162</f>
        <v>0</v>
      </c>
      <c r="J74" s="34">
        <f>'[1]2.a önkormányzat részletes'!K162</f>
        <v>0</v>
      </c>
      <c r="K74" s="34">
        <f>'[1]2.a önkormányzat részletes'!L162</f>
        <v>0</v>
      </c>
      <c r="L74" s="24"/>
    </row>
    <row r="75" spans="1:12" ht="20.25" customHeight="1" x14ac:dyDescent="0.25">
      <c r="A75" s="44"/>
      <c r="B75" s="45" t="s">
        <v>112</v>
      </c>
      <c r="C75" s="34"/>
      <c r="D75" s="34"/>
      <c r="E75" s="34"/>
      <c r="F75" s="24"/>
      <c r="G75" s="44"/>
      <c r="H75" s="45" t="s">
        <v>113</v>
      </c>
      <c r="I75" s="34"/>
      <c r="J75" s="34"/>
      <c r="K75" s="34"/>
      <c r="L75" s="24"/>
    </row>
    <row r="76" spans="1:12" ht="20.25" customHeight="1" x14ac:dyDescent="0.25">
      <c r="A76" s="44"/>
      <c r="B76" s="45" t="s">
        <v>114</v>
      </c>
      <c r="C76" s="34"/>
      <c r="D76" s="34"/>
      <c r="E76" s="34"/>
      <c r="F76" s="24"/>
      <c r="G76" s="44"/>
      <c r="H76" s="45" t="s">
        <v>115</v>
      </c>
      <c r="I76" s="34"/>
      <c r="J76" s="34"/>
      <c r="K76" s="34"/>
      <c r="L76" s="24"/>
    </row>
    <row r="77" spans="1:12" ht="20.25" customHeight="1" x14ac:dyDescent="0.25">
      <c r="A77" s="44"/>
      <c r="B77" s="46" t="s">
        <v>116</v>
      </c>
      <c r="C77" s="34">
        <f>C74+C75+C76</f>
        <v>0</v>
      </c>
      <c r="D77" s="34">
        <f>D74+D75+D76</f>
        <v>0</v>
      </c>
      <c r="E77" s="34">
        <f>E74+E75+E76</f>
        <v>0</v>
      </c>
      <c r="F77" s="16"/>
      <c r="G77" s="44"/>
      <c r="H77" s="46" t="s">
        <v>117</v>
      </c>
      <c r="I77" s="34">
        <f>I74+I75+I76</f>
        <v>0</v>
      </c>
      <c r="J77" s="34">
        <f>J74+J75+J76</f>
        <v>0</v>
      </c>
      <c r="K77" s="34">
        <f>K74+K75+K76</f>
        <v>0</v>
      </c>
      <c r="L77" s="24"/>
    </row>
    <row r="78" spans="1:12" ht="20.25" customHeight="1" x14ac:dyDescent="0.25">
      <c r="A78" s="44"/>
      <c r="B78" s="18" t="s">
        <v>118</v>
      </c>
      <c r="C78" s="34">
        <f>'[1]2.a önkormányzat részletes'!C166</f>
        <v>160901055</v>
      </c>
      <c r="D78" s="34">
        <f>'[1]2.a önkormányzat részletes'!D166</f>
        <v>160901055</v>
      </c>
      <c r="E78" s="34">
        <f>'[1]2.a önkormányzat részletes'!E166</f>
        <v>0</v>
      </c>
      <c r="F78" s="16"/>
      <c r="G78" s="44"/>
      <c r="H78" s="45" t="s">
        <v>119</v>
      </c>
      <c r="I78" s="34"/>
      <c r="J78" s="34"/>
      <c r="K78" s="34"/>
      <c r="L78" s="24"/>
    </row>
    <row r="79" spans="1:12" ht="20.25" customHeight="1" x14ac:dyDescent="0.25">
      <c r="A79" s="44"/>
      <c r="B79" s="18" t="s">
        <v>132</v>
      </c>
      <c r="C79" s="34"/>
      <c r="D79" s="34"/>
      <c r="E79" s="34"/>
      <c r="F79" s="16"/>
      <c r="G79" s="44"/>
      <c r="H79" s="45" t="s">
        <v>121</v>
      </c>
      <c r="I79" s="34"/>
      <c r="J79" s="34"/>
      <c r="K79" s="34"/>
      <c r="L79" s="24"/>
    </row>
    <row r="80" spans="1:12" ht="20.25" customHeight="1" x14ac:dyDescent="0.25">
      <c r="A80" s="44"/>
      <c r="B80" s="13" t="s">
        <v>122</v>
      </c>
      <c r="C80" s="34">
        <f>C78+C79</f>
        <v>160901055</v>
      </c>
      <c r="D80" s="34">
        <f t="shared" ref="D80:E80" si="8">D78+D79</f>
        <v>160901055</v>
      </c>
      <c r="E80" s="34">
        <f t="shared" si="8"/>
        <v>0</v>
      </c>
      <c r="F80" s="16"/>
      <c r="G80" s="44"/>
      <c r="H80" s="46" t="s">
        <v>123</v>
      </c>
      <c r="I80" s="34">
        <f>I78+I79</f>
        <v>0</v>
      </c>
      <c r="J80" s="34">
        <f>J78+J79</f>
        <v>0</v>
      </c>
      <c r="K80" s="34">
        <f>K78+K79</f>
        <v>0</v>
      </c>
      <c r="L80" s="24"/>
    </row>
    <row r="81" spans="1:12" ht="20.25" customHeight="1" x14ac:dyDescent="0.25">
      <c r="A81" s="44"/>
      <c r="B81" s="13" t="s">
        <v>133</v>
      </c>
      <c r="C81" s="34">
        <f>'[1]2.a önkormányzat részletes'!C169</f>
        <v>648455749</v>
      </c>
      <c r="D81" s="34">
        <f>'[1]2.a önkormányzat részletes'!D169</f>
        <v>626754580</v>
      </c>
      <c r="E81" s="34">
        <f>'[1]2.a önkormányzat részletes'!E169</f>
        <v>626754580</v>
      </c>
      <c r="F81" s="16">
        <f>+E81/D81</f>
        <v>1</v>
      </c>
      <c r="G81" s="44"/>
      <c r="H81" s="46" t="s">
        <v>127</v>
      </c>
      <c r="I81" s="34">
        <f>'[1]2.a önkormányzat részletes'!J169</f>
        <v>9490726</v>
      </c>
      <c r="J81" s="34">
        <f>'[1]2.a önkormányzat részletes'!K169</f>
        <v>11708906</v>
      </c>
      <c r="K81" s="34">
        <f>'[1]2.a önkormányzat részletes'!L169</f>
        <v>11708906</v>
      </c>
      <c r="L81" s="16">
        <f>+K81/J81</f>
        <v>1</v>
      </c>
    </row>
    <row r="82" spans="1:12" ht="20.25" customHeight="1" x14ac:dyDescent="0.25">
      <c r="A82" s="44"/>
      <c r="B82" s="13" t="s">
        <v>128</v>
      </c>
      <c r="C82" s="34">
        <f>'[1]2.a önkormányzat részletes'!C170</f>
        <v>0</v>
      </c>
      <c r="D82" s="34">
        <f>'[1]2.a önkormányzat részletes'!D170</f>
        <v>0</v>
      </c>
      <c r="E82" s="34">
        <f>'[1]2.a önkormányzat részletes'!E170</f>
        <v>0</v>
      </c>
      <c r="F82" s="16"/>
      <c r="G82" s="44"/>
      <c r="H82" s="44" t="s">
        <v>134</v>
      </c>
      <c r="I82" s="47">
        <f>I77+I80+I81</f>
        <v>9490726</v>
      </c>
      <c r="J82" s="47">
        <f>J77+J80+J81</f>
        <v>11708906</v>
      </c>
      <c r="K82" s="47">
        <f>K77+K80+K81</f>
        <v>11708906</v>
      </c>
      <c r="L82" s="48">
        <f>+K82/J82</f>
        <v>1</v>
      </c>
    </row>
    <row r="83" spans="1:12" ht="20.25" customHeight="1" x14ac:dyDescent="0.25">
      <c r="A83" s="54"/>
      <c r="B83" s="17" t="s">
        <v>135</v>
      </c>
      <c r="C83" s="47">
        <f>C77+C80+C81+C82</f>
        <v>809356804</v>
      </c>
      <c r="D83" s="47">
        <f>D77+D80+D81+D82</f>
        <v>787655635</v>
      </c>
      <c r="E83" s="47">
        <f>E77+E80+E81+E82</f>
        <v>626754580</v>
      </c>
      <c r="F83" s="48">
        <f>+E83/D83</f>
        <v>0.79572157190242154</v>
      </c>
      <c r="G83" s="54"/>
      <c r="H83" s="46"/>
      <c r="I83" s="34"/>
      <c r="J83" s="34"/>
      <c r="K83" s="34"/>
      <c r="L83" s="24"/>
    </row>
    <row r="84" spans="1:12" ht="20.25" customHeight="1" x14ac:dyDescent="0.25">
      <c r="A84" s="59" t="s">
        <v>136</v>
      </c>
      <c r="B84" s="60"/>
      <c r="C84" s="55">
        <f>C2+C43+C60</f>
        <v>1594890326</v>
      </c>
      <c r="D84" s="55">
        <f>D2+D43+D60</f>
        <v>1706713430</v>
      </c>
      <c r="E84" s="55">
        <f>E2+E43+E60</f>
        <v>1421183699</v>
      </c>
      <c r="F84" s="56">
        <f>+E84/D84</f>
        <v>0.83270200727253896</v>
      </c>
      <c r="G84" s="59" t="s">
        <v>137</v>
      </c>
      <c r="H84" s="60"/>
      <c r="I84" s="55">
        <f>I2+I43+I60</f>
        <v>1594890325.8267717</v>
      </c>
      <c r="J84" s="55">
        <f>J2+J43+J60</f>
        <v>1706713430</v>
      </c>
      <c r="K84" s="55">
        <f>K2+K43+K60</f>
        <v>776809023</v>
      </c>
      <c r="L84" s="56">
        <f>+K84/J84</f>
        <v>0.45514906565187102</v>
      </c>
    </row>
    <row r="85" spans="1:12" x14ac:dyDescent="0.25">
      <c r="K85" s="58">
        <f>+K84-'[1]2.a önkormányzat részletes'!L172</f>
        <v>0</v>
      </c>
    </row>
    <row r="86" spans="1:12" x14ac:dyDescent="0.25">
      <c r="C86" s="58">
        <f>+C84-'[1]2.a önkormányzat részletes'!C172</f>
        <v>0</v>
      </c>
      <c r="D86" s="58">
        <f>+D84-'[1]2.a önkormányzat részletes'!D172</f>
        <v>0</v>
      </c>
      <c r="E86" s="58">
        <f>+E84-'[1]2.a önkormányzat részletes'!E172</f>
        <v>0</v>
      </c>
      <c r="I86" s="58">
        <f>C84-I84</f>
        <v>0.17322826385498047</v>
      </c>
      <c r="J86" s="58">
        <f>D84-J84</f>
        <v>0</v>
      </c>
      <c r="K86" s="58">
        <f>E84-K84</f>
        <v>644374676</v>
      </c>
    </row>
    <row r="90" spans="1:12" x14ac:dyDescent="0.25">
      <c r="C90" s="58"/>
      <c r="D90" s="58"/>
      <c r="E90" s="58"/>
    </row>
  </sheetData>
  <mergeCells count="2">
    <mergeCell ref="A84:B84"/>
    <mergeCell ref="G84:H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bevételek és kiadások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Ötvös Adrienn</dc:creator>
  <cp:lastModifiedBy>Ötvös Adrienn</cp:lastModifiedBy>
  <dcterms:created xsi:type="dcterms:W3CDTF">2021-06-03T09:06:22Z</dcterms:created>
  <dcterms:modified xsi:type="dcterms:W3CDTF">2021-06-08T09:27:05Z</dcterms:modified>
</cp:coreProperties>
</file>