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clex\2020. ktgvetéls mód\"/>
    </mc:Choice>
  </mc:AlternateContent>
  <bookViews>
    <workbookView xWindow="32760" yWindow="32760" windowWidth="28800" windowHeight="11400" activeTab="4"/>
  </bookViews>
  <sheets>
    <sheet name="1.sz.melléklet Mérleg" sheetId="1" r:id="rId1"/>
    <sheet name="1.1.sz. melléklet" sheetId="4" r:id="rId2"/>
    <sheet name="1.2.sz. melléklet (2)" sheetId="5" r:id="rId3"/>
    <sheet name="2.melléklet" sheetId="13" r:id="rId4"/>
    <sheet name="3. melléklet" sheetId="12" r:id="rId5"/>
  </sheets>
  <calcPr calcId="977461"/>
</workbook>
</file>

<file path=xl/calcChain.xml><?xml version="1.0" encoding="utf-8"?>
<calcChain xmlns="http://schemas.openxmlformats.org/spreadsheetml/2006/main">
  <c r="N52" i="13" l="1"/>
  <c r="O52" i="13"/>
  <c r="P52" i="13"/>
  <c r="Q52" i="13"/>
  <c r="M52" i="13"/>
  <c r="G52" i="13"/>
  <c r="H52" i="13"/>
  <c r="I52" i="13"/>
  <c r="J52" i="13"/>
  <c r="K52" i="13"/>
  <c r="L52" i="13"/>
  <c r="F52" i="13"/>
  <c r="F51" i="13"/>
  <c r="G50" i="13"/>
  <c r="H50" i="13"/>
  <c r="H54" i="13"/>
  <c r="H63" i="13"/>
  <c r="I50" i="13"/>
  <c r="J50" i="13"/>
  <c r="K50" i="13"/>
  <c r="L50" i="13"/>
  <c r="M50" i="13"/>
  <c r="N50" i="13"/>
  <c r="O50" i="13"/>
  <c r="P50" i="13"/>
  <c r="Q50" i="13"/>
  <c r="F50" i="13"/>
  <c r="F54" i="13"/>
  <c r="F63" i="13"/>
  <c r="M51" i="13"/>
  <c r="P25" i="13"/>
  <c r="L25" i="13"/>
  <c r="N24" i="13"/>
  <c r="M24" i="13"/>
  <c r="P24" i="13"/>
  <c r="K24" i="13"/>
  <c r="J24" i="13"/>
  <c r="I24" i="13"/>
  <c r="H24" i="13"/>
  <c r="G24" i="13"/>
  <c r="F24" i="13"/>
  <c r="L24" i="13"/>
  <c r="P23" i="13"/>
  <c r="L23" i="13"/>
  <c r="G39" i="13"/>
  <c r="N20" i="12"/>
  <c r="O20" i="12"/>
  <c r="P20" i="12"/>
  <c r="Q20" i="12"/>
  <c r="R20" i="12"/>
  <c r="S20" i="12"/>
  <c r="P74" i="12"/>
  <c r="O68" i="12"/>
  <c r="O17" i="12"/>
  <c r="H20" i="12"/>
  <c r="I20" i="12"/>
  <c r="J20" i="12"/>
  <c r="K20" i="12"/>
  <c r="K78" i="12"/>
  <c r="L20" i="12"/>
  <c r="M20" i="12"/>
  <c r="M74" i="12"/>
  <c r="G20" i="12"/>
  <c r="I74" i="12"/>
  <c r="H19" i="12"/>
  <c r="J19" i="12"/>
  <c r="L74" i="12"/>
  <c r="L73" i="12"/>
  <c r="N78" i="12"/>
  <c r="N87" i="12"/>
  <c r="N86" i="12"/>
  <c r="P78" i="12"/>
  <c r="G19" i="12"/>
  <c r="Q19" i="12"/>
  <c r="L78" i="12"/>
  <c r="L77" i="12"/>
  <c r="R38" i="12"/>
  <c r="O38" i="12"/>
  <c r="Q37" i="12"/>
  <c r="P37" i="12"/>
  <c r="N37" i="12"/>
  <c r="M37" i="12"/>
  <c r="L37" i="12"/>
  <c r="K37" i="12"/>
  <c r="J37" i="12"/>
  <c r="I37" i="12"/>
  <c r="H37" i="12"/>
  <c r="G37" i="12"/>
  <c r="R36" i="12"/>
  <c r="S36" i="12"/>
  <c r="O36" i="12"/>
  <c r="K72" i="12"/>
  <c r="O15" i="12"/>
  <c r="P43" i="12"/>
  <c r="O51" i="13"/>
  <c r="O14" i="13"/>
  <c r="P10" i="13"/>
  <c r="P12" i="13"/>
  <c r="P13" i="13"/>
  <c r="P15" i="13"/>
  <c r="P16" i="13"/>
  <c r="P17" i="13"/>
  <c r="P19" i="13"/>
  <c r="P20" i="13"/>
  <c r="Q20" i="13"/>
  <c r="P22" i="13"/>
  <c r="P26" i="13"/>
  <c r="Q26" i="13"/>
  <c r="P28" i="13"/>
  <c r="P29" i="13"/>
  <c r="Q29" i="13"/>
  <c r="P31" i="13"/>
  <c r="P32" i="13"/>
  <c r="Q32" i="13"/>
  <c r="P34" i="13"/>
  <c r="P35" i="13"/>
  <c r="Q35" i="13"/>
  <c r="P37" i="13"/>
  <c r="P38" i="13"/>
  <c r="P40" i="13"/>
  <c r="P41" i="13"/>
  <c r="P43" i="13"/>
  <c r="P44" i="13"/>
  <c r="P46" i="13"/>
  <c r="P47" i="13"/>
  <c r="P49" i="13"/>
  <c r="P9" i="13"/>
  <c r="Q9" i="13"/>
  <c r="I15" i="1"/>
  <c r="H15" i="1"/>
  <c r="H9" i="1"/>
  <c r="H10" i="1"/>
  <c r="H11" i="1"/>
  <c r="H12" i="1"/>
  <c r="H13" i="1"/>
  <c r="H8" i="1"/>
  <c r="I18" i="5"/>
  <c r="I14" i="5"/>
  <c r="R10" i="5"/>
  <c r="S15" i="1"/>
  <c r="S19" i="1"/>
  <c r="R19" i="1"/>
  <c r="Q15" i="1"/>
  <c r="R15" i="1"/>
  <c r="G56" i="13"/>
  <c r="G65" i="13"/>
  <c r="H56" i="13"/>
  <c r="H65" i="13"/>
  <c r="I56" i="13"/>
  <c r="I65" i="13"/>
  <c r="J56" i="13"/>
  <c r="J65" i="13"/>
  <c r="K51" i="13"/>
  <c r="J63" i="13"/>
  <c r="K63" i="13"/>
  <c r="L40" i="13"/>
  <c r="L15" i="13"/>
  <c r="L16" i="13"/>
  <c r="L17" i="13"/>
  <c r="L19" i="13"/>
  <c r="Q19" i="13"/>
  <c r="L20" i="13"/>
  <c r="L22" i="13"/>
  <c r="L26" i="13"/>
  <c r="L28" i="13"/>
  <c r="L29" i="13"/>
  <c r="L31" i="13"/>
  <c r="L32" i="13"/>
  <c r="L34" i="13"/>
  <c r="Q34" i="13"/>
  <c r="L35" i="13"/>
  <c r="L37" i="13"/>
  <c r="L38" i="13"/>
  <c r="L41" i="13"/>
  <c r="L43" i="13"/>
  <c r="Q43" i="13"/>
  <c r="L44" i="13"/>
  <c r="L46" i="13"/>
  <c r="Q46" i="13"/>
  <c r="L47" i="13"/>
  <c r="L49" i="13"/>
  <c r="L53" i="13"/>
  <c r="L59" i="13"/>
  <c r="Q59" i="13"/>
  <c r="L60" i="13"/>
  <c r="Q60" i="13"/>
  <c r="L62" i="13"/>
  <c r="Q62" i="13"/>
  <c r="L10" i="13"/>
  <c r="L12" i="13"/>
  <c r="L13" i="13"/>
  <c r="K61" i="13"/>
  <c r="K58" i="13"/>
  <c r="K48" i="13"/>
  <c r="K45" i="13"/>
  <c r="K42" i="13"/>
  <c r="K39" i="13"/>
  <c r="K36" i="13"/>
  <c r="K33" i="13"/>
  <c r="K30" i="13"/>
  <c r="K27" i="13"/>
  <c r="K21" i="13"/>
  <c r="K18" i="13"/>
  <c r="K14" i="13"/>
  <c r="K11" i="13"/>
  <c r="H17" i="1"/>
  <c r="H21" i="1"/>
  <c r="H22" i="1"/>
  <c r="H23" i="1"/>
  <c r="H27" i="1"/>
  <c r="H7" i="1"/>
  <c r="I25" i="1"/>
  <c r="I19" i="1"/>
  <c r="R8" i="1"/>
  <c r="R9" i="1"/>
  <c r="R10" i="1"/>
  <c r="R11" i="1"/>
  <c r="R12" i="1"/>
  <c r="R13" i="1"/>
  <c r="R14" i="1"/>
  <c r="R21" i="1"/>
  <c r="R22" i="1"/>
  <c r="R23" i="1"/>
  <c r="R24" i="1"/>
  <c r="R7" i="1"/>
  <c r="S25" i="1"/>
  <c r="R8" i="4"/>
  <c r="R9" i="4"/>
  <c r="R10" i="4"/>
  <c r="R11" i="4"/>
  <c r="R12" i="4"/>
  <c r="R13" i="4"/>
  <c r="R14" i="4"/>
  <c r="R15" i="4"/>
  <c r="R22" i="4"/>
  <c r="R23" i="4"/>
  <c r="R24" i="4"/>
  <c r="R25" i="4"/>
  <c r="R7" i="4"/>
  <c r="S26" i="4"/>
  <c r="S29" i="4"/>
  <c r="R29" i="4"/>
  <c r="S16" i="4"/>
  <c r="S20" i="4"/>
  <c r="H18" i="4"/>
  <c r="H22" i="4"/>
  <c r="H23" i="4"/>
  <c r="H24" i="4"/>
  <c r="H28" i="4"/>
  <c r="H8" i="4"/>
  <c r="H9" i="4"/>
  <c r="H10" i="4"/>
  <c r="H11" i="4"/>
  <c r="H12" i="4"/>
  <c r="H13" i="4"/>
  <c r="H14" i="4"/>
  <c r="H15" i="4"/>
  <c r="H7" i="4"/>
  <c r="S22" i="5"/>
  <c r="S23" i="5"/>
  <c r="R23" i="5"/>
  <c r="S14" i="5"/>
  <c r="S18" i="5"/>
  <c r="S24" i="5"/>
  <c r="H81" i="12"/>
  <c r="I81" i="12"/>
  <c r="I80" i="12"/>
  <c r="J81" i="12"/>
  <c r="K81" i="12"/>
  <c r="L81" i="12"/>
  <c r="M81" i="12"/>
  <c r="N81" i="12"/>
  <c r="N80" i="12"/>
  <c r="P81" i="12"/>
  <c r="Q81" i="12"/>
  <c r="G81" i="12"/>
  <c r="N83" i="12"/>
  <c r="N70" i="12"/>
  <c r="N67" i="12"/>
  <c r="N64" i="12"/>
  <c r="N61" i="12"/>
  <c r="N58" i="12"/>
  <c r="N55" i="12"/>
  <c r="N52" i="12"/>
  <c r="N49" i="12"/>
  <c r="N46" i="12"/>
  <c r="N43" i="12"/>
  <c r="N40" i="12"/>
  <c r="N34" i="12"/>
  <c r="N31" i="12"/>
  <c r="N28" i="12"/>
  <c r="N25" i="12"/>
  <c r="N22" i="12"/>
  <c r="N16" i="12"/>
  <c r="N13" i="12"/>
  <c r="O82" i="12"/>
  <c r="O84" i="12"/>
  <c r="O65" i="12"/>
  <c r="O66" i="12"/>
  <c r="O69" i="12"/>
  <c r="O71" i="12"/>
  <c r="O63" i="12"/>
  <c r="O14" i="12"/>
  <c r="O81" i="12"/>
  <c r="O21" i="12"/>
  <c r="O23" i="12"/>
  <c r="O24" i="12"/>
  <c r="O26" i="12"/>
  <c r="O27" i="12"/>
  <c r="O29" i="12"/>
  <c r="O30" i="12"/>
  <c r="O32" i="12"/>
  <c r="O33" i="12"/>
  <c r="O35" i="12"/>
  <c r="O39" i="12"/>
  <c r="O41" i="12"/>
  <c r="O42" i="12"/>
  <c r="O44" i="12"/>
  <c r="O45" i="12"/>
  <c r="O47" i="12"/>
  <c r="O48" i="12"/>
  <c r="O50" i="12"/>
  <c r="O51" i="12"/>
  <c r="O53" i="12"/>
  <c r="O54" i="12"/>
  <c r="O56" i="12"/>
  <c r="O57" i="12"/>
  <c r="O59" i="12"/>
  <c r="O60" i="12"/>
  <c r="O62" i="12"/>
  <c r="O12" i="12"/>
  <c r="R71" i="12"/>
  <c r="S71" i="12"/>
  <c r="Q70" i="12"/>
  <c r="P70" i="12"/>
  <c r="M70" i="12"/>
  <c r="L70" i="12"/>
  <c r="K70" i="12"/>
  <c r="J70" i="12"/>
  <c r="I70" i="12"/>
  <c r="H70" i="12"/>
  <c r="G70" i="12"/>
  <c r="R69" i="12"/>
  <c r="R26" i="12"/>
  <c r="Q25" i="12"/>
  <c r="P25" i="12"/>
  <c r="R25" i="12"/>
  <c r="M25" i="12"/>
  <c r="L25" i="12"/>
  <c r="K25" i="12"/>
  <c r="J25" i="12"/>
  <c r="I25" i="12"/>
  <c r="H25" i="12"/>
  <c r="G25" i="12"/>
  <c r="O25" i="12"/>
  <c r="S25" i="12"/>
  <c r="R24" i="12"/>
  <c r="S24" i="12"/>
  <c r="R82" i="12"/>
  <c r="R84" i="12"/>
  <c r="R65" i="12"/>
  <c r="S65" i="12"/>
  <c r="R66" i="12"/>
  <c r="S66" i="12"/>
  <c r="R68" i="12"/>
  <c r="S68" i="12"/>
  <c r="R63" i="12"/>
  <c r="S63" i="12"/>
  <c r="R54" i="12"/>
  <c r="R56" i="12"/>
  <c r="R57" i="12"/>
  <c r="R59" i="12"/>
  <c r="R60" i="12"/>
  <c r="S60" i="12"/>
  <c r="R62" i="12"/>
  <c r="R23" i="12"/>
  <c r="R27" i="12"/>
  <c r="S27" i="12"/>
  <c r="R29" i="12"/>
  <c r="R30" i="12"/>
  <c r="S30" i="12"/>
  <c r="R32" i="12"/>
  <c r="R33" i="12"/>
  <c r="S33" i="12"/>
  <c r="R35" i="12"/>
  <c r="S35" i="12"/>
  <c r="R39" i="12"/>
  <c r="S39" i="12"/>
  <c r="R41" i="12"/>
  <c r="R42" i="12"/>
  <c r="S42" i="12"/>
  <c r="R44" i="12"/>
  <c r="R45" i="12"/>
  <c r="S45" i="12"/>
  <c r="R47" i="12"/>
  <c r="R48" i="12"/>
  <c r="S48" i="12"/>
  <c r="R50" i="12"/>
  <c r="S50" i="12"/>
  <c r="R51" i="12"/>
  <c r="S51" i="12"/>
  <c r="R53" i="12"/>
  <c r="R14" i="12"/>
  <c r="R15" i="12"/>
  <c r="R17" i="12"/>
  <c r="R81" i="12"/>
  <c r="R21" i="12"/>
  <c r="R12" i="12"/>
  <c r="S12" i="12"/>
  <c r="Q67" i="12"/>
  <c r="P67" i="12"/>
  <c r="M67" i="12"/>
  <c r="L67" i="12"/>
  <c r="K67" i="12"/>
  <c r="J67" i="12"/>
  <c r="I67" i="12"/>
  <c r="H67" i="12"/>
  <c r="G67" i="12"/>
  <c r="Q83" i="12"/>
  <c r="P83" i="12"/>
  <c r="Q64" i="12"/>
  <c r="P64" i="12"/>
  <c r="Q61" i="12"/>
  <c r="P61" i="12"/>
  <c r="Q58" i="12"/>
  <c r="R58" i="12"/>
  <c r="P58" i="12"/>
  <c r="Q55" i="12"/>
  <c r="P55" i="12"/>
  <c r="Q52" i="12"/>
  <c r="R52" i="12"/>
  <c r="P52" i="12"/>
  <c r="Q49" i="12"/>
  <c r="P49" i="12"/>
  <c r="R49" i="12"/>
  <c r="Q46" i="12"/>
  <c r="P46" i="12"/>
  <c r="Q43" i="12"/>
  <c r="Q40" i="12"/>
  <c r="P40" i="12"/>
  <c r="R40" i="12"/>
  <c r="Q34" i="12"/>
  <c r="P34" i="12"/>
  <c r="Q31" i="12"/>
  <c r="P31" i="12"/>
  <c r="Q28" i="12"/>
  <c r="P28" i="12"/>
  <c r="Q22" i="12"/>
  <c r="P22" i="12"/>
  <c r="P16" i="12"/>
  <c r="R16" i="12"/>
  <c r="Q13" i="12"/>
  <c r="P13" i="12"/>
  <c r="M83" i="12"/>
  <c r="L83" i="12"/>
  <c r="K83" i="12"/>
  <c r="J83" i="12"/>
  <c r="I83" i="12"/>
  <c r="H83" i="12"/>
  <c r="O83" i="12"/>
  <c r="G83" i="12"/>
  <c r="M64" i="12"/>
  <c r="L64" i="12"/>
  <c r="K64" i="12"/>
  <c r="J64" i="12"/>
  <c r="I64" i="12"/>
  <c r="H64" i="12"/>
  <c r="G64" i="12"/>
  <c r="M61" i="12"/>
  <c r="L61" i="12"/>
  <c r="K61" i="12"/>
  <c r="J61" i="12"/>
  <c r="I61" i="12"/>
  <c r="H61" i="12"/>
  <c r="G61" i="12"/>
  <c r="M58" i="12"/>
  <c r="L58" i="12"/>
  <c r="K58" i="12"/>
  <c r="J58" i="12"/>
  <c r="I58" i="12"/>
  <c r="H58" i="12"/>
  <c r="G58" i="12"/>
  <c r="M55" i="12"/>
  <c r="L55" i="12"/>
  <c r="K55" i="12"/>
  <c r="J55" i="12"/>
  <c r="I55" i="12"/>
  <c r="H55" i="12"/>
  <c r="G55" i="12"/>
  <c r="M52" i="12"/>
  <c r="L52" i="12"/>
  <c r="K52" i="12"/>
  <c r="J52" i="12"/>
  <c r="I52" i="12"/>
  <c r="H52" i="12"/>
  <c r="G52" i="12"/>
  <c r="O52" i="12"/>
  <c r="M49" i="12"/>
  <c r="L49" i="12"/>
  <c r="K49" i="12"/>
  <c r="J49" i="12"/>
  <c r="I49" i="12"/>
  <c r="H49" i="12"/>
  <c r="G49" i="12"/>
  <c r="M46" i="12"/>
  <c r="L46" i="12"/>
  <c r="K46" i="12"/>
  <c r="J46" i="12"/>
  <c r="I46" i="12"/>
  <c r="H46" i="12"/>
  <c r="G46" i="12"/>
  <c r="M43" i="12"/>
  <c r="L43" i="12"/>
  <c r="K43" i="12"/>
  <c r="J43" i="12"/>
  <c r="I43" i="12"/>
  <c r="H43" i="12"/>
  <c r="G43" i="12"/>
  <c r="M40" i="12"/>
  <c r="L40" i="12"/>
  <c r="K40" i="12"/>
  <c r="J40" i="12"/>
  <c r="I40" i="12"/>
  <c r="H40" i="12"/>
  <c r="G40" i="12"/>
  <c r="M34" i="12"/>
  <c r="L34" i="12"/>
  <c r="K34" i="12"/>
  <c r="J34" i="12"/>
  <c r="I34" i="12"/>
  <c r="H34" i="12"/>
  <c r="G34" i="12"/>
  <c r="M31" i="12"/>
  <c r="L31" i="12"/>
  <c r="K31" i="12"/>
  <c r="J31" i="12"/>
  <c r="I31" i="12"/>
  <c r="H31" i="12"/>
  <c r="G31" i="12"/>
  <c r="O31" i="12"/>
  <c r="M28" i="12"/>
  <c r="L28" i="12"/>
  <c r="K28" i="12"/>
  <c r="J28" i="12"/>
  <c r="I28" i="12"/>
  <c r="H28" i="12"/>
  <c r="G28" i="12"/>
  <c r="M22" i="12"/>
  <c r="L22" i="12"/>
  <c r="K22" i="12"/>
  <c r="J22" i="12"/>
  <c r="I22" i="12"/>
  <c r="H22" i="12"/>
  <c r="G22" i="12"/>
  <c r="M16" i="12"/>
  <c r="L16" i="12"/>
  <c r="K16" i="12"/>
  <c r="J16" i="12"/>
  <c r="I16" i="12"/>
  <c r="H16" i="12"/>
  <c r="G16" i="12"/>
  <c r="H13" i="12"/>
  <c r="I13" i="12"/>
  <c r="J13" i="12"/>
  <c r="K13" i="12"/>
  <c r="L13" i="12"/>
  <c r="M13" i="12"/>
  <c r="G13" i="12"/>
  <c r="M57" i="13"/>
  <c r="M58" i="13"/>
  <c r="M61" i="13"/>
  <c r="P61" i="13"/>
  <c r="P57" i="13"/>
  <c r="N61" i="13"/>
  <c r="N48" i="13"/>
  <c r="M48" i="13"/>
  <c r="N45" i="13"/>
  <c r="M45" i="13"/>
  <c r="N42" i="13"/>
  <c r="P42" i="13"/>
  <c r="M42" i="13"/>
  <c r="M39" i="13"/>
  <c r="P39" i="13"/>
  <c r="N36" i="13"/>
  <c r="M36" i="13"/>
  <c r="P36" i="13"/>
  <c r="N33" i="13"/>
  <c r="M33" i="13"/>
  <c r="N30" i="13"/>
  <c r="M30" i="13"/>
  <c r="P30" i="13"/>
  <c r="N27" i="13"/>
  <c r="M27" i="13"/>
  <c r="N21" i="13"/>
  <c r="M21" i="13"/>
  <c r="P21" i="13"/>
  <c r="N18" i="13"/>
  <c r="M18" i="13"/>
  <c r="N14" i="13"/>
  <c r="M14" i="13"/>
  <c r="N11" i="13"/>
  <c r="M11" i="13"/>
  <c r="J61" i="13"/>
  <c r="I61" i="13"/>
  <c r="H61" i="13"/>
  <c r="G61" i="13"/>
  <c r="F61" i="13"/>
  <c r="J58" i="13"/>
  <c r="H58" i="13"/>
  <c r="J48" i="13"/>
  <c r="I48" i="13"/>
  <c r="H48" i="13"/>
  <c r="G48" i="13"/>
  <c r="F48" i="13"/>
  <c r="J45" i="13"/>
  <c r="I45" i="13"/>
  <c r="H45" i="13"/>
  <c r="G45" i="13"/>
  <c r="F45" i="13"/>
  <c r="J42" i="13"/>
  <c r="I42" i="13"/>
  <c r="H42" i="13"/>
  <c r="G42" i="13"/>
  <c r="F42" i="13"/>
  <c r="J39" i="13"/>
  <c r="I39" i="13"/>
  <c r="H39" i="13"/>
  <c r="F39" i="13"/>
  <c r="J36" i="13"/>
  <c r="I36" i="13"/>
  <c r="H36" i="13"/>
  <c r="G36" i="13"/>
  <c r="L36" i="13"/>
  <c r="F36" i="13"/>
  <c r="J33" i="13"/>
  <c r="I33" i="13"/>
  <c r="H33" i="13"/>
  <c r="G33" i="13"/>
  <c r="F33" i="13"/>
  <c r="J30" i="13"/>
  <c r="I30" i="13"/>
  <c r="H30" i="13"/>
  <c r="G30" i="13"/>
  <c r="F30" i="13"/>
  <c r="J27" i="13"/>
  <c r="I27" i="13"/>
  <c r="H27" i="13"/>
  <c r="G27" i="13"/>
  <c r="F27" i="13"/>
  <c r="L27" i="13"/>
  <c r="J21" i="13"/>
  <c r="I21" i="13"/>
  <c r="H21" i="13"/>
  <c r="G21" i="13"/>
  <c r="F21" i="13"/>
  <c r="J18" i="13"/>
  <c r="I18" i="13"/>
  <c r="H18" i="13"/>
  <c r="G18" i="13"/>
  <c r="F18" i="13"/>
  <c r="J14" i="13"/>
  <c r="I14" i="13"/>
  <c r="H14" i="13"/>
  <c r="G14" i="13"/>
  <c r="F14" i="13"/>
  <c r="G11" i="13"/>
  <c r="H11" i="13"/>
  <c r="J11" i="13"/>
  <c r="F11" i="13"/>
  <c r="I57" i="13"/>
  <c r="I58" i="13"/>
  <c r="I24" i="5"/>
  <c r="I26" i="4"/>
  <c r="H26" i="4"/>
  <c r="I29" i="4"/>
  <c r="I16" i="4"/>
  <c r="I20" i="4"/>
  <c r="I30" i="4"/>
  <c r="R22" i="5"/>
  <c r="R20" i="5"/>
  <c r="R11" i="5"/>
  <c r="R12" i="5"/>
  <c r="R13" i="5"/>
  <c r="H11" i="5"/>
  <c r="H12" i="5"/>
  <c r="H13" i="5"/>
  <c r="H16" i="5"/>
  <c r="H20" i="5"/>
  <c r="H22" i="5"/>
  <c r="H23" i="5"/>
  <c r="H10" i="5"/>
  <c r="P79" i="12"/>
  <c r="Q79" i="12"/>
  <c r="H79" i="12"/>
  <c r="H80" i="12"/>
  <c r="I79" i="12"/>
  <c r="J79" i="12"/>
  <c r="K79" i="12"/>
  <c r="L79" i="12"/>
  <c r="M79" i="12"/>
  <c r="H76" i="12"/>
  <c r="J76" i="12"/>
  <c r="P72" i="12"/>
  <c r="Q76" i="12"/>
  <c r="R76" i="12"/>
  <c r="G76" i="12"/>
  <c r="O11" i="12"/>
  <c r="G79" i="12"/>
  <c r="Q16" i="4"/>
  <c r="Q20" i="4"/>
  <c r="Q30" i="4"/>
  <c r="F57" i="13"/>
  <c r="L57" i="13"/>
  <c r="Q57" i="13"/>
  <c r="G57" i="13"/>
  <c r="G58" i="13"/>
  <c r="N57" i="13"/>
  <c r="N58" i="13"/>
  <c r="Q14" i="5"/>
  <c r="Q18" i="5"/>
  <c r="G23" i="5"/>
  <c r="Q26" i="4"/>
  <c r="Q29" i="4"/>
  <c r="G16" i="4"/>
  <c r="G26" i="4"/>
  <c r="G29" i="4"/>
  <c r="H29" i="4"/>
  <c r="G15" i="1"/>
  <c r="G19" i="1"/>
  <c r="G14" i="5"/>
  <c r="G18" i="5"/>
  <c r="Q19" i="1"/>
  <c r="Q25" i="1"/>
  <c r="Q28" i="1"/>
  <c r="G25" i="1"/>
  <c r="G28" i="1"/>
  <c r="Q23" i="5"/>
  <c r="Q24" i="5"/>
  <c r="J72" i="12"/>
  <c r="H72" i="12"/>
  <c r="S28" i="1"/>
  <c r="I76" i="12"/>
  <c r="Q72" i="12"/>
  <c r="R72" i="12"/>
  <c r="R64" i="12"/>
  <c r="I72" i="12"/>
  <c r="O28" i="12"/>
  <c r="S69" i="12"/>
  <c r="O18" i="12"/>
  <c r="M76" i="12"/>
  <c r="M72" i="12"/>
  <c r="K76" i="12"/>
  <c r="R14" i="5"/>
  <c r="H18" i="5"/>
  <c r="G24" i="5"/>
  <c r="H24" i="5"/>
  <c r="H14" i="5"/>
  <c r="R28" i="1"/>
  <c r="G29" i="1"/>
  <c r="G20" i="4"/>
  <c r="G30" i="4"/>
  <c r="H30" i="4"/>
  <c r="H16" i="4"/>
  <c r="H20" i="4"/>
  <c r="R24" i="5"/>
  <c r="S30" i="4"/>
  <c r="H25" i="1"/>
  <c r="Q80" i="12"/>
  <c r="R18" i="12"/>
  <c r="S18" i="12"/>
  <c r="P76" i="12"/>
  <c r="R20" i="4"/>
  <c r="R16" i="4"/>
  <c r="I28" i="1"/>
  <c r="H28" i="1"/>
  <c r="G72" i="12"/>
  <c r="Q29" i="1"/>
  <c r="R18" i="5"/>
  <c r="R26" i="4"/>
  <c r="R25" i="1"/>
  <c r="R30" i="4"/>
  <c r="S29" i="1"/>
  <c r="R29" i="1"/>
  <c r="H19" i="1"/>
  <c r="I29" i="1"/>
  <c r="H29" i="1"/>
  <c r="G54" i="13"/>
  <c r="G63" i="13"/>
  <c r="M54" i="13"/>
  <c r="M63" i="13"/>
  <c r="F58" i="13"/>
  <c r="J55" i="13"/>
  <c r="J64" i="13"/>
  <c r="O76" i="12"/>
  <c r="O74" i="12"/>
  <c r="O78" i="12"/>
  <c r="O87" i="12"/>
  <c r="N74" i="12"/>
  <c r="N73" i="12"/>
  <c r="J78" i="12"/>
  <c r="S52" i="12"/>
  <c r="O79" i="12"/>
  <c r="M80" i="12"/>
  <c r="K80" i="12"/>
  <c r="R28" i="12"/>
  <c r="R31" i="12"/>
  <c r="R34" i="12"/>
  <c r="R46" i="12"/>
  <c r="R83" i="12"/>
  <c r="R67" i="12"/>
  <c r="S21" i="12"/>
  <c r="S85" i="12"/>
  <c r="S15" i="12"/>
  <c r="S79" i="12"/>
  <c r="S57" i="12"/>
  <c r="S54" i="12"/>
  <c r="S29" i="12"/>
  <c r="S26" i="12"/>
  <c r="O37" i="12"/>
  <c r="P87" i="12"/>
  <c r="G74" i="12"/>
  <c r="G73" i="12"/>
  <c r="R37" i="12"/>
  <c r="S38" i="12"/>
  <c r="S37" i="12"/>
  <c r="G80" i="12"/>
  <c r="P80" i="12"/>
  <c r="S17" i="12"/>
  <c r="S81" i="12"/>
  <c r="N77" i="12"/>
  <c r="L19" i="12"/>
  <c r="N19" i="12"/>
  <c r="O72" i="12"/>
  <c r="S72" i="12"/>
  <c r="R79" i="12"/>
  <c r="O16" i="12"/>
  <c r="O43" i="12"/>
  <c r="S43" i="12"/>
  <c r="R13" i="12"/>
  <c r="R22" i="12"/>
  <c r="R61" i="12"/>
  <c r="S76" i="12"/>
  <c r="R70" i="12"/>
  <c r="S59" i="12"/>
  <c r="L80" i="12"/>
  <c r="J80" i="12"/>
  <c r="O80" i="12"/>
  <c r="R43" i="12"/>
  <c r="M73" i="12"/>
  <c r="S31" i="12"/>
  <c r="O34" i="12"/>
  <c r="S34" i="12"/>
  <c r="O49" i="12"/>
  <c r="S49" i="12"/>
  <c r="O58" i="12"/>
  <c r="S58" i="12"/>
  <c r="O67" i="12"/>
  <c r="S67" i="12"/>
  <c r="S41" i="12"/>
  <c r="S32" i="12"/>
  <c r="S23" i="12"/>
  <c r="R80" i="12"/>
  <c r="I73" i="12"/>
  <c r="Q74" i="12"/>
  <c r="Q73" i="12"/>
  <c r="M78" i="12"/>
  <c r="M87" i="12"/>
  <c r="L87" i="12"/>
  <c r="L86" i="12"/>
  <c r="Q78" i="12"/>
  <c r="O13" i="12"/>
  <c r="S13" i="12"/>
  <c r="O22" i="12"/>
  <c r="O40" i="12"/>
  <c r="S40" i="12"/>
  <c r="O64" i="12"/>
  <c r="S64" i="12"/>
  <c r="S62" i="12"/>
  <c r="S53" i="12"/>
  <c r="O70" i="12"/>
  <c r="S70" i="12"/>
  <c r="G78" i="12"/>
  <c r="G77" i="12"/>
  <c r="P73" i="12"/>
  <c r="R73" i="12"/>
  <c r="J87" i="12"/>
  <c r="J74" i="12"/>
  <c r="J73" i="12"/>
  <c r="O61" i="12"/>
  <c r="S61" i="12"/>
  <c r="R55" i="12"/>
  <c r="S47" i="12"/>
  <c r="I78" i="12"/>
  <c r="I87" i="12"/>
  <c r="I19" i="12"/>
  <c r="S28" i="12"/>
  <c r="J77" i="12"/>
  <c r="J85" i="12"/>
  <c r="J86" i="12"/>
  <c r="P19" i="12"/>
  <c r="R19" i="12"/>
  <c r="S56" i="12"/>
  <c r="O55" i="12"/>
  <c r="S55" i="12"/>
  <c r="H74" i="12"/>
  <c r="H73" i="12"/>
  <c r="H78" i="12"/>
  <c r="H87" i="12"/>
  <c r="R78" i="12"/>
  <c r="R87" i="12"/>
  <c r="O46" i="12"/>
  <c r="P77" i="12"/>
  <c r="S44" i="12"/>
  <c r="G85" i="12"/>
  <c r="K19" i="12"/>
  <c r="K74" i="12"/>
  <c r="K73" i="12"/>
  <c r="M19" i="12"/>
  <c r="M77" i="12"/>
  <c r="M85" i="12"/>
  <c r="M86" i="12"/>
  <c r="K77" i="12"/>
  <c r="K85" i="12"/>
  <c r="K87" i="12"/>
  <c r="S16" i="12"/>
  <c r="S14" i="12"/>
  <c r="S46" i="12"/>
  <c r="S74" i="12"/>
  <c r="S86" i="12"/>
  <c r="S22" i="12"/>
  <c r="S80" i="12"/>
  <c r="H77" i="12"/>
  <c r="H85" i="12"/>
  <c r="H86" i="12"/>
  <c r="G87" i="12"/>
  <c r="G86" i="12"/>
  <c r="Q87" i="12"/>
  <c r="Q77" i="12"/>
  <c r="Q85" i="12"/>
  <c r="I77" i="12"/>
  <c r="I85" i="12"/>
  <c r="I86" i="12"/>
  <c r="R74" i="12"/>
  <c r="O73" i="12"/>
  <c r="S73" i="12"/>
  <c r="P85" i="12"/>
  <c r="O19" i="12"/>
  <c r="S19" i="12"/>
  <c r="S77" i="12"/>
  <c r="K86" i="12"/>
  <c r="S78" i="12"/>
  <c r="S87" i="12"/>
  <c r="O85" i="12"/>
  <c r="Q86" i="12"/>
  <c r="R77" i="12"/>
  <c r="O86" i="12"/>
  <c r="O77" i="12"/>
  <c r="R85" i="12"/>
  <c r="P86" i="12"/>
  <c r="R86" i="12"/>
  <c r="F56" i="13"/>
  <c r="F55" i="13"/>
  <c r="N51" i="13"/>
  <c r="L58" i="13"/>
  <c r="Q58" i="13"/>
  <c r="I54" i="13"/>
  <c r="I63" i="13"/>
  <c r="P54" i="13"/>
  <c r="P63" i="13"/>
  <c r="Q44" i="13"/>
  <c r="S50" i="13"/>
  <c r="Q41" i="13"/>
  <c r="L11" i="13"/>
  <c r="L18" i="13"/>
  <c r="L33" i="13"/>
  <c r="L42" i="13"/>
  <c r="Q42" i="13"/>
  <c r="L48" i="13"/>
  <c r="L61" i="13"/>
  <c r="P11" i="13"/>
  <c r="P14" i="13"/>
  <c r="P18" i="13"/>
  <c r="Q18" i="13"/>
  <c r="P27" i="13"/>
  <c r="P33" i="13"/>
  <c r="P45" i="13"/>
  <c r="P48" i="13"/>
  <c r="Q48" i="13"/>
  <c r="Q12" i="13"/>
  <c r="Q38" i="13"/>
  <c r="Q17" i="13"/>
  <c r="Q15" i="13"/>
  <c r="M56" i="13"/>
  <c r="M65" i="13"/>
  <c r="Q49" i="13"/>
  <c r="Q16" i="13"/>
  <c r="Q13" i="13"/>
  <c r="Q10" i="13"/>
  <c r="Q47" i="13"/>
  <c r="Q23" i="13"/>
  <c r="Q25" i="13"/>
  <c r="M55" i="13"/>
  <c r="Q28" i="13"/>
  <c r="Q24" i="13"/>
  <c r="Q61" i="13"/>
  <c r="M64" i="13"/>
  <c r="Q36" i="13"/>
  <c r="Q27" i="13"/>
  <c r="L45" i="13"/>
  <c r="Q45" i="13"/>
  <c r="L54" i="13"/>
  <c r="K56" i="13"/>
  <c r="G51" i="13"/>
  <c r="N54" i="13"/>
  <c r="N63" i="13"/>
  <c r="J51" i="13"/>
  <c r="L14" i="13"/>
  <c r="L21" i="13"/>
  <c r="Q21" i="13"/>
  <c r="L30" i="13"/>
  <c r="Q30" i="13"/>
  <c r="Q37" i="13"/>
  <c r="Q31" i="13"/>
  <c r="Q22" i="13"/>
  <c r="N56" i="13"/>
  <c r="I64" i="13"/>
  <c r="L63" i="13"/>
  <c r="Q63" i="13"/>
  <c r="P51" i="13"/>
  <c r="Q14" i="13"/>
  <c r="L39" i="13"/>
  <c r="Q39" i="13"/>
  <c r="H64" i="13"/>
  <c r="I51" i="13"/>
  <c r="I55" i="13"/>
  <c r="H51" i="13"/>
  <c r="F65" i="13"/>
  <c r="F64" i="13"/>
  <c r="H55" i="13"/>
  <c r="Q40" i="13"/>
  <c r="G64" i="13"/>
  <c r="G55" i="13"/>
  <c r="L56" i="13"/>
  <c r="Q54" i="13"/>
  <c r="Q33" i="13"/>
  <c r="Q11" i="13"/>
  <c r="P56" i="13"/>
  <c r="Q51" i="13"/>
  <c r="N65" i="13"/>
  <c r="N64" i="13"/>
  <c r="N55" i="13"/>
  <c r="K65" i="13"/>
  <c r="K55" i="13"/>
  <c r="L55" i="13"/>
  <c r="P55" i="13"/>
  <c r="P64" i="13"/>
  <c r="L51" i="13"/>
  <c r="Q56" i="13"/>
  <c r="Q55" i="13"/>
  <c r="Q65" i="13"/>
  <c r="P65" i="13"/>
  <c r="K64" i="13"/>
  <c r="L64" i="13"/>
  <c r="Q64" i="13"/>
  <c r="L65" i="13"/>
</calcChain>
</file>

<file path=xl/sharedStrings.xml><?xml version="1.0" encoding="utf-8"?>
<sst xmlns="http://schemas.openxmlformats.org/spreadsheetml/2006/main" count="445" uniqueCount="189">
  <si>
    <t>Ssz.</t>
  </si>
  <si>
    <t>Összeg     e Ft</t>
  </si>
  <si>
    <t>Összeg    e Ft</t>
  </si>
  <si>
    <t>KIADÁSOK</t>
  </si>
  <si>
    <t>BEVÉTELEK</t>
  </si>
  <si>
    <t>1.</t>
  </si>
  <si>
    <t>2.</t>
  </si>
  <si>
    <t>3.</t>
  </si>
  <si>
    <t>4.</t>
  </si>
  <si>
    <t>I.</t>
  </si>
  <si>
    <t>Működési célú támogatások államháztartáson belülről</t>
  </si>
  <si>
    <t>Közhatalmi bevételek (adók, díjak, egyéb bev.)</t>
  </si>
  <si>
    <t>II.</t>
  </si>
  <si>
    <t>III.</t>
  </si>
  <si>
    <t>Működési bevételek</t>
  </si>
  <si>
    <t>I. Tárgyévi működési bevételek</t>
  </si>
  <si>
    <t>5.</t>
  </si>
  <si>
    <t>6.</t>
  </si>
  <si>
    <t>Előző évi működési maradvány igénybevétele</t>
  </si>
  <si>
    <t>MŰKÖDÉSI BEVÉTELEK ÖSSZESEN</t>
  </si>
  <si>
    <t>7.</t>
  </si>
  <si>
    <t>8.</t>
  </si>
  <si>
    <t>9.</t>
  </si>
  <si>
    <t>Felhalmozási célú támogatások államháztartáson belülről</t>
  </si>
  <si>
    <t>Felhalmozási célú támogatások államháztartáson kívülről</t>
  </si>
  <si>
    <t>Fejlesztési bevételek</t>
  </si>
  <si>
    <t>II: Tárgyévi fejlesztési bevételek</t>
  </si>
  <si>
    <t>10.</t>
  </si>
  <si>
    <t>Előző évi fejlesztési maradvány igénybevétele</t>
  </si>
  <si>
    <t>FEJLESZTÉSI BEVÉTELEK ÖSSZESEN</t>
  </si>
  <si>
    <t>BEVÉTELEK MINDÖSSZESEN</t>
  </si>
  <si>
    <t>Személyi juttatások</t>
  </si>
  <si>
    <t>Munkaadókat terhelő járulékok és szociális hozzájár.adó</t>
  </si>
  <si>
    <t>Dologi kiadások</t>
  </si>
  <si>
    <t>Ellátottak pénzbeli juttatásai</t>
  </si>
  <si>
    <t>Egyéb működési célú kiadások államháztartáson belülre</t>
  </si>
  <si>
    <t>Egyéb működési célú kiadások államháztartáson kívülre</t>
  </si>
  <si>
    <t>Tartalék</t>
  </si>
  <si>
    <t>I. Tárgyévi működési kiadások</t>
  </si>
  <si>
    <t>MÚKÖDÉSI KIADÁSOK ÖSSZESEN</t>
  </si>
  <si>
    <t>11.</t>
  </si>
  <si>
    <t>Beruházások</t>
  </si>
  <si>
    <t>Felújítások</t>
  </si>
  <si>
    <t>Felhalmozási célra átadott pénzeszközök</t>
  </si>
  <si>
    <t>II. Tárgyévi fejlesztési kiadások</t>
  </si>
  <si>
    <t>12.</t>
  </si>
  <si>
    <t>KIADÁSOK MINDÖSSZESEN</t>
  </si>
  <si>
    <t>FEJLESZTÉSI  KIADÁSOK</t>
  </si>
  <si>
    <t>Felhalmozási célú finanszírozási kiadások</t>
  </si>
  <si>
    <t>Munkaadókat terhelő járulékok és szoc.hoz.adó</t>
  </si>
  <si>
    <t>Működési célú támogatások államházt. belülről</t>
  </si>
  <si>
    <t>Működési célú támogatások államházt. kívülről</t>
  </si>
  <si>
    <t>Irányító szervi támogatás</t>
  </si>
  <si>
    <t>Működési bevétel</t>
  </si>
  <si>
    <t>Egyéb működési célú kiadás</t>
  </si>
  <si>
    <t>Közvilágítás</t>
  </si>
  <si>
    <t>Szs.</t>
  </si>
  <si>
    <t>KIEMELT ELŐIRÁNYZATOK</t>
  </si>
  <si>
    <t>Személyi illetmény</t>
  </si>
  <si>
    <t>Munkaad.terh.járul.</t>
  </si>
  <si>
    <t>Dologi kiadás</t>
  </si>
  <si>
    <t>Ellátottak juttatásai</t>
  </si>
  <si>
    <t>Működés összesen</t>
  </si>
  <si>
    <t>Állami támogatás</t>
  </si>
  <si>
    <t>Beruházás</t>
  </si>
  <si>
    <t>Fejlesztés összesen</t>
  </si>
  <si>
    <t>KIADÁS ÖSSZESEN</t>
  </si>
  <si>
    <t>FELADATOK MEGNEVEZÉSE</t>
  </si>
  <si>
    <t>ÖNÁLLÓ INTÉZMÉNY</t>
  </si>
  <si>
    <t>IGAZGATÁSI FELADATOK</t>
  </si>
  <si>
    <t>EGYÉB FELADATOK</t>
  </si>
  <si>
    <t>Zöldterület kezelés</t>
  </si>
  <si>
    <t>Város-, községgazdálkodás</t>
  </si>
  <si>
    <t>13.</t>
  </si>
  <si>
    <t>adatok e Ft-ban</t>
  </si>
  <si>
    <t>14.</t>
  </si>
  <si>
    <t>16.</t>
  </si>
  <si>
    <t>MINDÖSSZESEN</t>
  </si>
  <si>
    <t>Egyéb műk. kiadás</t>
  </si>
  <si>
    <t>Közhat. bevétel</t>
  </si>
  <si>
    <t>BEVÉTEL ÖSSZESEN</t>
  </si>
  <si>
    <t>ebből:</t>
  </si>
  <si>
    <t>Kötelező önkormányzati feladatok</t>
  </si>
  <si>
    <t>Államigazgatási feladatok</t>
  </si>
  <si>
    <t>Önként vállalt feladatok</t>
  </si>
  <si>
    <t>Önkormányzatok elszámolásai a központi költségvetéssel</t>
  </si>
  <si>
    <t>A.</t>
  </si>
  <si>
    <t>B.</t>
  </si>
  <si>
    <t>C.</t>
  </si>
  <si>
    <t>MŰKÖDÉSI KIADÁSOK ÖSSZESEN</t>
  </si>
  <si>
    <t>Keszegi Óvoda</t>
  </si>
  <si>
    <t>Szociális étkeztetés</t>
  </si>
  <si>
    <t xml:space="preserve">Működési célú állami támogatások </t>
  </si>
  <si>
    <t>Keszegi óvoda</t>
  </si>
  <si>
    <t>Intézményfinanszírozás</t>
  </si>
  <si>
    <t>Fejlesztési kiadások</t>
  </si>
  <si>
    <t>Felújítás</t>
  </si>
  <si>
    <t>045160</t>
  </si>
  <si>
    <t>Közutak, hidak fenntartása</t>
  </si>
  <si>
    <t>096020</t>
  </si>
  <si>
    <t>066010</t>
  </si>
  <si>
    <t>011130</t>
  </si>
  <si>
    <t>064010</t>
  </si>
  <si>
    <t>066020</t>
  </si>
  <si>
    <t>072111</t>
  </si>
  <si>
    <t>Háziorvosi alapellátás</t>
  </si>
  <si>
    <t>107051</t>
  </si>
  <si>
    <t>084032</t>
  </si>
  <si>
    <t>Civil szervezetek program támog.</t>
  </si>
  <si>
    <t>041233</t>
  </si>
  <si>
    <t>Hosszabb időtartamú közfoglalk.</t>
  </si>
  <si>
    <t>082091</t>
  </si>
  <si>
    <t>Közművelődés-köz. és társ. fejl.</t>
  </si>
  <si>
    <t>013320</t>
  </si>
  <si>
    <t>Köztemető fenntartás és működtet.</t>
  </si>
  <si>
    <t>Kormány-zati funkció</t>
  </si>
  <si>
    <t>Engedé-lyezett létszám</t>
  </si>
  <si>
    <t>1 fő</t>
  </si>
  <si>
    <t>EGYÉB FELADATOK ebből:</t>
  </si>
  <si>
    <t>5 fő</t>
  </si>
  <si>
    <t>Finanszírozási bevétel</t>
  </si>
  <si>
    <t>096015</t>
  </si>
  <si>
    <t>107060</t>
  </si>
  <si>
    <t>Működés bevétel összesen</t>
  </si>
  <si>
    <t>Fejlesztési bevétel összesen</t>
  </si>
  <si>
    <t>Fejlesztési célú támogatés</t>
  </si>
  <si>
    <t>Államháztartáson belüli megelőlegzés visszafizetése</t>
  </si>
  <si>
    <t>Önkormányzatok elszámolásai</t>
  </si>
  <si>
    <t>018010</t>
  </si>
  <si>
    <t>Áll. bel. meg. vissza</t>
  </si>
  <si>
    <t>Gyermekétkeztetés</t>
  </si>
  <si>
    <t>17 fő</t>
  </si>
  <si>
    <t>2 fő</t>
  </si>
  <si>
    <t>3 fő</t>
  </si>
  <si>
    <t>14 fő</t>
  </si>
  <si>
    <t>6 fő</t>
  </si>
  <si>
    <t>2019.évi eredeti előir.</t>
  </si>
  <si>
    <t>Módosított ei.</t>
  </si>
  <si>
    <t>Módosítás</t>
  </si>
  <si>
    <t>Módosított előir</t>
  </si>
  <si>
    <t>Köztemető fenntartása és működtetése</t>
  </si>
  <si>
    <t>018030</t>
  </si>
  <si>
    <t>Támogatási célú finanszírozási műveletek</t>
  </si>
  <si>
    <t>Város- községgazdálkodási egyéb feladatok</t>
  </si>
  <si>
    <t>Közművelődés- közösségi és társadalmi részvéttel fejlesztése</t>
  </si>
  <si>
    <t>900020</t>
  </si>
  <si>
    <t xml:space="preserve">Önkormányzatok funkcióra nem sorolható bevételei </t>
  </si>
  <si>
    <t>900060</t>
  </si>
  <si>
    <t>Forgatási és befektetési célú finanszírozási műveletek</t>
  </si>
  <si>
    <t>Támogatási  célú finanszírozási műveletek</t>
  </si>
  <si>
    <t>Egyéb szociális és természetbeni ellátások</t>
  </si>
  <si>
    <t>9000060</t>
  </si>
  <si>
    <t>Forgatási és befektetési célú finanszírozási művelettek</t>
  </si>
  <si>
    <t>Forgatási célú értékpapír vásárlása</t>
  </si>
  <si>
    <t>17.</t>
  </si>
  <si>
    <t>18.</t>
  </si>
  <si>
    <t>19.</t>
  </si>
  <si>
    <t>Felhalmozási  célú támogatások államháztartáson kívülről</t>
  </si>
  <si>
    <t>Értékpapír vás.</t>
  </si>
  <si>
    <t>Államháztartartáson belüli  megelőlegzés</t>
  </si>
  <si>
    <t>Államháztarttáson belüli megelőlegezés</t>
  </si>
  <si>
    <t>Államháztartáson belüli megelőlegezés</t>
  </si>
  <si>
    <t>Felhalmozási célú tám. állh. belülről</t>
  </si>
  <si>
    <t>Működési célú tám. állh. belülről</t>
  </si>
  <si>
    <t>Értékpapír</t>
  </si>
  <si>
    <t>Fejlesztési bevételek értékpapír</t>
  </si>
  <si>
    <t>Finanszírozási bevétel értékpapír</t>
  </si>
  <si>
    <t>"1.2. melléklet a    1/2020.(II.20.) önkormányzati rendelethez"</t>
  </si>
  <si>
    <t>Finansz. Bevétel</t>
  </si>
  <si>
    <t>Felh. Célú maradvány</t>
  </si>
  <si>
    <t>074040</t>
  </si>
  <si>
    <t>Fertőző megbetegedések megelőzése</t>
  </si>
  <si>
    <t>062020</t>
  </si>
  <si>
    <t>településfejl.projekted és tám.</t>
  </si>
  <si>
    <t>1. melléklet a   2/2021.(IV.16.) önkormányzati rendelethez</t>
  </si>
  <si>
    <t>"1. melléklet a   1/2020.(II. 20.) önkormányzati rendelethez"</t>
  </si>
  <si>
    <t>1.1.  melléklet a  2/2020.(IV.16.) önkormányzati rendelethez</t>
  </si>
  <si>
    <t>"1.1.  melléklet a   1/2020.(II. 20.) önkormányzati rendelethez"</t>
  </si>
  <si>
    <t>1.2. melléklet a    2/2021.(IV.16.) önkormányzati rendelethez</t>
  </si>
  <si>
    <t>2. melléklet a  2/2021.(IV.16.) számú önkormányzati rendelethez</t>
  </si>
  <si>
    <t>"2. melléklet a  1/2020.(II..20.) számú önkormányzati rendelethez"</t>
  </si>
  <si>
    <t>3. melléklet a  2/2021.(IV.16.) számú önkormányzati rendelethez</t>
  </si>
  <si>
    <t>"3. melléklet a   1/2020.(II. 20.) számú önkormányzati rendelethez"</t>
  </si>
  <si>
    <t>Településfejl.projekt</t>
  </si>
  <si>
    <t>KESZEG KÖZSÉGI ÖNKORMÁNYZAT 2020.ÉVI KÖLTSÉGVETÉS BEVÉTELEINEK módosítása</t>
  </si>
  <si>
    <t>KESZEG KÖZSÉGI ÖNKORMÁNYZAT  2020. ÉVI KÖLTSÉGVETÉSI ÖSSZEVONT MÉRLEG módosítása</t>
  </si>
  <si>
    <t>KESZEG KÖZSÉGI ÖNKORMÁNYZAT  2020. ÉVI KÖLTSÉGVETÉSI MÉRLEG módosítás</t>
  </si>
  <si>
    <t>KESZEGI ÓVODA  2020. ÉVI KÖLTSÉGVETÉSI  MÉRLEG módosítása</t>
  </si>
  <si>
    <t>KESZEG KÖZSÉGI ÖNKORMÁNYZAT 2020.ÉVI KÖLTSÉGVETÉS  KIADÁSAINAK módosítása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</si>
</sst>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24" fillId="18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3" borderId="0" applyNumberFormat="0" applyBorder="0" applyAlignment="0" applyProtection="0"/>
    <xf numFmtId="0" fontId="28" fillId="19" borderId="0" applyNumberFormat="0" applyBorder="0" applyAlignment="0" applyProtection="0"/>
    <xf numFmtId="0" fontId="29" fillId="18" borderId="1" applyNumberFormat="0" applyAlignment="0" applyProtection="0"/>
  </cellStyleXfs>
  <cellXfs count="241">
    <xf numFmtId="0" fontId="0" fillId="0" borderId="0" xfId="0"/>
    <xf numFmtId="3" fontId="2" fillId="0" borderId="0" xfId="0" applyNumberFormat="1" applyFont="1"/>
    <xf numFmtId="3" fontId="2" fillId="0" borderId="10" xfId="0" applyNumberFormat="1" applyFont="1" applyBorder="1"/>
    <xf numFmtId="3" fontId="2" fillId="0" borderId="0" xfId="0" applyNumberFormat="1" applyFont="1" applyBorder="1"/>
    <xf numFmtId="3" fontId="2" fillId="0" borderId="11" xfId="0" applyNumberFormat="1" applyFont="1" applyBorder="1"/>
    <xf numFmtId="3" fontId="3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0" fillId="0" borderId="11" xfId="0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3" fontId="0" fillId="0" borderId="11" xfId="0" applyNumberFormat="1" applyBorder="1"/>
    <xf numFmtId="3" fontId="6" fillId="0" borderId="11" xfId="0" applyNumberFormat="1" applyFont="1" applyBorder="1"/>
    <xf numFmtId="3" fontId="6" fillId="0" borderId="0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/>
    <xf numFmtId="3" fontId="7" fillId="0" borderId="0" xfId="0" applyNumberFormat="1" applyFont="1"/>
    <xf numFmtId="0" fontId="8" fillId="0" borderId="0" xfId="0" applyFont="1"/>
    <xf numFmtId="3" fontId="6" fillId="0" borderId="11" xfId="0" applyNumberFormat="1" applyFont="1" applyBorder="1" applyAlignment="1">
      <alignment wrapText="1"/>
    </xf>
    <xf numFmtId="3" fontId="9" fillId="0" borderId="11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3" fontId="7" fillId="0" borderId="11" xfId="0" applyNumberFormat="1" applyFont="1" applyBorder="1" applyAlignment="1">
      <alignment wrapText="1"/>
    </xf>
    <xf numFmtId="3" fontId="7" fillId="0" borderId="11" xfId="0" applyNumberFormat="1" applyFont="1" applyBorder="1"/>
    <xf numFmtId="3" fontId="6" fillId="0" borderId="11" xfId="0" applyNumberFormat="1" applyFont="1" applyFill="1" applyBorder="1"/>
    <xf numFmtId="3" fontId="7" fillId="0" borderId="11" xfId="0" applyNumberFormat="1" applyFont="1" applyFill="1" applyBorder="1"/>
    <xf numFmtId="3" fontId="2" fillId="0" borderId="16" xfId="0" applyNumberFormat="1" applyFont="1" applyBorder="1" applyAlignment="1">
      <alignment horizontal="left"/>
    </xf>
    <xf numFmtId="3" fontId="2" fillId="0" borderId="17" xfId="0" applyNumberFormat="1" applyFont="1" applyBorder="1" applyAlignment="1">
      <alignment horizontal="left"/>
    </xf>
    <xf numFmtId="3" fontId="2" fillId="0" borderId="18" xfId="0" applyNumberFormat="1" applyFont="1" applyBorder="1" applyAlignment="1">
      <alignment horizontal="left"/>
    </xf>
    <xf numFmtId="3" fontId="3" fillId="0" borderId="12" xfId="0" applyNumberFormat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19" xfId="0" applyNumberFormat="1" applyFont="1" applyBorder="1" applyAlignment="1">
      <alignment horizontal="right"/>
    </xf>
    <xf numFmtId="3" fontId="6" fillId="0" borderId="24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Fill="1" applyBorder="1"/>
    <xf numFmtId="3" fontId="6" fillId="0" borderId="12" xfId="0" applyNumberFormat="1" applyFont="1" applyBorder="1"/>
    <xf numFmtId="49" fontId="6" fillId="0" borderId="11" xfId="0" applyNumberFormat="1" applyFont="1" applyBorder="1"/>
    <xf numFmtId="49" fontId="6" fillId="0" borderId="12" xfId="0" applyNumberFormat="1" applyFont="1" applyBorder="1"/>
    <xf numFmtId="49" fontId="7" fillId="0" borderId="12" xfId="0" applyNumberFormat="1" applyFont="1" applyBorder="1"/>
    <xf numFmtId="3" fontId="4" fillId="0" borderId="11" xfId="0" applyNumberFormat="1" applyFont="1" applyFill="1" applyBorder="1"/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0" fillId="0" borderId="11" xfId="0" applyFill="1" applyBorder="1"/>
    <xf numFmtId="3" fontId="2" fillId="0" borderId="24" xfId="0" applyNumberFormat="1" applyFont="1" applyBorder="1"/>
    <xf numFmtId="3" fontId="3" fillId="0" borderId="27" xfId="0" applyNumberFormat="1" applyFont="1" applyBorder="1" applyAlignment="1">
      <alignment horizontal="center" wrapText="1"/>
    </xf>
    <xf numFmtId="3" fontId="2" fillId="0" borderId="25" xfId="0" applyNumberFormat="1" applyFont="1" applyBorder="1"/>
    <xf numFmtId="3" fontId="3" fillId="0" borderId="28" xfId="0" applyNumberFormat="1" applyFont="1" applyFill="1" applyBorder="1"/>
    <xf numFmtId="3" fontId="0" fillId="0" borderId="0" xfId="0" applyNumberFormat="1"/>
    <xf numFmtId="3" fontId="4" fillId="0" borderId="11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3" fontId="1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/>
    <xf numFmtId="0" fontId="32" fillId="0" borderId="11" xfId="0" applyFont="1" applyBorder="1"/>
    <xf numFmtId="3" fontId="33" fillId="0" borderId="11" xfId="0" applyNumberFormat="1" applyFont="1" applyBorder="1"/>
    <xf numFmtId="3" fontId="34" fillId="0" borderId="11" xfId="0" applyNumberFormat="1" applyFont="1" applyBorder="1"/>
    <xf numFmtId="3" fontId="34" fillId="0" borderId="11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3" fontId="35" fillId="0" borderId="11" xfId="0" applyNumberFormat="1" applyFont="1" applyBorder="1"/>
    <xf numFmtId="3" fontId="2" fillId="0" borderId="29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center" wrapText="1"/>
    </xf>
    <xf numFmtId="3" fontId="4" fillId="0" borderId="11" xfId="0" applyNumberFormat="1" applyFont="1" applyBorder="1"/>
    <xf numFmtId="3" fontId="22" fillId="0" borderId="11" xfId="0" applyNumberFormat="1" applyFont="1" applyBorder="1"/>
    <xf numFmtId="3" fontId="6" fillId="0" borderId="19" xfId="0" applyNumberFormat="1" applyFont="1" applyBorder="1" applyAlignment="1">
      <alignment horizontal="right"/>
    </xf>
    <xf numFmtId="3" fontId="10" fillId="0" borderId="27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/>
    <xf numFmtId="3" fontId="0" fillId="0" borderId="15" xfId="0" applyNumberFormat="1" applyBorder="1"/>
    <xf numFmtId="3" fontId="0" fillId="0" borderId="17" xfId="0" applyNumberFormat="1" applyBorder="1"/>
    <xf numFmtId="3" fontId="3" fillId="0" borderId="22" xfId="0" applyNumberFormat="1" applyFont="1" applyBorder="1" applyAlignment="1">
      <alignment horizontal="right"/>
    </xf>
    <xf numFmtId="3" fontId="3" fillId="0" borderId="16" xfId="0" applyNumberFormat="1" applyFont="1" applyBorder="1" applyAlignment="1"/>
    <xf numFmtId="0" fontId="0" fillId="0" borderId="30" xfId="0" applyBorder="1"/>
    <xf numFmtId="0" fontId="0" fillId="0" borderId="20" xfId="0" applyBorder="1"/>
    <xf numFmtId="0" fontId="0" fillId="0" borderId="31" xfId="0" applyBorder="1"/>
    <xf numFmtId="3" fontId="6" fillId="0" borderId="31" xfId="0" applyNumberFormat="1" applyFont="1" applyBorder="1" applyAlignment="1">
      <alignment horizontal="right"/>
    </xf>
    <xf numFmtId="3" fontId="3" fillId="0" borderId="12" xfId="0" applyNumberFormat="1" applyFont="1" applyBorder="1" applyAlignment="1"/>
    <xf numFmtId="0" fontId="4" fillId="0" borderId="27" xfId="0" applyFont="1" applyBorder="1" applyAlignment="1">
      <alignment horizontal="center" wrapText="1"/>
    </xf>
    <xf numFmtId="3" fontId="0" fillId="0" borderId="12" xfId="0" applyNumberFormat="1" applyBorder="1" applyAlignment="1"/>
    <xf numFmtId="3" fontId="8" fillId="0" borderId="12" xfId="0" applyNumberFormat="1" applyFont="1" applyBorder="1" applyAlignment="1"/>
    <xf numFmtId="3" fontId="0" fillId="0" borderId="0" xfId="0" applyNumberFormat="1" applyBorder="1"/>
    <xf numFmtId="3" fontId="10" fillId="0" borderId="32" xfId="0" applyNumberFormat="1" applyFont="1" applyBorder="1" applyAlignment="1">
      <alignment horizontal="center" wrapText="1"/>
    </xf>
    <xf numFmtId="3" fontId="36" fillId="0" borderId="33" xfId="0" applyNumberFormat="1" applyFont="1" applyBorder="1" applyAlignment="1">
      <alignment horizontal="center" wrapText="1"/>
    </xf>
    <xf numFmtId="3" fontId="6" fillId="0" borderId="25" xfId="0" applyNumberFormat="1" applyFont="1" applyBorder="1"/>
    <xf numFmtId="0" fontId="0" fillId="0" borderId="25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2" fillId="0" borderId="37" xfId="0" applyNumberFormat="1" applyFont="1" applyBorder="1" applyAlignment="1">
      <alignment horizontal="right"/>
    </xf>
    <xf numFmtId="3" fontId="2" fillId="0" borderId="38" xfId="0" applyNumberFormat="1" applyFont="1" applyBorder="1"/>
    <xf numFmtId="0" fontId="0" fillId="0" borderId="26" xfId="0" applyBorder="1"/>
    <xf numFmtId="3" fontId="0" fillId="0" borderId="39" xfId="0" applyNumberFormat="1" applyBorder="1"/>
    <xf numFmtId="3" fontId="6" fillId="0" borderId="39" xfId="0" applyNumberFormat="1" applyFont="1" applyBorder="1"/>
    <xf numFmtId="3" fontId="37" fillId="0" borderId="11" xfId="0" applyNumberFormat="1" applyFont="1" applyBorder="1"/>
    <xf numFmtId="49" fontId="34" fillId="0" borderId="12" xfId="0" applyNumberFormat="1" applyFont="1" applyBorder="1"/>
    <xf numFmtId="3" fontId="34" fillId="0" borderId="0" xfId="0" applyNumberFormat="1" applyFont="1"/>
    <xf numFmtId="0" fontId="32" fillId="0" borderId="0" xfId="0" applyFont="1"/>
    <xf numFmtId="49" fontId="34" fillId="0" borderId="11" xfId="0" applyNumberFormat="1" applyFont="1" applyBorder="1"/>
    <xf numFmtId="0" fontId="32" fillId="0" borderId="11" xfId="0" applyFont="1" applyFill="1" applyBorder="1"/>
    <xf numFmtId="3" fontId="38" fillId="0" borderId="11" xfId="0" applyNumberFormat="1" applyFont="1" applyFill="1" applyBorder="1"/>
    <xf numFmtId="3" fontId="33" fillId="0" borderId="11" xfId="0" applyNumberFormat="1" applyFont="1" applyFill="1" applyBorder="1"/>
    <xf numFmtId="3" fontId="32" fillId="0" borderId="11" xfId="0" applyNumberFormat="1" applyFont="1" applyBorder="1"/>
    <xf numFmtId="3" fontId="32" fillId="0" borderId="0" xfId="0" applyNumberFormat="1" applyFont="1"/>
    <xf numFmtId="3" fontId="38" fillId="20" borderId="11" xfId="0" applyNumberFormat="1" applyFont="1" applyFill="1" applyBorder="1"/>
    <xf numFmtId="3" fontId="34" fillId="0" borderId="12" xfId="0" applyNumberFormat="1" applyFont="1" applyBorder="1"/>
    <xf numFmtId="49" fontId="33" fillId="0" borderId="12" xfId="0" applyNumberFormat="1" applyFont="1" applyBorder="1"/>
    <xf numFmtId="3" fontId="38" fillId="0" borderId="11" xfId="0" applyNumberFormat="1" applyFont="1" applyFill="1" applyBorder="1" applyAlignment="1">
      <alignment horizontal="right"/>
    </xf>
    <xf numFmtId="3" fontId="38" fillId="0" borderId="11" xfId="0" applyNumberFormat="1" applyFont="1" applyBorder="1"/>
    <xf numFmtId="3" fontId="34" fillId="0" borderId="11" xfId="0" applyNumberFormat="1" applyFont="1" applyFill="1" applyBorder="1"/>
    <xf numFmtId="0" fontId="38" fillId="0" borderId="11" xfId="0" applyFont="1" applyBorder="1" applyAlignment="1">
      <alignment horizontal="right"/>
    </xf>
    <xf numFmtId="0" fontId="22" fillId="0" borderId="0" xfId="0" applyFont="1"/>
    <xf numFmtId="3" fontId="33" fillId="21" borderId="11" xfId="0" applyNumberFormat="1" applyFont="1" applyFill="1" applyBorder="1"/>
    <xf numFmtId="3" fontId="33" fillId="22" borderId="11" xfId="0" applyNumberFormat="1" applyFont="1" applyFill="1" applyBorder="1"/>
    <xf numFmtId="3" fontId="34" fillId="20" borderId="11" xfId="0" applyNumberFormat="1" applyFont="1" applyFill="1" applyBorder="1"/>
    <xf numFmtId="3" fontId="2" fillId="0" borderId="39" xfId="0" applyNumberFormat="1" applyFont="1" applyBorder="1"/>
    <xf numFmtId="3" fontId="3" fillId="0" borderId="25" xfId="0" applyNumberFormat="1" applyFont="1" applyBorder="1" applyAlignment="1"/>
    <xf numFmtId="3" fontId="2" fillId="0" borderId="40" xfId="0" applyNumberFormat="1" applyFont="1" applyBorder="1"/>
    <xf numFmtId="3" fontId="0" fillId="0" borderId="25" xfId="0" applyNumberFormat="1" applyBorder="1"/>
    <xf numFmtId="3" fontId="3" fillId="0" borderId="32" xfId="0" applyNumberFormat="1" applyFont="1" applyBorder="1" applyAlignment="1">
      <alignment horizontal="center" wrapText="1"/>
    </xf>
    <xf numFmtId="3" fontId="3" fillId="0" borderId="39" xfId="0" applyNumberFormat="1" applyFont="1" applyFill="1" applyBorder="1"/>
    <xf numFmtId="3" fontId="8" fillId="0" borderId="25" xfId="0" applyNumberFormat="1" applyFont="1" applyBorder="1" applyAlignment="1"/>
    <xf numFmtId="3" fontId="6" fillId="0" borderId="0" xfId="0" applyNumberFormat="1" applyFont="1" applyAlignment="1">
      <alignment horizontal="center"/>
    </xf>
    <xf numFmtId="3" fontId="3" fillId="21" borderId="26" xfId="0" applyNumberFormat="1" applyFont="1" applyFill="1" applyBorder="1"/>
    <xf numFmtId="3" fontId="2" fillId="21" borderId="25" xfId="0" applyNumberFormat="1" applyFont="1" applyFill="1" applyBorder="1"/>
    <xf numFmtId="3" fontId="2" fillId="22" borderId="12" xfId="0" applyNumberFormat="1" applyFont="1" applyFill="1" applyBorder="1"/>
    <xf numFmtId="3" fontId="33" fillId="20" borderId="11" xfId="0" applyNumberFormat="1" applyFont="1" applyFill="1" applyBorder="1"/>
    <xf numFmtId="3" fontId="6" fillId="0" borderId="14" xfId="0" applyNumberFormat="1" applyFont="1" applyBorder="1"/>
    <xf numFmtId="3" fontId="31" fillId="0" borderId="11" xfId="0" applyNumberFormat="1" applyFont="1" applyBorder="1" applyAlignment="1">
      <alignment vertical="center" wrapText="1"/>
    </xf>
    <xf numFmtId="49" fontId="39" fillId="0" borderId="11" xfId="0" applyNumberFormat="1" applyFont="1" applyBorder="1"/>
    <xf numFmtId="49" fontId="40" fillId="0" borderId="12" xfId="0" applyNumberFormat="1" applyFont="1" applyBorder="1"/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19" xfId="0" applyNumberFormat="1" applyFont="1" applyBorder="1" applyAlignment="1"/>
    <xf numFmtId="3" fontId="3" fillId="0" borderId="11" xfId="0" applyNumberFormat="1" applyFont="1" applyBorder="1" applyAlignment="1"/>
    <xf numFmtId="3" fontId="3" fillId="0" borderId="12" xfId="0" applyNumberFormat="1" applyFont="1" applyBorder="1" applyAlignment="1"/>
    <xf numFmtId="3" fontId="3" fillId="0" borderId="41" xfId="0" applyNumberFormat="1" applyFont="1" applyFill="1" applyBorder="1" applyAlignment="1"/>
    <xf numFmtId="3" fontId="3" fillId="0" borderId="39" xfId="0" applyNumberFormat="1" applyFont="1" applyFill="1" applyBorder="1" applyAlignment="1"/>
    <xf numFmtId="3" fontId="3" fillId="0" borderId="28" xfId="0" applyNumberFormat="1" applyFont="1" applyFill="1" applyBorder="1" applyAlignment="1"/>
    <xf numFmtId="3" fontId="2" fillId="0" borderId="11" xfId="0" applyNumberFormat="1" applyFont="1" applyBorder="1" applyAlignment="1"/>
    <xf numFmtId="3" fontId="2" fillId="0" borderId="12" xfId="0" applyNumberFormat="1" applyFont="1" applyBorder="1" applyAlignment="1"/>
    <xf numFmtId="3" fontId="3" fillId="0" borderId="19" xfId="0" applyNumberFormat="1" applyFont="1" applyBorder="1" applyAlignment="1">
      <alignment horizontal="left"/>
    </xf>
    <xf numFmtId="3" fontId="3" fillId="0" borderId="11" xfId="0" applyNumberFormat="1" applyFont="1" applyBorder="1" applyAlignment="1">
      <alignment horizontal="left"/>
    </xf>
    <xf numFmtId="3" fontId="2" fillId="0" borderId="11" xfId="0" applyNumberFormat="1" applyFont="1" applyBorder="1" applyAlignment="1">
      <alignment horizontal="left"/>
    </xf>
    <xf numFmtId="3" fontId="2" fillId="0" borderId="17" xfId="0" applyNumberFormat="1" applyFont="1" applyBorder="1" applyAlignment="1"/>
    <xf numFmtId="0" fontId="0" fillId="0" borderId="11" xfId="0" applyBorder="1" applyAlignment="1"/>
    <xf numFmtId="3" fontId="2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0" fillId="0" borderId="32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0" fontId="22" fillId="0" borderId="12" xfId="0" applyFont="1" applyBorder="1" applyAlignment="1"/>
    <xf numFmtId="0" fontId="0" fillId="0" borderId="22" xfId="0" applyBorder="1" applyAlignment="1"/>
    <xf numFmtId="0" fontId="0" fillId="0" borderId="42" xfId="0" applyBorder="1" applyAlignment="1"/>
    <xf numFmtId="3" fontId="2" fillId="0" borderId="22" xfId="0" applyNumberFormat="1" applyFont="1" applyBorder="1" applyAlignment="1">
      <alignment horizontal="left"/>
    </xf>
    <xf numFmtId="3" fontId="3" fillId="0" borderId="21" xfId="0" applyNumberFormat="1" applyFont="1" applyBorder="1" applyAlignment="1">
      <alignment horizontal="left"/>
    </xf>
    <xf numFmtId="3" fontId="3" fillId="0" borderId="17" xfId="0" applyNumberFormat="1" applyFont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3" fontId="1" fillId="0" borderId="11" xfId="0" applyNumberFormat="1" applyFont="1" applyBorder="1" applyAlignment="1"/>
    <xf numFmtId="3" fontId="2" fillId="0" borderId="0" xfId="0" applyNumberFormat="1" applyFont="1" applyBorder="1" applyAlignment="1"/>
    <xf numFmtId="3" fontId="0" fillId="0" borderId="0" xfId="0" applyNumberFormat="1" applyBorder="1" applyAlignment="1"/>
    <xf numFmtId="3" fontId="2" fillId="0" borderId="30" xfId="0" applyNumberFormat="1" applyFont="1" applyBorder="1" applyAlignment="1"/>
    <xf numFmtId="3" fontId="3" fillId="0" borderId="38" xfId="0" applyNumberFormat="1" applyFont="1" applyBorder="1" applyAlignment="1">
      <alignment horizontal="left"/>
    </xf>
    <xf numFmtId="3" fontId="3" fillId="0" borderId="22" xfId="0" applyNumberFormat="1" applyFont="1" applyBorder="1" applyAlignment="1">
      <alignment horizontal="left"/>
    </xf>
    <xf numFmtId="3" fontId="3" fillId="0" borderId="42" xfId="0" applyNumberFormat="1" applyFont="1" applyBorder="1" applyAlignment="1">
      <alignment horizontal="left"/>
    </xf>
    <xf numFmtId="3" fontId="6" fillId="0" borderId="11" xfId="0" applyNumberFormat="1" applyFont="1" applyBorder="1" applyAlignment="1"/>
    <xf numFmtId="3" fontId="2" fillId="0" borderId="0" xfId="0" applyNumberFormat="1" applyFont="1" applyAlignment="1">
      <alignment horizontal="center"/>
    </xf>
    <xf numFmtId="3" fontId="1" fillId="0" borderId="11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6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42" xfId="0" applyFont="1" applyBorder="1" applyAlignment="1"/>
    <xf numFmtId="3" fontId="6" fillId="0" borderId="11" xfId="0" applyNumberFormat="1" applyFont="1" applyBorder="1" applyAlignment="1">
      <alignment horizontal="left"/>
    </xf>
    <xf numFmtId="3" fontId="41" fillId="0" borderId="12" xfId="0" applyNumberFormat="1" applyFont="1" applyBorder="1" applyAlignment="1"/>
    <xf numFmtId="0" fontId="41" fillId="0" borderId="22" xfId="0" applyFont="1" applyBorder="1" applyAlignment="1"/>
    <xf numFmtId="0" fontId="41" fillId="0" borderId="42" xfId="0" applyFont="1" applyBorder="1" applyAlignment="1"/>
    <xf numFmtId="3" fontId="7" fillId="0" borderId="11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7" fillId="0" borderId="42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7" fillId="0" borderId="1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7" fillId="0" borderId="12" xfId="0" applyNumberFormat="1" applyFont="1" applyBorder="1" applyAlignment="1">
      <alignment horizontal="left"/>
    </xf>
    <xf numFmtId="3" fontId="7" fillId="0" borderId="22" xfId="0" applyNumberFormat="1" applyFont="1" applyBorder="1" applyAlignment="1">
      <alignment horizontal="left"/>
    </xf>
    <xf numFmtId="3" fontId="7" fillId="0" borderId="42" xfId="0" applyNumberFormat="1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3" fontId="6" fillId="0" borderId="12" xfId="0" applyNumberFormat="1" applyFont="1" applyBorder="1" applyAlignment="1"/>
    <xf numFmtId="0" fontId="22" fillId="0" borderId="22" xfId="0" applyFont="1" applyBorder="1" applyAlignment="1"/>
    <xf numFmtId="0" fontId="22" fillId="0" borderId="42" xfId="0" applyFont="1" applyBorder="1" applyAlignment="1"/>
    <xf numFmtId="3" fontId="6" fillId="0" borderId="22" xfId="0" applyNumberFormat="1" applyFont="1" applyBorder="1" applyAlignment="1"/>
    <xf numFmtId="3" fontId="6" fillId="0" borderId="42" xfId="0" applyNumberFormat="1" applyFont="1" applyBorder="1" applyAlignment="1"/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3" fontId="6" fillId="0" borderId="12" xfId="0" applyNumberFormat="1" applyFont="1" applyBorder="1" applyAlignment="1">
      <alignment horizontal="left" wrapText="1"/>
    </xf>
    <xf numFmtId="3" fontId="6" fillId="0" borderId="22" xfId="0" applyNumberFormat="1" applyFont="1" applyBorder="1" applyAlignment="1">
      <alignment horizontal="left" wrapText="1"/>
    </xf>
    <xf numFmtId="3" fontId="6" fillId="0" borderId="42" xfId="0" applyNumberFormat="1" applyFont="1" applyBorder="1" applyAlignment="1">
      <alignment horizontal="left" wrapText="1"/>
    </xf>
    <xf numFmtId="0" fontId="0" fillId="0" borderId="11" xfId="0" applyBorder="1" applyAlignment="1">
      <alignment horizontal="left"/>
    </xf>
    <xf numFmtId="3" fontId="7" fillId="0" borderId="3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" fontId="7" fillId="0" borderId="12" xfId="0" applyNumberFormat="1" applyFont="1" applyBorder="1" applyAlignment="1"/>
    <xf numFmtId="3" fontId="7" fillId="0" borderId="22" xfId="0" applyNumberFormat="1" applyFont="1" applyBorder="1" applyAlignment="1"/>
    <xf numFmtId="3" fontId="7" fillId="0" borderId="42" xfId="0" applyNumberFormat="1" applyFont="1" applyBorder="1" applyAlignment="1"/>
    <xf numFmtId="3" fontId="7" fillId="0" borderId="30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left"/>
    </xf>
    <xf numFmtId="3" fontId="6" fillId="0" borderId="22" xfId="0" applyNumberFormat="1" applyFont="1" applyBorder="1" applyAlignment="1">
      <alignment horizontal="left"/>
    </xf>
    <xf numFmtId="3" fontId="6" fillId="0" borderId="42" xfId="0" applyNumberFormat="1" applyFont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3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A4" sqref="A4:P4"/>
    </sheetView>
  </sheetViews>
  <sheetFormatPr defaultRowHeight="12.75" x14ac:dyDescent="0.2"/>
  <cols>
    <col min="1" max="1" width="5" customWidth="1"/>
    <col min="6" max="6" width="15.85546875" customWidth="1"/>
    <col min="10" max="10" width="5.7109375" customWidth="1"/>
    <col min="16" max="16" width="7" customWidth="1"/>
  </cols>
  <sheetData>
    <row r="1" spans="1:19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0"/>
      <c r="O1" s="150"/>
      <c r="P1" s="150"/>
    </row>
    <row r="2" spans="1:19" ht="18" customHeight="1" x14ac:dyDescent="0.25">
      <c r="A2" s="1"/>
      <c r="B2" s="1"/>
      <c r="C2" s="1"/>
      <c r="D2" s="1"/>
      <c r="E2" s="1"/>
      <c r="F2" s="135" t="s">
        <v>174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9" ht="18" customHeight="1" x14ac:dyDescent="0.25">
      <c r="A3" s="1"/>
      <c r="B3" s="1"/>
      <c r="C3" s="1"/>
      <c r="D3" s="1"/>
      <c r="E3" s="1"/>
      <c r="F3" s="135" t="s">
        <v>175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9" ht="18" customHeight="1" x14ac:dyDescent="0.25">
      <c r="A4" s="151" t="s">
        <v>185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9" ht="18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ht="30" customHeight="1" x14ac:dyDescent="0.25">
      <c r="A6" s="50" t="s">
        <v>0</v>
      </c>
      <c r="B6" s="152" t="s">
        <v>4</v>
      </c>
      <c r="C6" s="152"/>
      <c r="D6" s="152"/>
      <c r="E6" s="152"/>
      <c r="F6" s="153"/>
      <c r="G6" s="123" t="s">
        <v>1</v>
      </c>
      <c r="H6" s="86" t="s">
        <v>138</v>
      </c>
      <c r="I6" s="87" t="s">
        <v>139</v>
      </c>
      <c r="J6" s="50" t="s">
        <v>0</v>
      </c>
      <c r="K6" s="152" t="s">
        <v>3</v>
      </c>
      <c r="L6" s="152"/>
      <c r="M6" s="152"/>
      <c r="N6" s="152"/>
      <c r="O6" s="152"/>
      <c r="P6" s="152"/>
      <c r="Q6" s="82" t="s">
        <v>2</v>
      </c>
      <c r="R6" s="86" t="s">
        <v>138</v>
      </c>
      <c r="S6" s="87" t="s">
        <v>139</v>
      </c>
    </row>
    <row r="7" spans="1:19" ht="18" customHeight="1" x14ac:dyDescent="0.25">
      <c r="A7" s="66" t="s">
        <v>5</v>
      </c>
      <c r="B7" s="28" t="s">
        <v>92</v>
      </c>
      <c r="C7" s="29"/>
      <c r="D7" s="29"/>
      <c r="E7" s="29"/>
      <c r="F7" s="29"/>
      <c r="G7" s="4">
        <v>50680</v>
      </c>
      <c r="H7" s="4">
        <f t="shared" ref="H7:H13" si="0">I7-G7</f>
        <v>-994</v>
      </c>
      <c r="I7" s="52">
        <v>49686</v>
      </c>
      <c r="J7" s="37" t="s">
        <v>5</v>
      </c>
      <c r="K7" s="143" t="s">
        <v>31</v>
      </c>
      <c r="L7" s="143"/>
      <c r="M7" s="143"/>
      <c r="N7" s="143"/>
      <c r="O7" s="143"/>
      <c r="P7" s="143"/>
      <c r="Q7" s="6">
        <v>29767</v>
      </c>
      <c r="R7" s="13">
        <f>S7-Q7</f>
        <v>-3633</v>
      </c>
      <c r="S7" s="89">
        <v>26134</v>
      </c>
    </row>
    <row r="8" spans="1:19" ht="18" customHeight="1" x14ac:dyDescent="0.25">
      <c r="A8" s="37" t="s">
        <v>6</v>
      </c>
      <c r="B8" s="143" t="s">
        <v>11</v>
      </c>
      <c r="C8" s="143"/>
      <c r="D8" s="143"/>
      <c r="E8" s="143"/>
      <c r="F8" s="144"/>
      <c r="G8" s="4">
        <v>17150</v>
      </c>
      <c r="H8" s="4">
        <f t="shared" si="0"/>
        <v>-2595</v>
      </c>
      <c r="I8" s="52">
        <v>14555</v>
      </c>
      <c r="J8" s="37" t="s">
        <v>6</v>
      </c>
      <c r="K8" s="143" t="s">
        <v>32</v>
      </c>
      <c r="L8" s="143"/>
      <c r="M8" s="143"/>
      <c r="N8" s="143"/>
      <c r="O8" s="143"/>
      <c r="P8" s="143"/>
      <c r="Q8" s="6">
        <v>4653</v>
      </c>
      <c r="R8" s="13">
        <f t="shared" ref="R8:R29" si="1">S8-Q8</f>
        <v>-447</v>
      </c>
      <c r="S8" s="89">
        <v>4206</v>
      </c>
    </row>
    <row r="9" spans="1:19" ht="18" customHeight="1" x14ac:dyDescent="0.25">
      <c r="A9" s="37" t="s">
        <v>7</v>
      </c>
      <c r="B9" s="143" t="s">
        <v>14</v>
      </c>
      <c r="C9" s="143"/>
      <c r="D9" s="143"/>
      <c r="E9" s="143"/>
      <c r="F9" s="144"/>
      <c r="G9" s="4">
        <v>5351</v>
      </c>
      <c r="H9" s="4">
        <f t="shared" si="0"/>
        <v>1242</v>
      </c>
      <c r="I9" s="52">
        <v>6593</v>
      </c>
      <c r="J9" s="37" t="s">
        <v>7</v>
      </c>
      <c r="K9" s="143" t="s">
        <v>33</v>
      </c>
      <c r="L9" s="143"/>
      <c r="M9" s="143"/>
      <c r="N9" s="143"/>
      <c r="O9" s="143"/>
      <c r="P9" s="143"/>
      <c r="Q9" s="6">
        <v>51096</v>
      </c>
      <c r="R9" s="13">
        <f t="shared" si="1"/>
        <v>10070</v>
      </c>
      <c r="S9" s="89">
        <v>61166</v>
      </c>
    </row>
    <row r="10" spans="1:19" ht="18" customHeight="1" x14ac:dyDescent="0.25">
      <c r="A10" s="37" t="s">
        <v>8</v>
      </c>
      <c r="B10" s="143" t="s">
        <v>10</v>
      </c>
      <c r="C10" s="143"/>
      <c r="D10" s="143"/>
      <c r="E10" s="143"/>
      <c r="F10" s="144"/>
      <c r="G10" s="4">
        <v>9363</v>
      </c>
      <c r="H10" s="4">
        <f t="shared" si="0"/>
        <v>5859</v>
      </c>
      <c r="I10" s="52">
        <v>15222</v>
      </c>
      <c r="J10" s="37" t="s">
        <v>8</v>
      </c>
      <c r="K10" s="143" t="s">
        <v>34</v>
      </c>
      <c r="L10" s="143"/>
      <c r="M10" s="143"/>
      <c r="N10" s="143"/>
      <c r="O10" s="143"/>
      <c r="P10" s="143"/>
      <c r="Q10" s="6">
        <v>3782</v>
      </c>
      <c r="R10" s="13">
        <f t="shared" si="1"/>
        <v>-1505</v>
      </c>
      <c r="S10" s="89">
        <v>2277</v>
      </c>
    </row>
    <row r="11" spans="1:19" ht="18" customHeight="1" x14ac:dyDescent="0.25">
      <c r="A11" s="37" t="s">
        <v>16</v>
      </c>
      <c r="B11" s="143" t="s">
        <v>24</v>
      </c>
      <c r="C11" s="143"/>
      <c r="D11" s="143"/>
      <c r="E11" s="143"/>
      <c r="F11" s="144"/>
      <c r="G11" s="4"/>
      <c r="H11" s="4">
        <f t="shared" si="0"/>
        <v>0</v>
      </c>
      <c r="I11" s="52">
        <v>0</v>
      </c>
      <c r="J11" s="37" t="s">
        <v>16</v>
      </c>
      <c r="K11" s="143" t="s">
        <v>35</v>
      </c>
      <c r="L11" s="143"/>
      <c r="M11" s="143"/>
      <c r="N11" s="143"/>
      <c r="O11" s="143"/>
      <c r="P11" s="143"/>
      <c r="Q11" s="6">
        <v>166</v>
      </c>
      <c r="R11" s="13">
        <f t="shared" si="1"/>
        <v>111</v>
      </c>
      <c r="S11" s="89">
        <v>277</v>
      </c>
    </row>
    <row r="12" spans="1:19" ht="18" customHeight="1" x14ac:dyDescent="0.25">
      <c r="A12" s="37" t="s">
        <v>17</v>
      </c>
      <c r="B12" s="143" t="s">
        <v>120</v>
      </c>
      <c r="C12" s="143"/>
      <c r="D12" s="143"/>
      <c r="E12" s="143"/>
      <c r="F12" s="144"/>
      <c r="G12" s="4"/>
      <c r="H12" s="4">
        <f t="shared" si="0"/>
        <v>0</v>
      </c>
      <c r="I12" s="52">
        <v>0</v>
      </c>
      <c r="J12" s="37" t="s">
        <v>17</v>
      </c>
      <c r="K12" s="143" t="s">
        <v>36</v>
      </c>
      <c r="L12" s="143"/>
      <c r="M12" s="143"/>
      <c r="N12" s="143"/>
      <c r="O12" s="143"/>
      <c r="P12" s="143"/>
      <c r="Q12" s="6">
        <v>1000</v>
      </c>
      <c r="R12" s="13">
        <f t="shared" si="1"/>
        <v>-194</v>
      </c>
      <c r="S12" s="89">
        <v>806</v>
      </c>
    </row>
    <row r="13" spans="1:19" ht="18" customHeight="1" x14ac:dyDescent="0.25">
      <c r="A13" s="37" t="s">
        <v>20</v>
      </c>
      <c r="B13" s="143" t="s">
        <v>159</v>
      </c>
      <c r="C13" s="143"/>
      <c r="D13" s="143"/>
      <c r="E13" s="143"/>
      <c r="F13" s="144"/>
      <c r="G13" s="4"/>
      <c r="H13" s="4">
        <f t="shared" si="0"/>
        <v>1904</v>
      </c>
      <c r="I13" s="52">
        <v>1904</v>
      </c>
      <c r="J13" s="37" t="s">
        <v>20</v>
      </c>
      <c r="K13" s="143" t="s">
        <v>164</v>
      </c>
      <c r="L13" s="149"/>
      <c r="M13" s="149"/>
      <c r="N13" s="149"/>
      <c r="O13" s="149"/>
      <c r="P13" s="149"/>
      <c r="Q13" s="6"/>
      <c r="R13" s="13">
        <f t="shared" si="1"/>
        <v>0</v>
      </c>
      <c r="S13" s="89">
        <v>0</v>
      </c>
    </row>
    <row r="14" spans="1:19" ht="18" customHeight="1" x14ac:dyDescent="0.25">
      <c r="A14" s="37"/>
      <c r="B14" s="143"/>
      <c r="C14" s="143"/>
      <c r="D14" s="143"/>
      <c r="E14" s="143"/>
      <c r="F14" s="144"/>
      <c r="G14" s="4"/>
      <c r="H14" s="4"/>
      <c r="I14" s="52"/>
      <c r="J14" s="37" t="s">
        <v>21</v>
      </c>
      <c r="K14" s="143" t="s">
        <v>126</v>
      </c>
      <c r="L14" s="143"/>
      <c r="M14" s="143"/>
      <c r="N14" s="143"/>
      <c r="O14" s="143"/>
      <c r="P14" s="143"/>
      <c r="Q14" s="6">
        <v>1929</v>
      </c>
      <c r="R14" s="13">
        <f t="shared" si="1"/>
        <v>1904</v>
      </c>
      <c r="S14" s="89">
        <v>3833</v>
      </c>
    </row>
    <row r="15" spans="1:19" ht="18" customHeight="1" x14ac:dyDescent="0.25">
      <c r="A15" s="137" t="s">
        <v>15</v>
      </c>
      <c r="B15" s="138"/>
      <c r="C15" s="138"/>
      <c r="D15" s="138"/>
      <c r="E15" s="138"/>
      <c r="F15" s="139"/>
      <c r="G15" s="5">
        <f>SUM(G7:G14)</f>
        <v>82544</v>
      </c>
      <c r="H15" s="4">
        <f>I15-G15</f>
        <v>5416</v>
      </c>
      <c r="I15" s="39">
        <f>SUM(I7:I14)</f>
        <v>87960</v>
      </c>
      <c r="J15" s="145" t="s">
        <v>38</v>
      </c>
      <c r="K15" s="146"/>
      <c r="L15" s="146"/>
      <c r="M15" s="146"/>
      <c r="N15" s="146"/>
      <c r="O15" s="146"/>
      <c r="P15" s="146"/>
      <c r="Q15" s="81">
        <f>SUM(Q7:Q14)</f>
        <v>92393</v>
      </c>
      <c r="R15" s="13">
        <f>S15-Q15</f>
        <v>6306</v>
      </c>
      <c r="S15" s="120">
        <f>S7+S8+S9+S10+S11+S12+S13+S14</f>
        <v>98699</v>
      </c>
    </row>
    <row r="16" spans="1:19" ht="12" customHeight="1" x14ac:dyDescent="0.25">
      <c r="A16" s="2"/>
      <c r="B16" s="3"/>
      <c r="C16" s="3"/>
      <c r="D16" s="3"/>
      <c r="E16" s="3"/>
      <c r="F16" s="3"/>
      <c r="G16" s="4"/>
      <c r="H16" s="4"/>
      <c r="I16" s="52"/>
      <c r="J16" s="94"/>
      <c r="K16" s="35"/>
      <c r="L16" s="35"/>
      <c r="M16" s="35"/>
      <c r="N16" s="35"/>
      <c r="O16" s="35"/>
      <c r="P16" s="35"/>
      <c r="Q16" s="73"/>
      <c r="R16" s="13"/>
      <c r="S16" s="89"/>
    </row>
    <row r="17" spans="1:19" ht="18" customHeight="1" x14ac:dyDescent="0.25">
      <c r="A17" s="32" t="s">
        <v>21</v>
      </c>
      <c r="B17" s="143" t="s">
        <v>18</v>
      </c>
      <c r="C17" s="143"/>
      <c r="D17" s="143"/>
      <c r="E17" s="143"/>
      <c r="F17" s="144"/>
      <c r="G17" s="4">
        <v>5</v>
      </c>
      <c r="H17" s="4">
        <f t="shared" ref="H17:H29" si="2">I17-G17</f>
        <v>0</v>
      </c>
      <c r="I17" s="52">
        <v>5</v>
      </c>
      <c r="J17" s="32"/>
      <c r="K17" s="143"/>
      <c r="L17" s="149"/>
      <c r="M17" s="149"/>
      <c r="N17" s="149"/>
      <c r="O17" s="149"/>
      <c r="P17" s="149"/>
      <c r="Q17" s="83"/>
      <c r="R17" s="13"/>
      <c r="S17" s="89"/>
    </row>
    <row r="18" spans="1:19" ht="11.25" customHeight="1" x14ac:dyDescent="0.25">
      <c r="A18" s="2"/>
      <c r="B18" s="3"/>
      <c r="C18" s="3"/>
      <c r="D18" s="3"/>
      <c r="E18" s="3"/>
      <c r="F18" s="3"/>
      <c r="G18" s="4"/>
      <c r="H18" s="4"/>
      <c r="I18" s="52"/>
      <c r="J18" s="34"/>
      <c r="K18" s="35"/>
      <c r="L18" s="35"/>
      <c r="M18" s="35"/>
      <c r="N18" s="35"/>
      <c r="O18" s="35"/>
      <c r="P18" s="35"/>
      <c r="Q18" s="74"/>
      <c r="R18" s="13"/>
      <c r="S18" s="89"/>
    </row>
    <row r="19" spans="1:19" ht="18" customHeight="1" x14ac:dyDescent="0.25">
      <c r="A19" s="137" t="s">
        <v>19</v>
      </c>
      <c r="B19" s="138"/>
      <c r="C19" s="138"/>
      <c r="D19" s="138"/>
      <c r="E19" s="138"/>
      <c r="F19" s="139"/>
      <c r="G19" s="5">
        <f>G15+G17</f>
        <v>82549</v>
      </c>
      <c r="H19" s="4">
        <f t="shared" si="2"/>
        <v>5416</v>
      </c>
      <c r="I19" s="39">
        <f>I15+I17</f>
        <v>87965</v>
      </c>
      <c r="J19" s="145" t="s">
        <v>89</v>
      </c>
      <c r="K19" s="146"/>
      <c r="L19" s="146"/>
      <c r="M19" s="146"/>
      <c r="N19" s="146"/>
      <c r="O19" s="146"/>
      <c r="P19" s="146"/>
      <c r="Q19" s="84">
        <f>Q15</f>
        <v>92393</v>
      </c>
      <c r="R19" s="13">
        <f t="shared" si="1"/>
        <v>6306</v>
      </c>
      <c r="S19" s="125">
        <f>S15</f>
        <v>98699</v>
      </c>
    </row>
    <row r="20" spans="1:19" ht="18" customHeight="1" x14ac:dyDescent="0.25">
      <c r="A20" s="2"/>
      <c r="B20" s="3"/>
      <c r="C20" s="3"/>
      <c r="D20" s="3"/>
      <c r="E20" s="3"/>
      <c r="F20" s="3"/>
      <c r="G20" s="4"/>
      <c r="H20" s="4"/>
      <c r="I20" s="52"/>
      <c r="J20" s="121"/>
      <c r="K20" s="33"/>
      <c r="L20" s="33"/>
      <c r="M20" s="33"/>
      <c r="N20" s="33"/>
      <c r="O20" s="33"/>
      <c r="P20" s="8"/>
      <c r="Q20" s="85"/>
      <c r="R20" s="13"/>
      <c r="S20" s="89"/>
    </row>
    <row r="21" spans="1:19" ht="18" customHeight="1" x14ac:dyDescent="0.25">
      <c r="A21" s="37" t="s">
        <v>22</v>
      </c>
      <c r="B21" s="143" t="s">
        <v>23</v>
      </c>
      <c r="C21" s="143"/>
      <c r="D21" s="143"/>
      <c r="E21" s="143"/>
      <c r="F21" s="144"/>
      <c r="G21" s="4">
        <v>40000</v>
      </c>
      <c r="H21" s="4">
        <f t="shared" si="2"/>
        <v>14489</v>
      </c>
      <c r="I21" s="52">
        <v>54489</v>
      </c>
      <c r="J21" s="37" t="s">
        <v>22</v>
      </c>
      <c r="K21" s="143" t="s">
        <v>41</v>
      </c>
      <c r="L21" s="143"/>
      <c r="M21" s="143"/>
      <c r="N21" s="143"/>
      <c r="O21" s="143"/>
      <c r="P21" s="143"/>
      <c r="Q21" s="6">
        <v>46266</v>
      </c>
      <c r="R21" s="13">
        <f t="shared" si="1"/>
        <v>14154</v>
      </c>
      <c r="S21" s="89">
        <v>60420</v>
      </c>
    </row>
    <row r="22" spans="1:19" ht="18" customHeight="1" x14ac:dyDescent="0.25">
      <c r="A22" s="37" t="s">
        <v>27</v>
      </c>
      <c r="B22" s="143" t="s">
        <v>24</v>
      </c>
      <c r="C22" s="143"/>
      <c r="D22" s="143"/>
      <c r="E22" s="143"/>
      <c r="F22" s="144"/>
      <c r="G22" s="4"/>
      <c r="H22" s="4">
        <f t="shared" si="2"/>
        <v>0</v>
      </c>
      <c r="I22" s="52"/>
      <c r="J22" s="37" t="s">
        <v>27</v>
      </c>
      <c r="K22" s="143" t="s">
        <v>42</v>
      </c>
      <c r="L22" s="143"/>
      <c r="M22" s="143"/>
      <c r="N22" s="143"/>
      <c r="O22" s="143"/>
      <c r="P22" s="143"/>
      <c r="Q22" s="6">
        <v>3960</v>
      </c>
      <c r="R22" s="13">
        <f t="shared" si="1"/>
        <v>2317</v>
      </c>
      <c r="S22" s="89">
        <v>6277</v>
      </c>
    </row>
    <row r="23" spans="1:19" ht="18" customHeight="1" x14ac:dyDescent="0.25">
      <c r="A23" s="37" t="s">
        <v>40</v>
      </c>
      <c r="B23" s="143" t="s">
        <v>165</v>
      </c>
      <c r="C23" s="143"/>
      <c r="D23" s="143"/>
      <c r="E23" s="143"/>
      <c r="F23" s="144"/>
      <c r="G23" s="4">
        <v>2000</v>
      </c>
      <c r="H23" s="4">
        <f t="shared" si="2"/>
        <v>-2000</v>
      </c>
      <c r="I23" s="52">
        <v>0</v>
      </c>
      <c r="J23" s="37" t="s">
        <v>40</v>
      </c>
      <c r="K23" s="143" t="s">
        <v>43</v>
      </c>
      <c r="L23" s="143"/>
      <c r="M23" s="143"/>
      <c r="N23" s="143"/>
      <c r="O23" s="143"/>
      <c r="P23" s="143"/>
      <c r="Q23" s="6"/>
      <c r="R23" s="13">
        <f t="shared" si="1"/>
        <v>0</v>
      </c>
      <c r="S23" s="89"/>
    </row>
    <row r="24" spans="1:19" ht="18" customHeight="1" x14ac:dyDescent="0.25">
      <c r="A24" s="2"/>
      <c r="B24" s="3"/>
      <c r="C24" s="3"/>
      <c r="D24" s="3"/>
      <c r="E24" s="3"/>
      <c r="F24" s="3"/>
      <c r="G24" s="4"/>
      <c r="H24" s="4"/>
      <c r="I24" s="52"/>
      <c r="J24" s="37" t="s">
        <v>45</v>
      </c>
      <c r="K24" s="147" t="s">
        <v>48</v>
      </c>
      <c r="L24" s="147"/>
      <c r="M24" s="147"/>
      <c r="N24" s="147"/>
      <c r="O24" s="147"/>
      <c r="P24" s="147"/>
      <c r="Q24" s="35"/>
      <c r="R24" s="13">
        <f t="shared" si="1"/>
        <v>0</v>
      </c>
      <c r="S24" s="89"/>
    </row>
    <row r="25" spans="1:19" ht="18" customHeight="1" x14ac:dyDescent="0.25">
      <c r="A25" s="137" t="s">
        <v>26</v>
      </c>
      <c r="B25" s="138"/>
      <c r="C25" s="138"/>
      <c r="D25" s="138"/>
      <c r="E25" s="138"/>
      <c r="F25" s="139"/>
      <c r="G25" s="5">
        <f>G21+G22+G23</f>
        <v>42000</v>
      </c>
      <c r="H25" s="4">
        <f t="shared" si="2"/>
        <v>12489</v>
      </c>
      <c r="I25" s="39">
        <f>I21+I22+I23</f>
        <v>54489</v>
      </c>
      <c r="J25" s="145" t="s">
        <v>44</v>
      </c>
      <c r="K25" s="146"/>
      <c r="L25" s="146"/>
      <c r="M25" s="146"/>
      <c r="N25" s="146"/>
      <c r="O25" s="146"/>
      <c r="P25" s="146"/>
      <c r="Q25" s="81">
        <f>Q21+Q22+Q23+Q24</f>
        <v>50226</v>
      </c>
      <c r="R25" s="13">
        <f t="shared" si="1"/>
        <v>16471</v>
      </c>
      <c r="S25" s="120">
        <f>S21+S22+S23+S24</f>
        <v>66697</v>
      </c>
    </row>
    <row r="26" spans="1:19" ht="18" customHeight="1" x14ac:dyDescent="0.25">
      <c r="A26" s="2"/>
      <c r="B26" s="3"/>
      <c r="C26" s="3"/>
      <c r="D26" s="3"/>
      <c r="E26" s="3"/>
      <c r="F26" s="3"/>
      <c r="G26" s="4"/>
      <c r="H26" s="4"/>
      <c r="I26" s="52"/>
      <c r="J26" s="36"/>
      <c r="K26" s="10"/>
      <c r="L26" s="10"/>
      <c r="M26" s="10"/>
      <c r="N26" s="10"/>
      <c r="O26" s="10"/>
      <c r="P26" s="10"/>
      <c r="Q26" s="10"/>
      <c r="R26" s="13"/>
      <c r="S26" s="89"/>
    </row>
    <row r="27" spans="1:19" ht="18" customHeight="1" x14ac:dyDescent="0.25">
      <c r="A27" s="37" t="s">
        <v>45</v>
      </c>
      <c r="B27" s="143" t="s">
        <v>28</v>
      </c>
      <c r="C27" s="143"/>
      <c r="D27" s="143"/>
      <c r="E27" s="143"/>
      <c r="F27" s="144"/>
      <c r="G27" s="4">
        <v>18070</v>
      </c>
      <c r="H27" s="4">
        <f t="shared" si="2"/>
        <v>4872</v>
      </c>
      <c r="I27" s="52">
        <v>22942</v>
      </c>
      <c r="J27" s="34"/>
      <c r="K27" s="148"/>
      <c r="L27" s="148"/>
      <c r="M27" s="148"/>
      <c r="N27" s="148"/>
      <c r="O27" s="148"/>
      <c r="P27" s="148"/>
      <c r="Q27" s="12"/>
      <c r="R27" s="13"/>
      <c r="S27" s="89"/>
    </row>
    <row r="28" spans="1:19" ht="18" customHeight="1" x14ac:dyDescent="0.25">
      <c r="A28" s="137" t="s">
        <v>29</v>
      </c>
      <c r="B28" s="138"/>
      <c r="C28" s="138"/>
      <c r="D28" s="138"/>
      <c r="E28" s="138"/>
      <c r="F28" s="139"/>
      <c r="G28" s="5">
        <f>G25+G27</f>
        <v>60070</v>
      </c>
      <c r="H28" s="4">
        <f t="shared" si="2"/>
        <v>17361</v>
      </c>
      <c r="I28" s="39">
        <f>I25+I27</f>
        <v>77431</v>
      </c>
      <c r="J28" s="137" t="s">
        <v>47</v>
      </c>
      <c r="K28" s="138"/>
      <c r="L28" s="138"/>
      <c r="M28" s="138"/>
      <c r="N28" s="138"/>
      <c r="O28" s="138"/>
      <c r="P28" s="138"/>
      <c r="Q28" s="31">
        <f>Q25</f>
        <v>50226</v>
      </c>
      <c r="R28" s="13">
        <f t="shared" si="1"/>
        <v>16471</v>
      </c>
      <c r="S28" s="39">
        <f>S25</f>
        <v>66697</v>
      </c>
    </row>
    <row r="29" spans="1:19" ht="18" customHeight="1" thickBot="1" x14ac:dyDescent="0.3">
      <c r="A29" s="140" t="s">
        <v>30</v>
      </c>
      <c r="B29" s="141"/>
      <c r="C29" s="141"/>
      <c r="D29" s="141"/>
      <c r="E29" s="141"/>
      <c r="F29" s="142"/>
      <c r="G29" s="124">
        <f>G19+G28</f>
        <v>142619</v>
      </c>
      <c r="H29" s="119">
        <f t="shared" si="2"/>
        <v>22777</v>
      </c>
      <c r="I29" s="127">
        <f>I19+I28</f>
        <v>165396</v>
      </c>
      <c r="J29" s="140" t="s">
        <v>46</v>
      </c>
      <c r="K29" s="141"/>
      <c r="L29" s="141"/>
      <c r="M29" s="141"/>
      <c r="N29" s="141"/>
      <c r="O29" s="141"/>
      <c r="P29" s="141"/>
      <c r="Q29" s="53">
        <f>Q19+Q28</f>
        <v>142619</v>
      </c>
      <c r="R29" s="96">
        <f t="shared" si="1"/>
        <v>22777</v>
      </c>
      <c r="S29" s="40">
        <f>S19+S28</f>
        <v>165396</v>
      </c>
    </row>
    <row r="30" spans="1:19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9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9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mergeCells count="42">
    <mergeCell ref="N1:P1"/>
    <mergeCell ref="A4:P4"/>
    <mergeCell ref="B6:F6"/>
    <mergeCell ref="K6:P6"/>
    <mergeCell ref="F2:Q2"/>
    <mergeCell ref="B12:F12"/>
    <mergeCell ref="K7:P7"/>
    <mergeCell ref="K8:P8"/>
    <mergeCell ref="K9:P9"/>
    <mergeCell ref="K10:P10"/>
    <mergeCell ref="B11:F11"/>
    <mergeCell ref="A15:F15"/>
    <mergeCell ref="B17:F17"/>
    <mergeCell ref="B8:F8"/>
    <mergeCell ref="B9:F9"/>
    <mergeCell ref="B10:F10"/>
    <mergeCell ref="K13:P13"/>
    <mergeCell ref="K14:P14"/>
    <mergeCell ref="A19:F19"/>
    <mergeCell ref="B21:F21"/>
    <mergeCell ref="B22:F22"/>
    <mergeCell ref="B23:F23"/>
    <mergeCell ref="B14:F14"/>
    <mergeCell ref="B13:F13"/>
    <mergeCell ref="J29:P29"/>
    <mergeCell ref="K24:P24"/>
    <mergeCell ref="K22:P22"/>
    <mergeCell ref="K23:P23"/>
    <mergeCell ref="K27:P27"/>
    <mergeCell ref="J15:P15"/>
    <mergeCell ref="J19:P19"/>
    <mergeCell ref="K17:P17"/>
    <mergeCell ref="F3:Q3"/>
    <mergeCell ref="A28:F28"/>
    <mergeCell ref="A29:F29"/>
    <mergeCell ref="A25:F25"/>
    <mergeCell ref="B27:F27"/>
    <mergeCell ref="J25:P25"/>
    <mergeCell ref="K21:P21"/>
    <mergeCell ref="J28:P28"/>
    <mergeCell ref="K11:P11"/>
    <mergeCell ref="K12:P12"/>
  </mergeCells>
  <phoneticPr fontId="5" type="noConversion"/>
  <pageMargins left="0.72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22" workbookViewId="0">
      <selection activeCell="S34" sqref="S34:U34"/>
    </sheetView>
  </sheetViews>
  <sheetFormatPr defaultRowHeight="12.75" x14ac:dyDescent="0.2"/>
  <cols>
    <col min="1" max="1" width="5" customWidth="1"/>
    <col min="6" max="6" width="15.85546875" customWidth="1"/>
    <col min="10" max="10" width="5.7109375" customWidth="1"/>
    <col min="16" max="16" width="7" customWidth="1"/>
  </cols>
  <sheetData>
    <row r="1" spans="1:19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50"/>
      <c r="O1" s="150"/>
      <c r="P1" s="150"/>
    </row>
    <row r="2" spans="1:19" ht="18" customHeight="1" x14ac:dyDescent="0.25">
      <c r="A2" s="1"/>
      <c r="B2" s="1"/>
      <c r="C2" s="1"/>
      <c r="D2" s="1"/>
      <c r="E2" s="1"/>
      <c r="F2" s="135" t="s">
        <v>176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9" ht="18" customHeight="1" x14ac:dyDescent="0.25">
      <c r="A3" s="1"/>
      <c r="B3" s="1"/>
      <c r="C3" s="1"/>
      <c r="D3" s="1"/>
      <c r="E3" s="1"/>
      <c r="F3" s="135" t="s">
        <v>177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9" ht="18" customHeight="1" x14ac:dyDescent="0.25">
      <c r="A4" s="151" t="s">
        <v>186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9" ht="18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ht="30" customHeight="1" x14ac:dyDescent="0.25">
      <c r="A6" s="50" t="s">
        <v>0</v>
      </c>
      <c r="B6" s="152" t="s">
        <v>4</v>
      </c>
      <c r="C6" s="152"/>
      <c r="D6" s="152"/>
      <c r="E6" s="152"/>
      <c r="F6" s="152"/>
      <c r="G6" s="51" t="s">
        <v>1</v>
      </c>
      <c r="H6" s="86" t="s">
        <v>138</v>
      </c>
      <c r="I6" s="87" t="s">
        <v>139</v>
      </c>
      <c r="J6" s="50" t="s">
        <v>0</v>
      </c>
      <c r="K6" s="152" t="s">
        <v>3</v>
      </c>
      <c r="L6" s="152"/>
      <c r="M6" s="152"/>
      <c r="N6" s="152"/>
      <c r="O6" s="152"/>
      <c r="P6" s="152"/>
      <c r="Q6" s="82" t="s">
        <v>2</v>
      </c>
      <c r="R6" s="86" t="s">
        <v>138</v>
      </c>
      <c r="S6" s="87" t="s">
        <v>139</v>
      </c>
    </row>
    <row r="7" spans="1:19" ht="18" customHeight="1" x14ac:dyDescent="0.25">
      <c r="A7" s="66" t="s">
        <v>5</v>
      </c>
      <c r="B7" s="28" t="s">
        <v>92</v>
      </c>
      <c r="C7" s="29"/>
      <c r="D7" s="29"/>
      <c r="E7" s="29"/>
      <c r="F7" s="30"/>
      <c r="G7" s="6">
        <v>50680</v>
      </c>
      <c r="H7" s="4">
        <f>I7-G7</f>
        <v>-994</v>
      </c>
      <c r="I7" s="52">
        <v>49686</v>
      </c>
      <c r="J7" s="37" t="s">
        <v>5</v>
      </c>
      <c r="K7" s="143" t="s">
        <v>31</v>
      </c>
      <c r="L7" s="143"/>
      <c r="M7" s="143"/>
      <c r="N7" s="143"/>
      <c r="O7" s="143"/>
      <c r="P7" s="143"/>
      <c r="Q7" s="6">
        <v>15442</v>
      </c>
      <c r="R7" s="13">
        <f>S7-Q7</f>
        <v>1287</v>
      </c>
      <c r="S7" s="89">
        <v>16729</v>
      </c>
    </row>
    <row r="8" spans="1:19" ht="18" customHeight="1" x14ac:dyDescent="0.25">
      <c r="A8" s="37" t="s">
        <v>6</v>
      </c>
      <c r="B8" s="143" t="s">
        <v>11</v>
      </c>
      <c r="C8" s="143"/>
      <c r="D8" s="143"/>
      <c r="E8" s="143"/>
      <c r="F8" s="143"/>
      <c r="G8" s="6">
        <v>17150</v>
      </c>
      <c r="H8" s="4">
        <f t="shared" ref="H8:H30" si="0">I8-G8</f>
        <v>-2595</v>
      </c>
      <c r="I8" s="52">
        <v>14555</v>
      </c>
      <c r="J8" s="37" t="s">
        <v>6</v>
      </c>
      <c r="K8" s="143" t="s">
        <v>32</v>
      </c>
      <c r="L8" s="143"/>
      <c r="M8" s="143"/>
      <c r="N8" s="143"/>
      <c r="O8" s="143"/>
      <c r="P8" s="143"/>
      <c r="Q8" s="6">
        <v>2601</v>
      </c>
      <c r="R8" s="13">
        <f t="shared" ref="R8:R30" si="1">S8-Q8</f>
        <v>-53</v>
      </c>
      <c r="S8" s="89">
        <v>2548</v>
      </c>
    </row>
    <row r="9" spans="1:19" ht="18" customHeight="1" x14ac:dyDescent="0.25">
      <c r="A9" s="37" t="s">
        <v>7</v>
      </c>
      <c r="B9" s="143" t="s">
        <v>14</v>
      </c>
      <c r="C9" s="143"/>
      <c r="D9" s="143"/>
      <c r="E9" s="143"/>
      <c r="F9" s="143"/>
      <c r="G9" s="6">
        <v>5351</v>
      </c>
      <c r="H9" s="4">
        <f t="shared" si="0"/>
        <v>1217</v>
      </c>
      <c r="I9" s="52">
        <v>6568</v>
      </c>
      <c r="J9" s="37" t="s">
        <v>7</v>
      </c>
      <c r="K9" s="143" t="s">
        <v>33</v>
      </c>
      <c r="L9" s="143"/>
      <c r="M9" s="143"/>
      <c r="N9" s="143"/>
      <c r="O9" s="143"/>
      <c r="P9" s="143"/>
      <c r="Q9" s="6">
        <v>48497</v>
      </c>
      <c r="R9" s="13">
        <f t="shared" si="1"/>
        <v>6666</v>
      </c>
      <c r="S9" s="89">
        <v>55163</v>
      </c>
    </row>
    <row r="10" spans="1:19" ht="18" customHeight="1" x14ac:dyDescent="0.25">
      <c r="A10" s="37" t="s">
        <v>8</v>
      </c>
      <c r="B10" s="143" t="s">
        <v>10</v>
      </c>
      <c r="C10" s="143"/>
      <c r="D10" s="143"/>
      <c r="E10" s="143"/>
      <c r="F10" s="143"/>
      <c r="G10" s="6">
        <v>9363</v>
      </c>
      <c r="H10" s="4">
        <f t="shared" si="0"/>
        <v>5859</v>
      </c>
      <c r="I10" s="52">
        <v>15222</v>
      </c>
      <c r="J10" s="37" t="s">
        <v>8</v>
      </c>
      <c r="K10" s="143" t="s">
        <v>34</v>
      </c>
      <c r="L10" s="143"/>
      <c r="M10" s="143"/>
      <c r="N10" s="143"/>
      <c r="O10" s="143"/>
      <c r="P10" s="143"/>
      <c r="Q10" s="6">
        <v>3782</v>
      </c>
      <c r="R10" s="13">
        <f t="shared" si="1"/>
        <v>-1505</v>
      </c>
      <c r="S10" s="89">
        <v>2277</v>
      </c>
    </row>
    <row r="11" spans="1:19" ht="18" customHeight="1" x14ac:dyDescent="0.25">
      <c r="A11" s="37" t="s">
        <v>16</v>
      </c>
      <c r="B11" s="143" t="s">
        <v>157</v>
      </c>
      <c r="C11" s="143"/>
      <c r="D11" s="143"/>
      <c r="E11" s="143"/>
      <c r="F11" s="143"/>
      <c r="G11" s="11"/>
      <c r="H11" s="4">
        <f t="shared" si="0"/>
        <v>0</v>
      </c>
      <c r="I11" s="52">
        <v>0</v>
      </c>
      <c r="J11" s="37" t="s">
        <v>16</v>
      </c>
      <c r="K11" s="143" t="s">
        <v>35</v>
      </c>
      <c r="L11" s="143"/>
      <c r="M11" s="143"/>
      <c r="N11" s="143"/>
      <c r="O11" s="143"/>
      <c r="P11" s="143"/>
      <c r="Q11" s="6">
        <v>166</v>
      </c>
      <c r="R11" s="13">
        <f t="shared" si="1"/>
        <v>111</v>
      </c>
      <c r="S11" s="89">
        <v>277</v>
      </c>
    </row>
    <row r="12" spans="1:19" ht="18" customHeight="1" x14ac:dyDescent="0.25">
      <c r="A12" s="37" t="s">
        <v>17</v>
      </c>
      <c r="B12" s="143" t="s">
        <v>120</v>
      </c>
      <c r="C12" s="143"/>
      <c r="D12" s="143"/>
      <c r="E12" s="143"/>
      <c r="F12" s="143"/>
      <c r="G12" s="6"/>
      <c r="H12" s="4">
        <f t="shared" si="0"/>
        <v>0</v>
      </c>
      <c r="I12" s="52">
        <v>0</v>
      </c>
      <c r="J12" s="37" t="s">
        <v>17</v>
      </c>
      <c r="K12" s="143" t="s">
        <v>36</v>
      </c>
      <c r="L12" s="143"/>
      <c r="M12" s="143"/>
      <c r="N12" s="143"/>
      <c r="O12" s="143"/>
      <c r="P12" s="143"/>
      <c r="Q12" s="6">
        <v>1000</v>
      </c>
      <c r="R12" s="13">
        <f t="shared" si="1"/>
        <v>-194</v>
      </c>
      <c r="S12" s="89">
        <v>806</v>
      </c>
    </row>
    <row r="13" spans="1:19" ht="18" customHeight="1" x14ac:dyDescent="0.25">
      <c r="A13" s="37" t="s">
        <v>20</v>
      </c>
      <c r="B13" s="154" t="s">
        <v>160</v>
      </c>
      <c r="C13" s="155"/>
      <c r="D13" s="155"/>
      <c r="E13" s="155"/>
      <c r="F13" s="156"/>
      <c r="G13" s="6"/>
      <c r="H13" s="4">
        <f t="shared" si="0"/>
        <v>1904</v>
      </c>
      <c r="I13" s="52">
        <v>1904</v>
      </c>
      <c r="J13" s="37" t="s">
        <v>20</v>
      </c>
      <c r="K13" s="143" t="s">
        <v>158</v>
      </c>
      <c r="L13" s="149"/>
      <c r="M13" s="149"/>
      <c r="N13" s="149"/>
      <c r="O13" s="149"/>
      <c r="P13" s="149"/>
      <c r="Q13" s="6"/>
      <c r="R13" s="13">
        <f t="shared" si="1"/>
        <v>0</v>
      </c>
      <c r="S13" s="89">
        <v>0</v>
      </c>
    </row>
    <row r="14" spans="1:19" ht="18" customHeight="1" x14ac:dyDescent="0.25">
      <c r="A14" s="37"/>
      <c r="B14" s="143"/>
      <c r="C14" s="143"/>
      <c r="D14" s="143"/>
      <c r="E14" s="143"/>
      <c r="F14" s="143"/>
      <c r="G14" s="6"/>
      <c r="H14" s="4">
        <f t="shared" si="0"/>
        <v>0</v>
      </c>
      <c r="I14" s="52"/>
      <c r="J14" s="37" t="s">
        <v>21</v>
      </c>
      <c r="K14" s="143" t="s">
        <v>94</v>
      </c>
      <c r="L14" s="143"/>
      <c r="M14" s="143"/>
      <c r="N14" s="143"/>
      <c r="O14" s="143"/>
      <c r="P14" s="143"/>
      <c r="Q14" s="6">
        <v>18971</v>
      </c>
      <c r="R14" s="13">
        <f t="shared" si="1"/>
        <v>-1575</v>
      </c>
      <c r="S14" s="89">
        <v>17396</v>
      </c>
    </row>
    <row r="15" spans="1:19" ht="18" customHeight="1" x14ac:dyDescent="0.25">
      <c r="A15" s="37"/>
      <c r="B15" s="144"/>
      <c r="C15" s="155"/>
      <c r="D15" s="155"/>
      <c r="E15" s="155"/>
      <c r="F15" s="156"/>
      <c r="G15" s="6"/>
      <c r="H15" s="4">
        <f t="shared" si="0"/>
        <v>0</v>
      </c>
      <c r="I15" s="52"/>
      <c r="J15" s="37" t="s">
        <v>22</v>
      </c>
      <c r="K15" s="143" t="s">
        <v>126</v>
      </c>
      <c r="L15" s="143"/>
      <c r="M15" s="143"/>
      <c r="N15" s="143"/>
      <c r="O15" s="143"/>
      <c r="P15" s="143"/>
      <c r="Q15" s="6">
        <v>1929</v>
      </c>
      <c r="R15" s="13">
        <f t="shared" si="1"/>
        <v>1904</v>
      </c>
      <c r="S15" s="89">
        <v>3833</v>
      </c>
    </row>
    <row r="16" spans="1:19" ht="18" customHeight="1" x14ac:dyDescent="0.25">
      <c r="A16" s="137" t="s">
        <v>15</v>
      </c>
      <c r="B16" s="138"/>
      <c r="C16" s="138"/>
      <c r="D16" s="138"/>
      <c r="E16" s="138"/>
      <c r="F16" s="138"/>
      <c r="G16" s="31">
        <f>SUM(G7:G14)</f>
        <v>82544</v>
      </c>
      <c r="H16" s="4">
        <f t="shared" si="0"/>
        <v>5391</v>
      </c>
      <c r="I16" s="39">
        <f>SUM(I7:I14)</f>
        <v>87935</v>
      </c>
      <c r="J16" s="145" t="s">
        <v>38</v>
      </c>
      <c r="K16" s="146"/>
      <c r="L16" s="146"/>
      <c r="M16" s="146"/>
      <c r="N16" s="146"/>
      <c r="O16" s="146"/>
      <c r="P16" s="146"/>
      <c r="Q16" s="81">
        <f>SUM(Q7:Q15)</f>
        <v>92388</v>
      </c>
      <c r="R16" s="13">
        <f t="shared" si="1"/>
        <v>6641</v>
      </c>
      <c r="S16" s="120">
        <f>SUM(S7:S15)</f>
        <v>99029</v>
      </c>
    </row>
    <row r="17" spans="1:19" ht="12" customHeight="1" x14ac:dyDescent="0.25">
      <c r="A17" s="2"/>
      <c r="B17" s="3"/>
      <c r="C17" s="3"/>
      <c r="D17" s="3"/>
      <c r="E17" s="3"/>
      <c r="F17" s="3"/>
      <c r="G17" s="3"/>
      <c r="H17" s="4"/>
      <c r="I17" s="52"/>
      <c r="J17" s="94"/>
      <c r="K17" s="35"/>
      <c r="L17" s="35"/>
      <c r="M17" s="35"/>
      <c r="N17" s="35"/>
      <c r="O17" s="35"/>
      <c r="P17" s="35"/>
      <c r="Q17" s="73"/>
      <c r="R17" s="13"/>
      <c r="S17" s="89"/>
    </row>
    <row r="18" spans="1:19" ht="18" customHeight="1" x14ac:dyDescent="0.25">
      <c r="A18" s="37" t="s">
        <v>21</v>
      </c>
      <c r="B18" s="143" t="s">
        <v>18</v>
      </c>
      <c r="C18" s="143"/>
      <c r="D18" s="143"/>
      <c r="E18" s="143"/>
      <c r="F18" s="143"/>
      <c r="G18" s="6">
        <v>0</v>
      </c>
      <c r="H18" s="4">
        <f t="shared" si="0"/>
        <v>0</v>
      </c>
      <c r="I18" s="52">
        <v>0</v>
      </c>
      <c r="J18" s="32"/>
      <c r="K18" s="143"/>
      <c r="L18" s="149"/>
      <c r="M18" s="149"/>
      <c r="N18" s="149"/>
      <c r="O18" s="149"/>
      <c r="P18" s="149"/>
      <c r="Q18" s="83"/>
      <c r="R18" s="13"/>
      <c r="S18" s="89"/>
    </row>
    <row r="19" spans="1:19" ht="11.25" customHeight="1" x14ac:dyDescent="0.25">
      <c r="A19" s="2"/>
      <c r="B19" s="3"/>
      <c r="C19" s="3"/>
      <c r="D19" s="3"/>
      <c r="E19" s="3"/>
      <c r="F19" s="3"/>
      <c r="G19" s="3"/>
      <c r="H19" s="4"/>
      <c r="I19" s="52"/>
      <c r="J19" s="34"/>
      <c r="K19" s="35"/>
      <c r="L19" s="35"/>
      <c r="M19" s="35"/>
      <c r="N19" s="35"/>
      <c r="O19" s="35"/>
      <c r="P19" s="35"/>
      <c r="Q19" s="74"/>
      <c r="R19" s="13"/>
      <c r="S19" s="89"/>
    </row>
    <row r="20" spans="1:19" ht="18" customHeight="1" x14ac:dyDescent="0.25">
      <c r="A20" s="137" t="s">
        <v>19</v>
      </c>
      <c r="B20" s="138"/>
      <c r="C20" s="138"/>
      <c r="D20" s="138"/>
      <c r="E20" s="138"/>
      <c r="F20" s="138"/>
      <c r="G20" s="31">
        <f>G16+G18</f>
        <v>82544</v>
      </c>
      <c r="H20" s="4">
        <f t="shared" si="0"/>
        <v>5391</v>
      </c>
      <c r="I20" s="39">
        <f>I16+I18</f>
        <v>87935</v>
      </c>
      <c r="J20" s="145" t="s">
        <v>89</v>
      </c>
      <c r="K20" s="146"/>
      <c r="L20" s="146"/>
      <c r="M20" s="146"/>
      <c r="N20" s="146"/>
      <c r="O20" s="146"/>
      <c r="P20" s="146"/>
      <c r="Q20" s="84">
        <f>Q16</f>
        <v>92388</v>
      </c>
      <c r="R20" s="13">
        <f t="shared" si="1"/>
        <v>6641</v>
      </c>
      <c r="S20" s="122">
        <f>S16</f>
        <v>99029</v>
      </c>
    </row>
    <row r="21" spans="1:19" ht="18" customHeight="1" x14ac:dyDescent="0.25">
      <c r="A21" s="2"/>
      <c r="B21" s="3"/>
      <c r="C21" s="3"/>
      <c r="D21" s="3"/>
      <c r="E21" s="3"/>
      <c r="F21" s="3"/>
      <c r="G21" s="3"/>
      <c r="H21" s="4"/>
      <c r="I21" s="52"/>
      <c r="J21" s="121"/>
      <c r="K21" s="33"/>
      <c r="L21" s="33"/>
      <c r="M21" s="33"/>
      <c r="N21" s="33"/>
      <c r="O21" s="33"/>
      <c r="P21" s="8"/>
      <c r="Q21" s="85"/>
      <c r="R21" s="13"/>
      <c r="S21" s="89"/>
    </row>
    <row r="22" spans="1:19" ht="18" customHeight="1" x14ac:dyDescent="0.25">
      <c r="A22" s="37" t="s">
        <v>22</v>
      </c>
      <c r="B22" s="143" t="s">
        <v>23</v>
      </c>
      <c r="C22" s="143"/>
      <c r="D22" s="143"/>
      <c r="E22" s="143"/>
      <c r="F22" s="143"/>
      <c r="G22" s="6">
        <v>40000</v>
      </c>
      <c r="H22" s="4">
        <f t="shared" si="0"/>
        <v>14489</v>
      </c>
      <c r="I22" s="52">
        <v>54489</v>
      </c>
      <c r="J22" s="37" t="s">
        <v>27</v>
      </c>
      <c r="K22" s="143" t="s">
        <v>41</v>
      </c>
      <c r="L22" s="143"/>
      <c r="M22" s="143"/>
      <c r="N22" s="143"/>
      <c r="O22" s="143"/>
      <c r="P22" s="143"/>
      <c r="Q22" s="6">
        <v>46266</v>
      </c>
      <c r="R22" s="13">
        <f t="shared" si="1"/>
        <v>13794</v>
      </c>
      <c r="S22" s="89">
        <v>60060</v>
      </c>
    </row>
    <row r="23" spans="1:19" ht="18" customHeight="1" x14ac:dyDescent="0.25">
      <c r="A23" s="37" t="s">
        <v>27</v>
      </c>
      <c r="B23" s="143" t="s">
        <v>24</v>
      </c>
      <c r="C23" s="143"/>
      <c r="D23" s="143"/>
      <c r="E23" s="143"/>
      <c r="F23" s="143"/>
      <c r="G23" s="6"/>
      <c r="H23" s="4">
        <f t="shared" si="0"/>
        <v>0</v>
      </c>
      <c r="I23" s="52"/>
      <c r="J23" s="37" t="s">
        <v>40</v>
      </c>
      <c r="K23" s="143" t="s">
        <v>42</v>
      </c>
      <c r="L23" s="143"/>
      <c r="M23" s="143"/>
      <c r="N23" s="143"/>
      <c r="O23" s="143"/>
      <c r="P23" s="143"/>
      <c r="Q23" s="6">
        <v>3960</v>
      </c>
      <c r="R23" s="13">
        <f t="shared" si="1"/>
        <v>2317</v>
      </c>
      <c r="S23" s="89">
        <v>6277</v>
      </c>
    </row>
    <row r="24" spans="1:19" ht="18" customHeight="1" x14ac:dyDescent="0.25">
      <c r="A24" s="37" t="s">
        <v>40</v>
      </c>
      <c r="B24" s="143" t="s">
        <v>166</v>
      </c>
      <c r="C24" s="143"/>
      <c r="D24" s="143"/>
      <c r="E24" s="143"/>
      <c r="F24" s="143"/>
      <c r="G24" s="6">
        <v>2000</v>
      </c>
      <c r="H24" s="4">
        <f t="shared" si="0"/>
        <v>-2000</v>
      </c>
      <c r="I24" s="52">
        <v>0</v>
      </c>
      <c r="J24" s="37" t="s">
        <v>45</v>
      </c>
      <c r="K24" s="143" t="s">
        <v>43</v>
      </c>
      <c r="L24" s="143"/>
      <c r="M24" s="143"/>
      <c r="N24" s="143"/>
      <c r="O24" s="143"/>
      <c r="P24" s="143"/>
      <c r="Q24" s="6"/>
      <c r="R24" s="13">
        <f t="shared" si="1"/>
        <v>0</v>
      </c>
      <c r="S24" s="89"/>
    </row>
    <row r="25" spans="1:19" ht="18" customHeight="1" x14ac:dyDescent="0.25">
      <c r="A25" s="2"/>
      <c r="B25" s="3"/>
      <c r="C25" s="3"/>
      <c r="D25" s="3"/>
      <c r="E25" s="3"/>
      <c r="F25" s="3"/>
      <c r="G25" s="3"/>
      <c r="H25" s="4"/>
      <c r="I25" s="52"/>
      <c r="J25" s="37" t="s">
        <v>73</v>
      </c>
      <c r="K25" s="147" t="s">
        <v>48</v>
      </c>
      <c r="L25" s="147"/>
      <c r="M25" s="147"/>
      <c r="N25" s="147"/>
      <c r="O25" s="147"/>
      <c r="P25" s="147"/>
      <c r="Q25" s="35"/>
      <c r="R25" s="13">
        <f t="shared" si="1"/>
        <v>0</v>
      </c>
      <c r="S25" s="89"/>
    </row>
    <row r="26" spans="1:19" ht="18" customHeight="1" x14ac:dyDescent="0.25">
      <c r="A26" s="137" t="s">
        <v>26</v>
      </c>
      <c r="B26" s="138"/>
      <c r="C26" s="138"/>
      <c r="D26" s="138"/>
      <c r="E26" s="138"/>
      <c r="F26" s="138"/>
      <c r="G26" s="31">
        <f>G22+G23+G24</f>
        <v>42000</v>
      </c>
      <c r="H26" s="4">
        <f t="shared" si="0"/>
        <v>12489</v>
      </c>
      <c r="I26" s="39">
        <f>I22+I23+I24</f>
        <v>54489</v>
      </c>
      <c r="J26" s="145" t="s">
        <v>44</v>
      </c>
      <c r="K26" s="146"/>
      <c r="L26" s="146"/>
      <c r="M26" s="146"/>
      <c r="N26" s="146"/>
      <c r="O26" s="146"/>
      <c r="P26" s="146"/>
      <c r="Q26" s="81">
        <f>Q22+Q23+Q24+Q25</f>
        <v>50226</v>
      </c>
      <c r="R26" s="13">
        <f t="shared" si="1"/>
        <v>16111</v>
      </c>
      <c r="S26" s="120">
        <f>S22+S23+S24+S25</f>
        <v>66337</v>
      </c>
    </row>
    <row r="27" spans="1:19" ht="18" customHeight="1" x14ac:dyDescent="0.25">
      <c r="A27" s="2"/>
      <c r="B27" s="3"/>
      <c r="C27" s="3"/>
      <c r="D27" s="3"/>
      <c r="E27" s="3"/>
      <c r="F27" s="3"/>
      <c r="G27" s="3"/>
      <c r="H27" s="4"/>
      <c r="I27" s="52"/>
      <c r="J27" s="36"/>
      <c r="K27" s="10"/>
      <c r="L27" s="10"/>
      <c r="M27" s="10"/>
      <c r="N27" s="10"/>
      <c r="O27" s="10"/>
      <c r="P27" s="10"/>
      <c r="Q27" s="10"/>
      <c r="R27" s="13"/>
      <c r="S27" s="89"/>
    </row>
    <row r="28" spans="1:19" ht="18" customHeight="1" x14ac:dyDescent="0.25">
      <c r="A28" s="37" t="s">
        <v>45</v>
      </c>
      <c r="B28" s="143" t="s">
        <v>28</v>
      </c>
      <c r="C28" s="143"/>
      <c r="D28" s="143"/>
      <c r="E28" s="143"/>
      <c r="F28" s="143"/>
      <c r="G28" s="6">
        <v>18070</v>
      </c>
      <c r="H28" s="4">
        <f t="shared" si="0"/>
        <v>4872</v>
      </c>
      <c r="I28" s="52">
        <v>22942</v>
      </c>
      <c r="J28" s="34"/>
      <c r="K28" s="148"/>
      <c r="L28" s="148"/>
      <c r="M28" s="148"/>
      <c r="N28" s="148"/>
      <c r="O28" s="148"/>
      <c r="P28" s="148"/>
      <c r="Q28" s="12"/>
      <c r="R28" s="13"/>
      <c r="S28" s="89"/>
    </row>
    <row r="29" spans="1:19" ht="18" customHeight="1" x14ac:dyDescent="0.25">
      <c r="A29" s="137" t="s">
        <v>29</v>
      </c>
      <c r="B29" s="138"/>
      <c r="C29" s="138"/>
      <c r="D29" s="138"/>
      <c r="E29" s="138"/>
      <c r="F29" s="138"/>
      <c r="G29" s="31">
        <f>G26+G28</f>
        <v>60070</v>
      </c>
      <c r="H29" s="4">
        <f t="shared" si="0"/>
        <v>17361</v>
      </c>
      <c r="I29" s="39">
        <f>I26+I28</f>
        <v>77431</v>
      </c>
      <c r="J29" s="137" t="s">
        <v>47</v>
      </c>
      <c r="K29" s="138"/>
      <c r="L29" s="138"/>
      <c r="M29" s="138"/>
      <c r="N29" s="138"/>
      <c r="O29" s="138"/>
      <c r="P29" s="138"/>
      <c r="Q29" s="31">
        <f>Q26</f>
        <v>50226</v>
      </c>
      <c r="R29" s="13">
        <f t="shared" si="1"/>
        <v>16111</v>
      </c>
      <c r="S29" s="122">
        <f>S26</f>
        <v>66337</v>
      </c>
    </row>
    <row r="30" spans="1:19" ht="18" customHeight="1" thickBot="1" x14ac:dyDescent="0.3">
      <c r="A30" s="140" t="s">
        <v>30</v>
      </c>
      <c r="B30" s="141"/>
      <c r="C30" s="141"/>
      <c r="D30" s="141"/>
      <c r="E30" s="141"/>
      <c r="F30" s="141"/>
      <c r="G30" s="53">
        <f>G20+G29</f>
        <v>142614</v>
      </c>
      <c r="H30" s="119">
        <f t="shared" si="0"/>
        <v>22752</v>
      </c>
      <c r="I30" s="127">
        <f>I20+I29</f>
        <v>165366</v>
      </c>
      <c r="J30" s="140" t="s">
        <v>46</v>
      </c>
      <c r="K30" s="141"/>
      <c r="L30" s="141"/>
      <c r="M30" s="141"/>
      <c r="N30" s="141"/>
      <c r="O30" s="141"/>
      <c r="P30" s="141"/>
      <c r="Q30" s="53">
        <f>Q20+Q29</f>
        <v>142614</v>
      </c>
      <c r="R30" s="13">
        <f t="shared" si="1"/>
        <v>22752</v>
      </c>
      <c r="S30" s="40">
        <f>S20+S29</f>
        <v>165366</v>
      </c>
    </row>
    <row r="31" spans="1:19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9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9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9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54"/>
    </row>
    <row r="35" spans="1:19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9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44">
    <mergeCell ref="J26:P26"/>
    <mergeCell ref="B10:F10"/>
    <mergeCell ref="K22:P22"/>
    <mergeCell ref="K15:P15"/>
    <mergeCell ref="B15:F15"/>
    <mergeCell ref="J16:P16"/>
    <mergeCell ref="K12:P12"/>
    <mergeCell ref="K13:P13"/>
    <mergeCell ref="K25:P25"/>
    <mergeCell ref="K24:P24"/>
    <mergeCell ref="A4:P4"/>
    <mergeCell ref="B6:F6"/>
    <mergeCell ref="K8:P8"/>
    <mergeCell ref="K10:P10"/>
    <mergeCell ref="B9:F9"/>
    <mergeCell ref="F2:Q2"/>
    <mergeCell ref="F3:Q3"/>
    <mergeCell ref="J20:P20"/>
    <mergeCell ref="B14:F14"/>
    <mergeCell ref="K23:P23"/>
    <mergeCell ref="K6:P6"/>
    <mergeCell ref="B11:F11"/>
    <mergeCell ref="A16:F16"/>
    <mergeCell ref="B13:F13"/>
    <mergeCell ref="N1:P1"/>
    <mergeCell ref="A20:F20"/>
    <mergeCell ref="B22:F22"/>
    <mergeCell ref="K7:P7"/>
    <mergeCell ref="B12:F12"/>
    <mergeCell ref="K11:P11"/>
    <mergeCell ref="K14:P14"/>
    <mergeCell ref="B8:F8"/>
    <mergeCell ref="K9:P9"/>
    <mergeCell ref="K18:P18"/>
    <mergeCell ref="A30:F30"/>
    <mergeCell ref="K28:P28"/>
    <mergeCell ref="J29:P29"/>
    <mergeCell ref="J30:P30"/>
    <mergeCell ref="B18:F18"/>
    <mergeCell ref="B24:F24"/>
    <mergeCell ref="B23:F23"/>
    <mergeCell ref="A26:F26"/>
    <mergeCell ref="A29:F29"/>
    <mergeCell ref="B28:F28"/>
  </mergeCells>
  <phoneticPr fontId="5" type="noConversion"/>
  <pageMargins left="0.39370078740157483" right="0.39370078740157483" top="0.39370078740157483" bottom="0.19685039370078741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0"/>
  <sheetViews>
    <sheetView workbookViewId="0">
      <selection activeCell="A7" sqref="A7:P7"/>
    </sheetView>
  </sheetViews>
  <sheetFormatPr defaultRowHeight="12.75" x14ac:dyDescent="0.2"/>
  <cols>
    <col min="1" max="1" width="5" customWidth="1"/>
    <col min="6" max="6" width="8.140625" customWidth="1"/>
    <col min="7" max="9" width="11" customWidth="1"/>
    <col min="10" max="10" width="6.28515625" customWidth="1"/>
    <col min="15" max="15" width="3.85546875" customWidth="1"/>
    <col min="16" max="16" width="2.42578125" customWidth="1"/>
    <col min="17" max="17" width="11.140625" customWidth="1"/>
  </cols>
  <sheetData>
    <row r="4" spans="1:19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69"/>
      <c r="O4" s="169"/>
      <c r="P4" s="169"/>
      <c r="Q4" s="169"/>
    </row>
    <row r="5" spans="1:19" ht="18" customHeight="1" x14ac:dyDescent="0.25">
      <c r="A5" s="1"/>
      <c r="B5" s="1"/>
      <c r="C5" s="1"/>
      <c r="D5" s="1"/>
      <c r="E5" s="1"/>
      <c r="F5" s="135" t="s">
        <v>178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9" ht="18.75" customHeight="1" x14ac:dyDescent="0.25">
      <c r="A6" s="1"/>
      <c r="B6" s="1"/>
      <c r="C6" s="1"/>
      <c r="D6" s="1"/>
      <c r="E6" s="1"/>
      <c r="F6" s="135" t="s">
        <v>167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</row>
    <row r="7" spans="1:19" ht="18" customHeight="1" x14ac:dyDescent="0.25">
      <c r="A7" s="151" t="s">
        <v>187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19" ht="8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9" ht="49.5" customHeight="1" x14ac:dyDescent="0.25">
      <c r="A9" s="38" t="s">
        <v>0</v>
      </c>
      <c r="B9" s="172" t="s">
        <v>4</v>
      </c>
      <c r="C9" s="172"/>
      <c r="D9" s="172"/>
      <c r="E9" s="172"/>
      <c r="F9" s="172"/>
      <c r="G9" s="71" t="s">
        <v>136</v>
      </c>
      <c r="H9" s="86" t="s">
        <v>138</v>
      </c>
      <c r="I9" s="87" t="s">
        <v>139</v>
      </c>
      <c r="J9" s="50" t="s">
        <v>0</v>
      </c>
      <c r="K9" s="173" t="s">
        <v>3</v>
      </c>
      <c r="L9" s="173"/>
      <c r="M9" s="173"/>
      <c r="N9" s="173"/>
      <c r="O9" s="173"/>
      <c r="P9" s="173"/>
      <c r="Q9" s="71" t="s">
        <v>136</v>
      </c>
      <c r="R9" s="86" t="s">
        <v>138</v>
      </c>
      <c r="S9" s="87" t="s">
        <v>139</v>
      </c>
    </row>
    <row r="10" spans="1:19" ht="18" customHeight="1" x14ac:dyDescent="0.25">
      <c r="A10" s="70" t="s">
        <v>5</v>
      </c>
      <c r="B10" s="170" t="s">
        <v>52</v>
      </c>
      <c r="C10" s="171"/>
      <c r="D10" s="171"/>
      <c r="E10" s="171"/>
      <c r="F10" s="171"/>
      <c r="G10" s="41">
        <v>18971</v>
      </c>
      <c r="H10" s="14">
        <f>I10-G10</f>
        <v>-1575</v>
      </c>
      <c r="I10" s="88">
        <v>17396</v>
      </c>
      <c r="J10" s="70" t="s">
        <v>5</v>
      </c>
      <c r="K10" s="161" t="s">
        <v>31</v>
      </c>
      <c r="L10" s="161"/>
      <c r="M10" s="161"/>
      <c r="N10" s="161"/>
      <c r="O10" s="161"/>
      <c r="P10" s="161"/>
      <c r="Q10" s="41">
        <v>14325</v>
      </c>
      <c r="R10" s="13">
        <f>S10-Q10</f>
        <v>-4920</v>
      </c>
      <c r="S10" s="89">
        <v>9405</v>
      </c>
    </row>
    <row r="11" spans="1:19" ht="18" customHeight="1" x14ac:dyDescent="0.25">
      <c r="A11" s="70" t="s">
        <v>6</v>
      </c>
      <c r="B11" s="170" t="s">
        <v>53</v>
      </c>
      <c r="C11" s="170"/>
      <c r="D11" s="170"/>
      <c r="E11" s="170"/>
      <c r="F11" s="170"/>
      <c r="G11" s="41"/>
      <c r="H11" s="14">
        <f t="shared" ref="H11:H24" si="0">I11-G11</f>
        <v>25</v>
      </c>
      <c r="I11" s="88">
        <v>25</v>
      </c>
      <c r="J11" s="70" t="s">
        <v>6</v>
      </c>
      <c r="K11" s="161" t="s">
        <v>49</v>
      </c>
      <c r="L11" s="161"/>
      <c r="M11" s="161"/>
      <c r="N11" s="161"/>
      <c r="O11" s="161"/>
      <c r="P11" s="161"/>
      <c r="Q11" s="41">
        <v>2052</v>
      </c>
      <c r="R11" s="13">
        <f>S11-Q11</f>
        <v>-394</v>
      </c>
      <c r="S11" s="89">
        <v>1658</v>
      </c>
    </row>
    <row r="12" spans="1:19" ht="18" customHeight="1" x14ac:dyDescent="0.25">
      <c r="A12" s="70" t="s">
        <v>7</v>
      </c>
      <c r="B12" s="161" t="s">
        <v>50</v>
      </c>
      <c r="C12" s="161"/>
      <c r="D12" s="161"/>
      <c r="E12" s="161"/>
      <c r="F12" s="161"/>
      <c r="G12" s="41"/>
      <c r="H12" s="14">
        <f t="shared" si="0"/>
        <v>0</v>
      </c>
      <c r="I12" s="88"/>
      <c r="J12" s="70" t="s">
        <v>7</v>
      </c>
      <c r="K12" s="161" t="s">
        <v>33</v>
      </c>
      <c r="L12" s="161"/>
      <c r="M12" s="161"/>
      <c r="N12" s="161"/>
      <c r="O12" s="161"/>
      <c r="P12" s="161"/>
      <c r="Q12" s="41">
        <v>2599</v>
      </c>
      <c r="R12" s="13">
        <f>S12-Q12</f>
        <v>3404</v>
      </c>
      <c r="S12" s="89">
        <v>6003</v>
      </c>
    </row>
    <row r="13" spans="1:19" ht="18" customHeight="1" x14ac:dyDescent="0.25">
      <c r="A13" s="70" t="s">
        <v>8</v>
      </c>
      <c r="B13" s="161" t="s">
        <v>51</v>
      </c>
      <c r="C13" s="161"/>
      <c r="D13" s="161"/>
      <c r="E13" s="161"/>
      <c r="F13" s="161"/>
      <c r="G13" s="41"/>
      <c r="H13" s="14">
        <f t="shared" si="0"/>
        <v>0</v>
      </c>
      <c r="I13" s="88"/>
      <c r="J13" s="70" t="s">
        <v>8</v>
      </c>
      <c r="K13" s="161" t="s">
        <v>54</v>
      </c>
      <c r="L13" s="161"/>
      <c r="M13" s="161"/>
      <c r="N13" s="161"/>
      <c r="O13" s="161"/>
      <c r="P13" s="161"/>
      <c r="Q13" s="41"/>
      <c r="R13" s="13">
        <f>S13-Q13</f>
        <v>0</v>
      </c>
      <c r="S13" s="89"/>
    </row>
    <row r="14" spans="1:19" ht="18" customHeight="1" x14ac:dyDescent="0.25">
      <c r="A14" s="137" t="s">
        <v>15</v>
      </c>
      <c r="B14" s="138"/>
      <c r="C14" s="138"/>
      <c r="D14" s="138"/>
      <c r="E14" s="138"/>
      <c r="F14" s="138"/>
      <c r="G14" s="31">
        <f>G10+G11+G12+G13</f>
        <v>18971</v>
      </c>
      <c r="H14" s="14">
        <f t="shared" si="0"/>
        <v>-1550</v>
      </c>
      <c r="I14" s="39">
        <f>SUM(I10:I13)</f>
        <v>17421</v>
      </c>
      <c r="J14" s="165" t="s">
        <v>38</v>
      </c>
      <c r="K14" s="166"/>
      <c r="L14" s="166"/>
      <c r="M14" s="166"/>
      <c r="N14" s="166"/>
      <c r="O14" s="166"/>
      <c r="P14" s="167"/>
      <c r="Q14" s="72">
        <f>SUM(Q10:Q13)</f>
        <v>18976</v>
      </c>
      <c r="R14" s="13">
        <f>S14-Q14</f>
        <v>-1910</v>
      </c>
      <c r="S14" s="89">
        <f>SUM(S10:S13)</f>
        <v>17066</v>
      </c>
    </row>
    <row r="15" spans="1:19" ht="12" customHeight="1" x14ac:dyDescent="0.25">
      <c r="A15" s="2"/>
      <c r="B15" s="3"/>
      <c r="C15" s="3"/>
      <c r="D15" s="3"/>
      <c r="E15" s="3"/>
      <c r="F15" s="3"/>
      <c r="G15" s="3"/>
      <c r="H15" s="14"/>
      <c r="I15" s="52"/>
      <c r="J15" s="36"/>
      <c r="K15" s="10"/>
      <c r="L15" s="10"/>
      <c r="M15" s="10"/>
      <c r="N15" s="10"/>
      <c r="O15" s="10"/>
      <c r="P15" s="10"/>
      <c r="Q15" s="73"/>
      <c r="R15" s="77"/>
      <c r="S15" s="90"/>
    </row>
    <row r="16" spans="1:19" ht="18" customHeight="1" x14ac:dyDescent="0.25">
      <c r="A16" s="37" t="s">
        <v>16</v>
      </c>
      <c r="B16" s="168" t="s">
        <v>18</v>
      </c>
      <c r="C16" s="168"/>
      <c r="D16" s="168"/>
      <c r="E16" s="168"/>
      <c r="F16" s="168"/>
      <c r="G16" s="129">
        <v>5</v>
      </c>
      <c r="H16" s="14">
        <f t="shared" si="0"/>
        <v>0</v>
      </c>
      <c r="I16" s="128">
        <v>5</v>
      </c>
      <c r="J16" s="2"/>
      <c r="K16" s="162"/>
      <c r="L16" s="163"/>
      <c r="M16" s="163"/>
      <c r="N16" s="163"/>
      <c r="O16" s="163"/>
      <c r="P16" s="163"/>
      <c r="Q16" s="163"/>
      <c r="R16" s="78"/>
      <c r="S16" s="91"/>
    </row>
    <row r="17" spans="1:19" ht="11.25" customHeight="1" x14ac:dyDescent="0.25">
      <c r="A17" s="2"/>
      <c r="B17" s="3"/>
      <c r="C17" s="3"/>
      <c r="D17" s="3"/>
      <c r="E17" s="3"/>
      <c r="F17" s="3"/>
      <c r="G17" s="3"/>
      <c r="H17" s="14"/>
      <c r="I17" s="52"/>
      <c r="J17" s="34"/>
      <c r="K17" s="12"/>
      <c r="L17" s="12"/>
      <c r="M17" s="12"/>
      <c r="N17" s="12"/>
      <c r="O17" s="12"/>
      <c r="P17" s="12"/>
      <c r="Q17" s="74"/>
      <c r="R17" s="79"/>
      <c r="S17" s="92"/>
    </row>
    <row r="18" spans="1:19" ht="18" customHeight="1" x14ac:dyDescent="0.25">
      <c r="A18" s="137" t="s">
        <v>19</v>
      </c>
      <c r="B18" s="138"/>
      <c r="C18" s="138"/>
      <c r="D18" s="138"/>
      <c r="E18" s="138"/>
      <c r="F18" s="138"/>
      <c r="G18" s="31">
        <f>G14+G16</f>
        <v>18976</v>
      </c>
      <c r="H18" s="14">
        <f t="shared" si="0"/>
        <v>-1550</v>
      </c>
      <c r="I18" s="39">
        <f>I14+I16</f>
        <v>17426</v>
      </c>
      <c r="J18" s="165" t="s">
        <v>39</v>
      </c>
      <c r="K18" s="166"/>
      <c r="L18" s="166"/>
      <c r="M18" s="166"/>
      <c r="N18" s="166"/>
      <c r="O18" s="166"/>
      <c r="P18" s="167"/>
      <c r="Q18" s="75">
        <f>Q14</f>
        <v>18976</v>
      </c>
      <c r="R18" s="13">
        <f>S18-Q18</f>
        <v>-1910</v>
      </c>
      <c r="S18" s="89">
        <f>S14</f>
        <v>17066</v>
      </c>
    </row>
    <row r="19" spans="1:19" ht="18" customHeight="1" x14ac:dyDescent="0.25">
      <c r="A19" s="2"/>
      <c r="B19" s="3"/>
      <c r="C19" s="3"/>
      <c r="D19" s="3"/>
      <c r="E19" s="3"/>
      <c r="F19" s="3"/>
      <c r="G19" s="3"/>
      <c r="H19" s="14"/>
      <c r="I19" s="52"/>
      <c r="J19" s="2"/>
      <c r="K19" s="3"/>
      <c r="L19" s="3"/>
      <c r="M19" s="3"/>
      <c r="N19" s="3"/>
      <c r="O19" s="3"/>
      <c r="P19" s="3"/>
      <c r="Q19" s="3"/>
      <c r="R19" s="9"/>
      <c r="S19" s="89"/>
    </row>
    <row r="20" spans="1:19" ht="18" customHeight="1" x14ac:dyDescent="0.25">
      <c r="A20" s="37" t="s">
        <v>17</v>
      </c>
      <c r="B20" s="161" t="s">
        <v>25</v>
      </c>
      <c r="C20" s="161"/>
      <c r="D20" s="161"/>
      <c r="E20" s="161"/>
      <c r="F20" s="161"/>
      <c r="G20" s="6"/>
      <c r="H20" s="14">
        <f t="shared" si="0"/>
        <v>0</v>
      </c>
      <c r="I20" s="52"/>
      <c r="J20" s="93" t="s">
        <v>16</v>
      </c>
      <c r="K20" s="164" t="s">
        <v>95</v>
      </c>
      <c r="L20" s="164"/>
      <c r="M20" s="164"/>
      <c r="N20" s="164"/>
      <c r="O20" s="164"/>
      <c r="P20" s="164"/>
      <c r="Q20" s="7"/>
      <c r="R20" s="13">
        <f>S20-Q20</f>
        <v>360</v>
      </c>
      <c r="S20" s="89">
        <v>360</v>
      </c>
    </row>
    <row r="21" spans="1:19" ht="18" customHeight="1" x14ac:dyDescent="0.25">
      <c r="A21" s="2"/>
      <c r="B21" s="15"/>
      <c r="C21" s="15"/>
      <c r="D21" s="15"/>
      <c r="E21" s="15"/>
      <c r="F21" s="15"/>
      <c r="G21" s="3"/>
      <c r="H21" s="14"/>
      <c r="I21" s="52"/>
      <c r="J21" s="94"/>
      <c r="K21" s="157"/>
      <c r="L21" s="157"/>
      <c r="M21" s="157"/>
      <c r="N21" s="157"/>
      <c r="O21" s="157"/>
      <c r="P21" s="157"/>
      <c r="Q21" s="35"/>
      <c r="R21" s="13"/>
      <c r="S21" s="89"/>
    </row>
    <row r="22" spans="1:19" ht="18" customHeight="1" x14ac:dyDescent="0.25">
      <c r="A22" s="137" t="s">
        <v>26</v>
      </c>
      <c r="B22" s="138"/>
      <c r="C22" s="138"/>
      <c r="D22" s="138"/>
      <c r="E22" s="138"/>
      <c r="F22" s="138"/>
      <c r="G22" s="31"/>
      <c r="H22" s="14">
        <f t="shared" si="0"/>
        <v>0</v>
      </c>
      <c r="I22" s="39"/>
      <c r="J22" s="158" t="s">
        <v>44</v>
      </c>
      <c r="K22" s="159"/>
      <c r="L22" s="159"/>
      <c r="M22" s="159"/>
      <c r="N22" s="159"/>
      <c r="O22" s="159"/>
      <c r="P22" s="160"/>
      <c r="Q22" s="76"/>
      <c r="R22" s="13">
        <f>S22-Q22</f>
        <v>360</v>
      </c>
      <c r="S22" s="89">
        <f>S20</f>
        <v>360</v>
      </c>
    </row>
    <row r="23" spans="1:19" ht="18" customHeight="1" x14ac:dyDescent="0.25">
      <c r="A23" s="137" t="s">
        <v>29</v>
      </c>
      <c r="B23" s="138"/>
      <c r="C23" s="138"/>
      <c r="D23" s="138"/>
      <c r="E23" s="138"/>
      <c r="F23" s="138"/>
      <c r="G23" s="31">
        <f>G22</f>
        <v>0</v>
      </c>
      <c r="H23" s="14">
        <f t="shared" si="0"/>
        <v>0</v>
      </c>
      <c r="I23" s="39"/>
      <c r="J23" s="137" t="s">
        <v>47</v>
      </c>
      <c r="K23" s="138"/>
      <c r="L23" s="138"/>
      <c r="M23" s="138"/>
      <c r="N23" s="138"/>
      <c r="O23" s="138"/>
      <c r="P23" s="138"/>
      <c r="Q23" s="31">
        <f>Q22</f>
        <v>0</v>
      </c>
      <c r="R23" s="13">
        <f>S23-Q23</f>
        <v>360</v>
      </c>
      <c r="S23" s="89">
        <f>S22</f>
        <v>360</v>
      </c>
    </row>
    <row r="24" spans="1:19" ht="18" customHeight="1" thickBot="1" x14ac:dyDescent="0.3">
      <c r="A24" s="140" t="s">
        <v>30</v>
      </c>
      <c r="B24" s="141"/>
      <c r="C24" s="141"/>
      <c r="D24" s="141"/>
      <c r="E24" s="141"/>
      <c r="F24" s="141"/>
      <c r="G24" s="53">
        <f>G18+G23</f>
        <v>18976</v>
      </c>
      <c r="H24" s="97">
        <f t="shared" si="0"/>
        <v>-1550</v>
      </c>
      <c r="I24" s="40">
        <f>I18</f>
        <v>17426</v>
      </c>
      <c r="J24" s="140" t="s">
        <v>46</v>
      </c>
      <c r="K24" s="141"/>
      <c r="L24" s="141"/>
      <c r="M24" s="141"/>
      <c r="N24" s="141"/>
      <c r="O24" s="141"/>
      <c r="P24" s="141"/>
      <c r="Q24" s="53">
        <f>Q14+Q23</f>
        <v>18976</v>
      </c>
      <c r="R24" s="96">
        <f>S24-Q24</f>
        <v>-1550</v>
      </c>
      <c r="S24" s="95">
        <f>S18+S23</f>
        <v>17426</v>
      </c>
    </row>
    <row r="25" spans="1:19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9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9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54"/>
    </row>
    <row r="28" spans="1:19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9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9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29">
    <mergeCell ref="B13:F13"/>
    <mergeCell ref="N4:Q4"/>
    <mergeCell ref="B10:F10"/>
    <mergeCell ref="B11:F11"/>
    <mergeCell ref="B12:F12"/>
    <mergeCell ref="A7:P7"/>
    <mergeCell ref="B9:F9"/>
    <mergeCell ref="K9:P9"/>
    <mergeCell ref="F5:R5"/>
    <mergeCell ref="F6:R6"/>
    <mergeCell ref="J14:P14"/>
    <mergeCell ref="J18:P18"/>
    <mergeCell ref="J23:P23"/>
    <mergeCell ref="A22:F22"/>
    <mergeCell ref="A14:F14"/>
    <mergeCell ref="B16:F16"/>
    <mergeCell ref="A18:F18"/>
    <mergeCell ref="B20:F20"/>
    <mergeCell ref="A23:F23"/>
    <mergeCell ref="J24:P24"/>
    <mergeCell ref="K21:P21"/>
    <mergeCell ref="J22:P22"/>
    <mergeCell ref="A24:F24"/>
    <mergeCell ref="K10:P10"/>
    <mergeCell ref="K11:P11"/>
    <mergeCell ref="K12:P12"/>
    <mergeCell ref="K13:P13"/>
    <mergeCell ref="K16:Q16"/>
    <mergeCell ref="K20:P20"/>
  </mergeCells>
  <phoneticPr fontId="5" type="noConversion"/>
  <pageMargins left="1.08" right="0.39370078740157483" top="0.39370078740157483" bottom="0.19685039370078741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workbookViewId="0">
      <selection activeCell="A4" sqref="A4:Q4"/>
    </sheetView>
  </sheetViews>
  <sheetFormatPr defaultRowHeight="12.75" x14ac:dyDescent="0.2"/>
  <cols>
    <col min="1" max="1" width="5.28515625" customWidth="1"/>
    <col min="2" max="2" width="7.7109375" customWidth="1"/>
    <col min="5" max="5" width="12" customWidth="1"/>
    <col min="6" max="6" width="9.42578125" customWidth="1"/>
    <col min="10" max="10" width="9.140625" customWidth="1"/>
    <col min="14" max="15" width="7.28515625" customWidth="1"/>
    <col min="16" max="16" width="10.28515625" customWidth="1"/>
    <col min="17" max="17" width="11.140625" customWidth="1"/>
  </cols>
  <sheetData>
    <row r="1" spans="1:21" ht="15" customHeight="1" x14ac:dyDescent="0.25">
      <c r="A1" s="185" t="s">
        <v>179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"/>
      <c r="S1" s="18"/>
      <c r="T1" s="18"/>
      <c r="U1" s="18"/>
    </row>
    <row r="2" spans="1:21" ht="0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4.25" customHeight="1" x14ac:dyDescent="0.25">
      <c r="A3" s="185" t="s">
        <v>180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7"/>
      <c r="S3" s="17"/>
      <c r="T3" s="17"/>
      <c r="U3" s="17"/>
    </row>
    <row r="4" spans="1:21" ht="15" customHeight="1" x14ac:dyDescent="0.25">
      <c r="A4" s="184" t="s">
        <v>184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"/>
      <c r="S4" s="18"/>
      <c r="T4" s="18"/>
      <c r="U4" s="18"/>
    </row>
    <row r="5" spans="1:21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98" t="s">
        <v>74</v>
      </c>
      <c r="Q5" s="198"/>
      <c r="R5" s="17"/>
      <c r="S5" s="17"/>
      <c r="T5" s="17"/>
      <c r="U5" s="17"/>
    </row>
    <row r="6" spans="1:21" ht="15" customHeight="1" x14ac:dyDescent="0.25">
      <c r="A6" s="195" t="s">
        <v>56</v>
      </c>
      <c r="B6" s="46"/>
      <c r="C6" s="186" t="s">
        <v>67</v>
      </c>
      <c r="D6" s="187"/>
      <c r="E6" s="188"/>
      <c r="F6" s="208" t="s">
        <v>57</v>
      </c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  <c r="R6" s="17"/>
      <c r="S6" s="17"/>
      <c r="T6" s="17"/>
      <c r="U6" s="17"/>
    </row>
    <row r="7" spans="1:21" ht="15" customHeight="1" x14ac:dyDescent="0.25">
      <c r="A7" s="196"/>
      <c r="B7" s="47"/>
      <c r="C7" s="189"/>
      <c r="D7" s="190"/>
      <c r="E7" s="191"/>
      <c r="F7" s="181" t="s">
        <v>4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3"/>
      <c r="R7" s="18"/>
      <c r="S7" s="18"/>
      <c r="T7" s="18"/>
      <c r="U7" s="18"/>
    </row>
    <row r="8" spans="1:21" ht="44.25" customHeight="1" x14ac:dyDescent="0.25">
      <c r="A8" s="197"/>
      <c r="B8" s="48"/>
      <c r="C8" s="192"/>
      <c r="D8" s="193"/>
      <c r="E8" s="194"/>
      <c r="F8" s="63" t="s">
        <v>63</v>
      </c>
      <c r="G8" s="63" t="s">
        <v>79</v>
      </c>
      <c r="H8" s="63" t="s">
        <v>53</v>
      </c>
      <c r="I8" s="63" t="s">
        <v>163</v>
      </c>
      <c r="J8" s="63" t="s">
        <v>168</v>
      </c>
      <c r="K8" s="132" t="s">
        <v>161</v>
      </c>
      <c r="L8" s="64" t="s">
        <v>123</v>
      </c>
      <c r="M8" s="23" t="s">
        <v>125</v>
      </c>
      <c r="N8" s="132" t="s">
        <v>162</v>
      </c>
      <c r="O8" s="132" t="s">
        <v>169</v>
      </c>
      <c r="P8" s="22" t="s">
        <v>124</v>
      </c>
      <c r="Q8" s="22" t="s">
        <v>80</v>
      </c>
      <c r="R8" s="17"/>
      <c r="S8" s="17"/>
      <c r="T8" s="17"/>
      <c r="U8" s="17"/>
    </row>
    <row r="9" spans="1:21" s="20" customFormat="1" ht="15" customHeight="1" x14ac:dyDescent="0.2">
      <c r="A9" s="25" t="s">
        <v>9</v>
      </c>
      <c r="B9" s="25"/>
      <c r="C9" s="180" t="s">
        <v>68</v>
      </c>
      <c r="D9" s="180"/>
      <c r="E9" s="180"/>
      <c r="F9" s="25"/>
      <c r="G9" s="25"/>
      <c r="H9" s="25"/>
      <c r="I9" s="25"/>
      <c r="J9" s="25"/>
      <c r="K9" s="25"/>
      <c r="L9" s="25"/>
      <c r="M9" s="25"/>
      <c r="N9" s="25"/>
      <c r="O9" s="25"/>
      <c r="P9" s="25">
        <f>M9+N9+O9</f>
        <v>0</v>
      </c>
      <c r="Q9" s="25">
        <f>L9+P9</f>
        <v>0</v>
      </c>
      <c r="R9" s="19"/>
      <c r="S9" s="19"/>
      <c r="T9" s="19"/>
      <c r="U9" s="19"/>
    </row>
    <row r="10" spans="1:21" ht="15" customHeight="1" x14ac:dyDescent="0.25">
      <c r="A10" s="14"/>
      <c r="B10" s="41"/>
      <c r="C10" s="203" t="s">
        <v>93</v>
      </c>
      <c r="D10" s="206"/>
      <c r="E10" s="207"/>
      <c r="F10" s="14"/>
      <c r="G10" s="14"/>
      <c r="H10" s="14"/>
      <c r="I10" s="14"/>
      <c r="J10" s="14">
        <v>5</v>
      </c>
      <c r="K10" s="14"/>
      <c r="L10" s="14">
        <f t="shared" ref="L10:L49" si="0">SUM(F10:K10)</f>
        <v>5</v>
      </c>
      <c r="M10" s="14"/>
      <c r="N10" s="14"/>
      <c r="O10" s="14"/>
      <c r="P10" s="25">
        <f t="shared" ref="P10:P49" si="1">M10+N10+O10</f>
        <v>0</v>
      </c>
      <c r="Q10" s="14">
        <f>P10+L10</f>
        <v>5</v>
      </c>
      <c r="R10" s="17"/>
      <c r="S10" s="17"/>
      <c r="T10" s="17"/>
      <c r="U10" s="17"/>
    </row>
    <row r="11" spans="1:21" ht="15" customHeight="1" x14ac:dyDescent="0.25">
      <c r="A11" s="14"/>
      <c r="B11" s="41"/>
      <c r="C11" s="144" t="s">
        <v>138</v>
      </c>
      <c r="D11" s="174"/>
      <c r="E11" s="175"/>
      <c r="F11" s="14">
        <f t="shared" ref="F11:K11" si="2">F12-F10</f>
        <v>0</v>
      </c>
      <c r="G11" s="14">
        <f t="shared" si="2"/>
        <v>0</v>
      </c>
      <c r="H11" s="14">
        <f t="shared" si="2"/>
        <v>25</v>
      </c>
      <c r="I11" s="14"/>
      <c r="J11" s="14">
        <f t="shared" si="2"/>
        <v>0</v>
      </c>
      <c r="K11" s="14">
        <f t="shared" si="2"/>
        <v>0</v>
      </c>
      <c r="L11" s="14">
        <f t="shared" si="0"/>
        <v>25</v>
      </c>
      <c r="M11" s="14">
        <f>M12-M10</f>
        <v>0</v>
      </c>
      <c r="N11" s="14">
        <f>N12-N10</f>
        <v>0</v>
      </c>
      <c r="O11" s="14"/>
      <c r="P11" s="25">
        <f t="shared" si="1"/>
        <v>0</v>
      </c>
      <c r="Q11" s="14">
        <f t="shared" ref="Q11:Q49" si="3">P11+L11</f>
        <v>25</v>
      </c>
      <c r="R11" s="17"/>
      <c r="S11" s="17"/>
      <c r="T11" s="17"/>
      <c r="U11" s="17"/>
    </row>
    <row r="12" spans="1:21" s="101" customFormat="1" ht="15" customHeight="1" x14ac:dyDescent="0.25">
      <c r="A12" s="61"/>
      <c r="B12" s="109"/>
      <c r="C12" s="177" t="s">
        <v>137</v>
      </c>
      <c r="D12" s="178"/>
      <c r="E12" s="179"/>
      <c r="F12" s="61"/>
      <c r="G12" s="61"/>
      <c r="H12" s="61">
        <v>25</v>
      </c>
      <c r="I12" s="61"/>
      <c r="J12" s="61">
        <v>5</v>
      </c>
      <c r="K12" s="61"/>
      <c r="L12" s="61">
        <f t="shared" si="0"/>
        <v>30</v>
      </c>
      <c r="M12" s="61"/>
      <c r="N12" s="61"/>
      <c r="O12" s="61"/>
      <c r="P12" s="25">
        <f t="shared" si="1"/>
        <v>0</v>
      </c>
      <c r="Q12" s="14">
        <f t="shared" si="3"/>
        <v>30</v>
      </c>
      <c r="R12" s="100"/>
      <c r="S12" s="100"/>
      <c r="T12" s="100"/>
      <c r="U12" s="100"/>
    </row>
    <row r="13" spans="1:21" ht="15" customHeight="1" x14ac:dyDescent="0.25">
      <c r="A13" s="25" t="s">
        <v>12</v>
      </c>
      <c r="B13" s="43" t="s">
        <v>101</v>
      </c>
      <c r="C13" s="199" t="s">
        <v>69</v>
      </c>
      <c r="D13" s="200"/>
      <c r="E13" s="201"/>
      <c r="F13" s="25"/>
      <c r="G13" s="25"/>
      <c r="H13" s="65"/>
      <c r="I13" s="25"/>
      <c r="J13" s="25"/>
      <c r="K13" s="25"/>
      <c r="L13" s="14">
        <f t="shared" si="0"/>
        <v>0</v>
      </c>
      <c r="M13" s="25"/>
      <c r="N13" s="25">
        <v>18070</v>
      </c>
      <c r="O13" s="25">
        <v>2000</v>
      </c>
      <c r="P13" s="25">
        <f t="shared" si="1"/>
        <v>20070</v>
      </c>
      <c r="Q13" s="14">
        <f t="shared" si="3"/>
        <v>20070</v>
      </c>
      <c r="R13" s="17"/>
      <c r="S13" s="17"/>
      <c r="T13" s="17"/>
      <c r="U13" s="17"/>
    </row>
    <row r="14" spans="1:21" ht="15" customHeight="1" x14ac:dyDescent="0.25">
      <c r="A14" s="25"/>
      <c r="B14" s="43"/>
      <c r="C14" s="144" t="s">
        <v>138</v>
      </c>
      <c r="D14" s="174"/>
      <c r="E14" s="175"/>
      <c r="F14" s="14">
        <f t="shared" ref="F14:K14" si="4">F15-F13</f>
        <v>0</v>
      </c>
      <c r="G14" s="14">
        <f t="shared" si="4"/>
        <v>0</v>
      </c>
      <c r="H14" s="14">
        <f t="shared" si="4"/>
        <v>831</v>
      </c>
      <c r="I14" s="14">
        <f t="shared" si="4"/>
        <v>1488</v>
      </c>
      <c r="J14" s="14">
        <f t="shared" si="4"/>
        <v>0</v>
      </c>
      <c r="K14" s="14">
        <f t="shared" si="4"/>
        <v>0</v>
      </c>
      <c r="L14" s="14">
        <f t="shared" si="0"/>
        <v>2319</v>
      </c>
      <c r="M14" s="14">
        <f>M15-M13</f>
        <v>0</v>
      </c>
      <c r="N14" s="14">
        <f>N15-N13</f>
        <v>-18070</v>
      </c>
      <c r="O14" s="14">
        <f>O15-O13</f>
        <v>-2000</v>
      </c>
      <c r="P14" s="25">
        <f t="shared" si="1"/>
        <v>-20070</v>
      </c>
      <c r="Q14" s="14">
        <f t="shared" si="3"/>
        <v>-17751</v>
      </c>
      <c r="R14" s="17"/>
      <c r="S14" s="17"/>
      <c r="T14" s="17"/>
      <c r="U14" s="17"/>
    </row>
    <row r="15" spans="1:21" s="101" customFormat="1" ht="15" customHeight="1" x14ac:dyDescent="0.25">
      <c r="A15" s="60"/>
      <c r="B15" s="99"/>
      <c r="C15" s="177" t="s">
        <v>137</v>
      </c>
      <c r="D15" s="178"/>
      <c r="E15" s="179"/>
      <c r="F15" s="60"/>
      <c r="G15" s="60"/>
      <c r="H15" s="60">
        <v>831</v>
      </c>
      <c r="I15" s="60">
        <v>1488</v>
      </c>
      <c r="J15" s="60"/>
      <c r="K15" s="60"/>
      <c r="L15" s="61">
        <f t="shared" si="0"/>
        <v>2319</v>
      </c>
      <c r="M15" s="60"/>
      <c r="N15" s="60">
        <v>0</v>
      </c>
      <c r="O15" s="60">
        <v>0</v>
      </c>
      <c r="P15" s="25">
        <f t="shared" si="1"/>
        <v>0</v>
      </c>
      <c r="Q15" s="14">
        <f t="shared" si="3"/>
        <v>2319</v>
      </c>
      <c r="R15" s="100"/>
      <c r="S15" s="100"/>
      <c r="T15" s="100"/>
      <c r="U15" s="100"/>
    </row>
    <row r="16" spans="1:21" ht="15" customHeight="1" x14ac:dyDescent="0.25">
      <c r="A16" s="25" t="s">
        <v>13</v>
      </c>
      <c r="B16" s="25"/>
      <c r="C16" s="25" t="s">
        <v>70</v>
      </c>
      <c r="D16" s="25"/>
      <c r="E16" s="25"/>
      <c r="F16" s="25"/>
      <c r="G16" s="25"/>
      <c r="H16" s="25"/>
      <c r="I16" s="25"/>
      <c r="J16" s="25"/>
      <c r="K16" s="25"/>
      <c r="L16" s="14">
        <f t="shared" si="0"/>
        <v>0</v>
      </c>
      <c r="M16" s="25"/>
      <c r="N16" s="25"/>
      <c r="O16" s="25"/>
      <c r="P16" s="25">
        <f t="shared" si="1"/>
        <v>0</v>
      </c>
      <c r="Q16" s="14">
        <f t="shared" si="3"/>
        <v>0</v>
      </c>
      <c r="R16" s="17"/>
      <c r="S16" s="17"/>
      <c r="T16" s="17"/>
      <c r="U16" s="17"/>
    </row>
    <row r="17" spans="1:21" ht="15" customHeight="1" x14ac:dyDescent="0.25">
      <c r="A17" s="14" t="s">
        <v>5</v>
      </c>
      <c r="B17" s="42" t="s">
        <v>113</v>
      </c>
      <c r="C17" s="203" t="s">
        <v>140</v>
      </c>
      <c r="D17" s="204"/>
      <c r="E17" s="205"/>
      <c r="F17" s="25"/>
      <c r="G17" s="25"/>
      <c r="H17" s="25"/>
      <c r="I17" s="25"/>
      <c r="J17" s="25"/>
      <c r="K17" s="25"/>
      <c r="L17" s="14">
        <f t="shared" si="0"/>
        <v>0</v>
      </c>
      <c r="M17" s="25"/>
      <c r="N17" s="25"/>
      <c r="O17" s="25"/>
      <c r="P17" s="25">
        <f t="shared" si="1"/>
        <v>0</v>
      </c>
      <c r="Q17" s="14">
        <f t="shared" si="3"/>
        <v>0</v>
      </c>
      <c r="R17" s="17"/>
      <c r="S17" s="17"/>
      <c r="T17" s="17"/>
      <c r="U17" s="17"/>
    </row>
    <row r="18" spans="1:21" ht="15" customHeight="1" x14ac:dyDescent="0.25">
      <c r="A18" s="25"/>
      <c r="B18" s="25"/>
      <c r="C18" s="144" t="s">
        <v>138</v>
      </c>
      <c r="D18" s="174"/>
      <c r="E18" s="175"/>
      <c r="F18" s="14">
        <f t="shared" ref="F18:K18" si="5">F19-F17</f>
        <v>0</v>
      </c>
      <c r="G18" s="14">
        <f t="shared" si="5"/>
        <v>0</v>
      </c>
      <c r="H18" s="14">
        <f t="shared" si="5"/>
        <v>40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0"/>
        <v>40</v>
      </c>
      <c r="M18" s="14">
        <f>M19-M17</f>
        <v>0</v>
      </c>
      <c r="N18" s="14">
        <f>N19-N17</f>
        <v>0</v>
      </c>
      <c r="O18" s="14"/>
      <c r="P18" s="25">
        <f t="shared" si="1"/>
        <v>0</v>
      </c>
      <c r="Q18" s="14">
        <f t="shared" si="3"/>
        <v>40</v>
      </c>
      <c r="R18" s="17"/>
      <c r="S18" s="17"/>
      <c r="T18" s="17"/>
      <c r="U18" s="17"/>
    </row>
    <row r="19" spans="1:21" s="101" customFormat="1" ht="15" customHeight="1" x14ac:dyDescent="0.25">
      <c r="A19" s="60"/>
      <c r="B19" s="60"/>
      <c r="C19" s="177" t="s">
        <v>137</v>
      </c>
      <c r="D19" s="178"/>
      <c r="E19" s="179"/>
      <c r="F19" s="60"/>
      <c r="G19" s="60"/>
      <c r="H19" s="60">
        <v>40</v>
      </c>
      <c r="I19" s="60"/>
      <c r="J19" s="60"/>
      <c r="K19" s="60"/>
      <c r="L19" s="14">
        <f t="shared" si="0"/>
        <v>40</v>
      </c>
      <c r="M19" s="60"/>
      <c r="N19" s="60"/>
      <c r="O19" s="60"/>
      <c r="P19" s="25">
        <f t="shared" si="1"/>
        <v>0</v>
      </c>
      <c r="Q19" s="14">
        <f t="shared" si="3"/>
        <v>40</v>
      </c>
      <c r="R19" s="100"/>
      <c r="S19" s="100"/>
      <c r="T19" s="100"/>
      <c r="U19" s="100"/>
    </row>
    <row r="20" spans="1:21" ht="15" customHeight="1" x14ac:dyDescent="0.25">
      <c r="A20" s="14" t="s">
        <v>6</v>
      </c>
      <c r="B20" s="42" t="s">
        <v>109</v>
      </c>
      <c r="C20" s="176" t="s">
        <v>110</v>
      </c>
      <c r="D20" s="176"/>
      <c r="E20" s="176"/>
      <c r="F20" s="14"/>
      <c r="G20" s="14"/>
      <c r="H20" s="14"/>
      <c r="I20" s="14">
        <v>888</v>
      </c>
      <c r="J20" s="14"/>
      <c r="K20" s="14"/>
      <c r="L20" s="14">
        <f t="shared" si="0"/>
        <v>888</v>
      </c>
      <c r="M20" s="14"/>
      <c r="N20" s="14"/>
      <c r="O20" s="14"/>
      <c r="P20" s="25">
        <f t="shared" si="1"/>
        <v>0</v>
      </c>
      <c r="Q20" s="14">
        <f t="shared" si="3"/>
        <v>888</v>
      </c>
      <c r="R20" s="17"/>
      <c r="S20" s="17"/>
      <c r="T20" s="17"/>
      <c r="U20" s="17"/>
    </row>
    <row r="21" spans="1:21" ht="15" customHeight="1" x14ac:dyDescent="0.25">
      <c r="A21" s="14"/>
      <c r="B21" s="42"/>
      <c r="C21" s="144" t="s">
        <v>138</v>
      </c>
      <c r="D21" s="174"/>
      <c r="E21" s="175"/>
      <c r="F21" s="14">
        <f t="shared" ref="F21:K21" si="6">F22-F20</f>
        <v>0</v>
      </c>
      <c r="G21" s="14">
        <f t="shared" si="6"/>
        <v>0</v>
      </c>
      <c r="H21" s="14">
        <f t="shared" si="6"/>
        <v>0</v>
      </c>
      <c r="I21" s="14">
        <f t="shared" si="6"/>
        <v>170</v>
      </c>
      <c r="J21" s="14">
        <f t="shared" si="6"/>
        <v>0</v>
      </c>
      <c r="K21" s="14">
        <f t="shared" si="6"/>
        <v>0</v>
      </c>
      <c r="L21" s="14">
        <f t="shared" si="0"/>
        <v>170</v>
      </c>
      <c r="M21" s="14">
        <f>M22-M20</f>
        <v>0</v>
      </c>
      <c r="N21" s="14">
        <f>N22-N20</f>
        <v>0</v>
      </c>
      <c r="O21" s="14"/>
      <c r="P21" s="25">
        <f t="shared" si="1"/>
        <v>0</v>
      </c>
      <c r="Q21" s="14">
        <f t="shared" si="3"/>
        <v>170</v>
      </c>
      <c r="R21" s="17"/>
      <c r="S21" s="17"/>
      <c r="T21" s="17"/>
      <c r="U21" s="17"/>
    </row>
    <row r="22" spans="1:21" s="101" customFormat="1" ht="15" customHeight="1" x14ac:dyDescent="0.25">
      <c r="A22" s="61"/>
      <c r="B22" s="102"/>
      <c r="C22" s="177" t="s">
        <v>137</v>
      </c>
      <c r="D22" s="178"/>
      <c r="E22" s="179"/>
      <c r="F22" s="61"/>
      <c r="G22" s="61"/>
      <c r="H22" s="61"/>
      <c r="I22" s="61">
        <v>1058</v>
      </c>
      <c r="J22" s="61"/>
      <c r="K22" s="61"/>
      <c r="L22" s="14">
        <f t="shared" si="0"/>
        <v>1058</v>
      </c>
      <c r="M22" s="61"/>
      <c r="N22" s="61"/>
      <c r="O22" s="61"/>
      <c r="P22" s="25">
        <f t="shared" si="1"/>
        <v>0</v>
      </c>
      <c r="Q22" s="14">
        <f t="shared" si="3"/>
        <v>1058</v>
      </c>
      <c r="R22" s="100"/>
      <c r="S22" s="100"/>
      <c r="T22" s="100"/>
      <c r="U22" s="100"/>
    </row>
    <row r="23" spans="1:21" ht="15" customHeight="1" x14ac:dyDescent="0.25">
      <c r="A23" s="14" t="s">
        <v>7</v>
      </c>
      <c r="B23" s="42" t="s">
        <v>172</v>
      </c>
      <c r="C23" s="144" t="s">
        <v>183</v>
      </c>
      <c r="D23" s="204"/>
      <c r="E23" s="205"/>
      <c r="F23" s="14"/>
      <c r="G23" s="14"/>
      <c r="H23" s="14"/>
      <c r="I23" s="98"/>
      <c r="J23" s="98"/>
      <c r="K23" s="98"/>
      <c r="L23" s="14">
        <f>SUM(F23:K23)</f>
        <v>0</v>
      </c>
      <c r="M23" s="14"/>
      <c r="N23" s="14"/>
      <c r="O23" s="14"/>
      <c r="P23" s="25">
        <f>M23+N23+O23</f>
        <v>0</v>
      </c>
      <c r="Q23" s="14">
        <f>P23+L23</f>
        <v>0</v>
      </c>
      <c r="R23" s="17"/>
      <c r="S23" s="17"/>
      <c r="T23" s="17"/>
      <c r="U23" s="17"/>
    </row>
    <row r="24" spans="1:21" ht="15" customHeight="1" x14ac:dyDescent="0.25">
      <c r="A24" s="14"/>
      <c r="B24" s="42"/>
      <c r="C24" s="144" t="s">
        <v>138</v>
      </c>
      <c r="D24" s="174"/>
      <c r="E24" s="175"/>
      <c r="F24" s="14">
        <f t="shared" ref="F24:K24" si="7">F25-F23</f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>SUM(F24:K24)</f>
        <v>0</v>
      </c>
      <c r="M24" s="14">
        <f>M25-M23</f>
        <v>14734</v>
      </c>
      <c r="N24" s="14">
        <f>N25-N23</f>
        <v>0</v>
      </c>
      <c r="O24" s="14"/>
      <c r="P24" s="25">
        <f>M24+N24+O24</f>
        <v>14734</v>
      </c>
      <c r="Q24" s="14">
        <f>P24+L24</f>
        <v>14734</v>
      </c>
      <c r="R24" s="17"/>
      <c r="S24" s="17"/>
      <c r="T24" s="17"/>
      <c r="U24" s="17"/>
    </row>
    <row r="25" spans="1:21" s="101" customFormat="1" ht="15" customHeight="1" x14ac:dyDescent="0.25">
      <c r="A25" s="61"/>
      <c r="B25" s="102"/>
      <c r="C25" s="177" t="s">
        <v>137</v>
      </c>
      <c r="D25" s="178"/>
      <c r="E25" s="179"/>
      <c r="F25" s="61"/>
      <c r="G25" s="61"/>
      <c r="H25" s="61"/>
      <c r="I25" s="61"/>
      <c r="J25" s="61"/>
      <c r="K25" s="61"/>
      <c r="L25" s="14">
        <f>SUM(F25:K25)</f>
        <v>0</v>
      </c>
      <c r="M25" s="61">
        <v>14734</v>
      </c>
      <c r="N25" s="61"/>
      <c r="O25" s="61"/>
      <c r="P25" s="25">
        <f>M25+N25+O25</f>
        <v>14734</v>
      </c>
      <c r="Q25" s="14">
        <f>P25+L25</f>
        <v>14734</v>
      </c>
      <c r="R25" s="100"/>
      <c r="S25" s="100"/>
      <c r="T25" s="100"/>
      <c r="U25" s="100"/>
    </row>
    <row r="26" spans="1:21" ht="15" customHeight="1" x14ac:dyDescent="0.25">
      <c r="A26" s="14" t="s">
        <v>7</v>
      </c>
      <c r="B26" s="42" t="s">
        <v>103</v>
      </c>
      <c r="C26" s="144" t="s">
        <v>143</v>
      </c>
      <c r="D26" s="204"/>
      <c r="E26" s="205"/>
      <c r="F26" s="14"/>
      <c r="G26" s="14"/>
      <c r="H26" s="14"/>
      <c r="I26" s="98"/>
      <c r="J26" s="98"/>
      <c r="K26" s="98"/>
      <c r="L26" s="14">
        <f t="shared" si="0"/>
        <v>0</v>
      </c>
      <c r="M26" s="14"/>
      <c r="N26" s="14"/>
      <c r="O26" s="14"/>
      <c r="P26" s="25">
        <f t="shared" si="1"/>
        <v>0</v>
      </c>
      <c r="Q26" s="14">
        <f t="shared" si="3"/>
        <v>0</v>
      </c>
      <c r="R26" s="17"/>
      <c r="S26" s="17"/>
      <c r="T26" s="17"/>
      <c r="U26" s="17"/>
    </row>
    <row r="27" spans="1:21" ht="15" customHeight="1" x14ac:dyDescent="0.25">
      <c r="A27" s="14"/>
      <c r="B27" s="42"/>
      <c r="C27" s="144" t="s">
        <v>138</v>
      </c>
      <c r="D27" s="174"/>
      <c r="E27" s="175"/>
      <c r="F27" s="14">
        <f t="shared" ref="F27:K27" si="8">F28-F26</f>
        <v>0</v>
      </c>
      <c r="G27" s="14">
        <f t="shared" si="8"/>
        <v>0</v>
      </c>
      <c r="H27" s="14">
        <f t="shared" si="8"/>
        <v>2119</v>
      </c>
      <c r="I27" s="14">
        <f t="shared" si="8"/>
        <v>0</v>
      </c>
      <c r="J27" s="14">
        <f t="shared" si="8"/>
        <v>0</v>
      </c>
      <c r="K27" s="14">
        <f t="shared" si="8"/>
        <v>0</v>
      </c>
      <c r="L27" s="14">
        <f t="shared" si="0"/>
        <v>2119</v>
      </c>
      <c r="M27" s="14">
        <f>M28-M26</f>
        <v>39756</v>
      </c>
      <c r="N27" s="14">
        <f>N28-N26</f>
        <v>0</v>
      </c>
      <c r="O27" s="14"/>
      <c r="P27" s="25">
        <f t="shared" si="1"/>
        <v>39756</v>
      </c>
      <c r="Q27" s="14">
        <f t="shared" si="3"/>
        <v>41875</v>
      </c>
      <c r="R27" s="17"/>
      <c r="S27" s="17"/>
      <c r="T27" s="17"/>
      <c r="U27" s="17"/>
    </row>
    <row r="28" spans="1:21" s="101" customFormat="1" ht="15" customHeight="1" x14ac:dyDescent="0.25">
      <c r="A28" s="61"/>
      <c r="B28" s="102"/>
      <c r="C28" s="177" t="s">
        <v>137</v>
      </c>
      <c r="D28" s="178"/>
      <c r="E28" s="179"/>
      <c r="F28" s="61"/>
      <c r="G28" s="61"/>
      <c r="H28" s="61">
        <v>2119</v>
      </c>
      <c r="I28" s="61"/>
      <c r="J28" s="61"/>
      <c r="K28" s="61"/>
      <c r="L28" s="14">
        <f t="shared" si="0"/>
        <v>2119</v>
      </c>
      <c r="M28" s="61">
        <v>39756</v>
      </c>
      <c r="N28" s="61"/>
      <c r="O28" s="61"/>
      <c r="P28" s="25">
        <f t="shared" si="1"/>
        <v>39756</v>
      </c>
      <c r="Q28" s="14">
        <f t="shared" si="3"/>
        <v>41875</v>
      </c>
      <c r="R28" s="100"/>
      <c r="S28" s="100"/>
      <c r="T28" s="100"/>
      <c r="U28" s="100"/>
    </row>
    <row r="29" spans="1:21" ht="15" customHeight="1" x14ac:dyDescent="0.25">
      <c r="A29" s="14" t="s">
        <v>8</v>
      </c>
      <c r="B29" s="42" t="s">
        <v>111</v>
      </c>
      <c r="C29" s="144" t="s">
        <v>144</v>
      </c>
      <c r="D29" s="204"/>
      <c r="E29" s="205"/>
      <c r="F29" s="14"/>
      <c r="G29" s="14"/>
      <c r="H29" s="14"/>
      <c r="I29" s="98"/>
      <c r="J29" s="98"/>
      <c r="K29" s="98"/>
      <c r="L29" s="14">
        <f t="shared" si="0"/>
        <v>0</v>
      </c>
      <c r="M29" s="14"/>
      <c r="N29" s="14"/>
      <c r="O29" s="14"/>
      <c r="P29" s="25">
        <f t="shared" si="1"/>
        <v>0</v>
      </c>
      <c r="Q29" s="14">
        <f t="shared" si="3"/>
        <v>0</v>
      </c>
      <c r="R29" s="17"/>
      <c r="S29" s="17"/>
      <c r="T29" s="17"/>
      <c r="U29" s="17"/>
    </row>
    <row r="30" spans="1:21" ht="15" customHeight="1" x14ac:dyDescent="0.25">
      <c r="A30" s="14"/>
      <c r="B30" s="42"/>
      <c r="C30" s="144" t="s">
        <v>138</v>
      </c>
      <c r="D30" s="174"/>
      <c r="E30" s="175"/>
      <c r="F30" s="14">
        <f t="shared" ref="F30:K30" si="9">F31-F29</f>
        <v>0</v>
      </c>
      <c r="G30" s="14">
        <f t="shared" si="9"/>
        <v>0</v>
      </c>
      <c r="H30" s="14">
        <f t="shared" si="9"/>
        <v>71</v>
      </c>
      <c r="I30" s="14">
        <f t="shared" si="9"/>
        <v>12675</v>
      </c>
      <c r="J30" s="14">
        <f t="shared" si="9"/>
        <v>0</v>
      </c>
      <c r="K30" s="14">
        <f t="shared" si="9"/>
        <v>0</v>
      </c>
      <c r="L30" s="14">
        <f t="shared" si="0"/>
        <v>12746</v>
      </c>
      <c r="M30" s="14">
        <f>M31-M29</f>
        <v>0</v>
      </c>
      <c r="N30" s="14">
        <f>N31-N29</f>
        <v>0</v>
      </c>
      <c r="O30" s="14"/>
      <c r="P30" s="25">
        <f t="shared" si="1"/>
        <v>0</v>
      </c>
      <c r="Q30" s="14">
        <f t="shared" si="3"/>
        <v>12746</v>
      </c>
      <c r="R30" s="17"/>
      <c r="S30" s="17"/>
      <c r="T30" s="17"/>
      <c r="U30" s="17"/>
    </row>
    <row r="31" spans="1:21" s="101" customFormat="1" ht="15" customHeight="1" x14ac:dyDescent="0.25">
      <c r="A31" s="61"/>
      <c r="B31" s="102"/>
      <c r="C31" s="177" t="s">
        <v>137</v>
      </c>
      <c r="D31" s="178"/>
      <c r="E31" s="179"/>
      <c r="F31" s="61"/>
      <c r="G31" s="61"/>
      <c r="H31" s="61">
        <v>71</v>
      </c>
      <c r="I31" s="61">
        <v>12675</v>
      </c>
      <c r="J31" s="61"/>
      <c r="K31" s="61"/>
      <c r="L31" s="14">
        <f t="shared" si="0"/>
        <v>12746</v>
      </c>
      <c r="M31" s="61"/>
      <c r="N31" s="61"/>
      <c r="O31" s="61"/>
      <c r="P31" s="25">
        <f t="shared" si="1"/>
        <v>0</v>
      </c>
      <c r="Q31" s="14">
        <f t="shared" si="3"/>
        <v>12746</v>
      </c>
      <c r="R31" s="100"/>
      <c r="S31" s="100"/>
      <c r="T31" s="100"/>
      <c r="U31" s="100"/>
    </row>
    <row r="32" spans="1:21" ht="15" customHeight="1" x14ac:dyDescent="0.25">
      <c r="A32" s="14" t="s">
        <v>16</v>
      </c>
      <c r="B32" s="42" t="s">
        <v>99</v>
      </c>
      <c r="C32" s="176" t="s">
        <v>130</v>
      </c>
      <c r="D32" s="176"/>
      <c r="E32" s="176"/>
      <c r="F32" s="14"/>
      <c r="G32" s="14"/>
      <c r="H32" s="14">
        <v>2209</v>
      </c>
      <c r="I32" s="14"/>
      <c r="J32" s="14"/>
      <c r="K32" s="14"/>
      <c r="L32" s="14">
        <f t="shared" si="0"/>
        <v>2209</v>
      </c>
      <c r="M32" s="14"/>
      <c r="N32" s="14"/>
      <c r="O32" s="14"/>
      <c r="P32" s="25">
        <f t="shared" si="1"/>
        <v>0</v>
      </c>
      <c r="Q32" s="14">
        <f t="shared" si="3"/>
        <v>2209</v>
      </c>
      <c r="R32" s="17"/>
      <c r="S32" s="17"/>
      <c r="T32" s="17"/>
      <c r="U32" s="17"/>
    </row>
    <row r="33" spans="1:21" ht="15" customHeight="1" x14ac:dyDescent="0.25">
      <c r="A33" s="14"/>
      <c r="B33" s="42"/>
      <c r="C33" s="144" t="s">
        <v>138</v>
      </c>
      <c r="D33" s="174"/>
      <c r="E33" s="175"/>
      <c r="F33" s="14">
        <f t="shared" ref="F33:K33" si="10">F34-F32</f>
        <v>0</v>
      </c>
      <c r="G33" s="14">
        <f t="shared" si="10"/>
        <v>0</v>
      </c>
      <c r="H33" s="14">
        <f t="shared" si="10"/>
        <v>-876</v>
      </c>
      <c r="I33" s="14">
        <f t="shared" si="10"/>
        <v>0</v>
      </c>
      <c r="J33" s="14">
        <f>J34-J32</f>
        <v>0</v>
      </c>
      <c r="K33" s="14">
        <f t="shared" si="10"/>
        <v>0</v>
      </c>
      <c r="L33" s="14">
        <f t="shared" si="0"/>
        <v>-876</v>
      </c>
      <c r="M33" s="14">
        <f>M34-M32</f>
        <v>0</v>
      </c>
      <c r="N33" s="14">
        <f>N34-N32</f>
        <v>0</v>
      </c>
      <c r="O33" s="14"/>
      <c r="P33" s="25">
        <f t="shared" si="1"/>
        <v>0</v>
      </c>
      <c r="Q33" s="14">
        <f t="shared" si="3"/>
        <v>-876</v>
      </c>
      <c r="R33" s="17"/>
      <c r="S33" s="17"/>
      <c r="T33" s="17"/>
      <c r="U33" s="17"/>
    </row>
    <row r="34" spans="1:21" s="101" customFormat="1" ht="15" customHeight="1" x14ac:dyDescent="0.25">
      <c r="A34" s="61"/>
      <c r="B34" s="102"/>
      <c r="C34" s="177" t="s">
        <v>137</v>
      </c>
      <c r="D34" s="178"/>
      <c r="E34" s="179"/>
      <c r="F34" s="61"/>
      <c r="G34" s="61"/>
      <c r="H34" s="61">
        <v>1333</v>
      </c>
      <c r="I34" s="61"/>
      <c r="J34" s="61"/>
      <c r="K34" s="61"/>
      <c r="L34" s="14">
        <f t="shared" si="0"/>
        <v>1333</v>
      </c>
      <c r="M34" s="61"/>
      <c r="N34" s="61"/>
      <c r="O34" s="61"/>
      <c r="P34" s="25">
        <f t="shared" si="1"/>
        <v>0</v>
      </c>
      <c r="Q34" s="14">
        <f t="shared" si="3"/>
        <v>1333</v>
      </c>
      <c r="R34" s="100"/>
      <c r="S34" s="100"/>
      <c r="T34" s="100"/>
      <c r="U34" s="100"/>
    </row>
    <row r="35" spans="1:21" ht="15" customHeight="1" x14ac:dyDescent="0.25">
      <c r="A35" s="14" t="s">
        <v>17</v>
      </c>
      <c r="B35" s="42" t="s">
        <v>106</v>
      </c>
      <c r="C35" s="176" t="s">
        <v>91</v>
      </c>
      <c r="D35" s="176"/>
      <c r="E35" s="176"/>
      <c r="F35" s="14"/>
      <c r="G35" s="14"/>
      <c r="H35" s="14">
        <v>1265</v>
      </c>
      <c r="I35" s="14"/>
      <c r="J35" s="14"/>
      <c r="K35" s="14"/>
      <c r="L35" s="14">
        <f t="shared" si="0"/>
        <v>1265</v>
      </c>
      <c r="M35" s="14"/>
      <c r="N35" s="14"/>
      <c r="O35" s="14"/>
      <c r="P35" s="25">
        <f t="shared" si="1"/>
        <v>0</v>
      </c>
      <c r="Q35" s="14">
        <f t="shared" si="3"/>
        <v>1265</v>
      </c>
      <c r="R35" s="17"/>
      <c r="S35" s="17"/>
      <c r="T35" s="17"/>
      <c r="U35" s="17"/>
    </row>
    <row r="36" spans="1:21" ht="15" customHeight="1" x14ac:dyDescent="0.25">
      <c r="A36" s="14"/>
      <c r="B36" s="43"/>
      <c r="C36" s="144" t="s">
        <v>138</v>
      </c>
      <c r="D36" s="174"/>
      <c r="E36" s="175"/>
      <c r="F36" s="14">
        <f t="shared" ref="F36:K36" si="11">F37-F35</f>
        <v>0</v>
      </c>
      <c r="G36" s="14">
        <f t="shared" si="11"/>
        <v>0</v>
      </c>
      <c r="H36" s="14">
        <f t="shared" si="11"/>
        <v>907</v>
      </c>
      <c r="I36" s="14">
        <f t="shared" si="11"/>
        <v>0</v>
      </c>
      <c r="J36" s="14">
        <f t="shared" si="11"/>
        <v>0</v>
      </c>
      <c r="K36" s="14">
        <f t="shared" si="11"/>
        <v>0</v>
      </c>
      <c r="L36" s="14">
        <f t="shared" si="0"/>
        <v>907</v>
      </c>
      <c r="M36" s="14">
        <f>M37-M35</f>
        <v>0</v>
      </c>
      <c r="N36" s="14">
        <f>N37-N35</f>
        <v>0</v>
      </c>
      <c r="O36" s="14"/>
      <c r="P36" s="25">
        <f t="shared" si="1"/>
        <v>0</v>
      </c>
      <c r="Q36" s="14">
        <f t="shared" si="3"/>
        <v>907</v>
      </c>
      <c r="R36" s="17"/>
      <c r="S36" s="17"/>
      <c r="T36" s="17"/>
      <c r="U36" s="17"/>
    </row>
    <row r="37" spans="1:21" s="101" customFormat="1" ht="15" customHeight="1" x14ac:dyDescent="0.25">
      <c r="A37" s="61"/>
      <c r="B37" s="99"/>
      <c r="C37" s="177" t="s">
        <v>137</v>
      </c>
      <c r="D37" s="178"/>
      <c r="E37" s="179"/>
      <c r="F37" s="61"/>
      <c r="G37" s="61"/>
      <c r="H37" s="61">
        <v>2172</v>
      </c>
      <c r="I37" s="61"/>
      <c r="J37" s="61"/>
      <c r="K37" s="61"/>
      <c r="L37" s="14">
        <f t="shared" si="0"/>
        <v>2172</v>
      </c>
      <c r="M37" s="61"/>
      <c r="N37" s="61"/>
      <c r="O37" s="61"/>
      <c r="P37" s="25">
        <f t="shared" si="1"/>
        <v>0</v>
      </c>
      <c r="Q37" s="14">
        <f t="shared" si="3"/>
        <v>2172</v>
      </c>
      <c r="R37" s="100"/>
      <c r="S37" s="100"/>
      <c r="T37" s="100"/>
      <c r="U37" s="100"/>
    </row>
    <row r="38" spans="1:21" ht="15" customHeight="1" x14ac:dyDescent="0.25">
      <c r="A38" s="14" t="s">
        <v>21</v>
      </c>
      <c r="B38" s="43" t="s">
        <v>141</v>
      </c>
      <c r="C38" s="218" t="s">
        <v>85</v>
      </c>
      <c r="D38" s="219"/>
      <c r="E38" s="220"/>
      <c r="F38" s="14">
        <v>50680</v>
      </c>
      <c r="G38" s="14">
        <v>17150</v>
      </c>
      <c r="H38" s="14">
        <v>1878</v>
      </c>
      <c r="I38" s="14">
        <v>8474</v>
      </c>
      <c r="J38" s="14"/>
      <c r="K38" s="14"/>
      <c r="L38" s="14">
        <f t="shared" si="0"/>
        <v>78182</v>
      </c>
      <c r="M38" s="14">
        <v>40000</v>
      </c>
      <c r="N38" s="14"/>
      <c r="O38" s="14"/>
      <c r="P38" s="25">
        <f t="shared" si="1"/>
        <v>40000</v>
      </c>
      <c r="Q38" s="14">
        <f t="shared" si="3"/>
        <v>118182</v>
      </c>
      <c r="R38" s="17"/>
      <c r="S38" s="17"/>
      <c r="T38" s="17"/>
      <c r="U38" s="17"/>
    </row>
    <row r="39" spans="1:21" ht="15" customHeight="1" x14ac:dyDescent="0.25">
      <c r="A39" s="14"/>
      <c r="B39" s="43"/>
      <c r="C39" s="144" t="s">
        <v>138</v>
      </c>
      <c r="D39" s="174"/>
      <c r="E39" s="175"/>
      <c r="F39" s="14">
        <f t="shared" ref="F39:K39" si="12">F40-F38</f>
        <v>-993</v>
      </c>
      <c r="G39" s="14">
        <f t="shared" si="12"/>
        <v>-17150</v>
      </c>
      <c r="H39" s="14">
        <f t="shared" si="12"/>
        <v>-1877</v>
      </c>
      <c r="I39" s="14">
        <f t="shared" si="12"/>
        <v>-8474</v>
      </c>
      <c r="J39" s="14">
        <f t="shared" si="12"/>
        <v>0</v>
      </c>
      <c r="K39" s="14">
        <f t="shared" si="12"/>
        <v>1904</v>
      </c>
      <c r="L39" s="14">
        <f t="shared" si="0"/>
        <v>-26590</v>
      </c>
      <c r="M39" s="14">
        <f>M40-M38</f>
        <v>-40000</v>
      </c>
      <c r="N39" s="14"/>
      <c r="O39" s="14"/>
      <c r="P39" s="25">
        <f t="shared" si="1"/>
        <v>-40000</v>
      </c>
      <c r="Q39" s="14">
        <f t="shared" si="3"/>
        <v>-66590</v>
      </c>
      <c r="R39" s="17"/>
      <c r="S39" s="17"/>
      <c r="T39" s="17"/>
      <c r="U39" s="17"/>
    </row>
    <row r="40" spans="1:21" s="101" customFormat="1" ht="15" customHeight="1" x14ac:dyDescent="0.25">
      <c r="A40" s="61"/>
      <c r="B40" s="99"/>
      <c r="C40" s="177" t="s">
        <v>137</v>
      </c>
      <c r="D40" s="178"/>
      <c r="E40" s="179"/>
      <c r="F40" s="61">
        <v>49687</v>
      </c>
      <c r="G40" s="61">
        <v>0</v>
      </c>
      <c r="H40" s="61">
        <v>1</v>
      </c>
      <c r="I40" s="61">
        <v>0</v>
      </c>
      <c r="J40" s="61"/>
      <c r="K40" s="61">
        <v>1904</v>
      </c>
      <c r="L40" s="14">
        <f t="shared" si="0"/>
        <v>51592</v>
      </c>
      <c r="M40" s="61"/>
      <c r="N40" s="61"/>
      <c r="O40" s="61"/>
      <c r="P40" s="25">
        <f t="shared" si="1"/>
        <v>0</v>
      </c>
      <c r="Q40" s="14">
        <f t="shared" si="3"/>
        <v>51592</v>
      </c>
      <c r="R40" s="100"/>
      <c r="S40" s="100"/>
      <c r="T40" s="100"/>
      <c r="U40" s="100"/>
    </row>
    <row r="41" spans="1:21" ht="15" customHeight="1" x14ac:dyDescent="0.25">
      <c r="A41" s="14" t="s">
        <v>22</v>
      </c>
      <c r="B41" s="43" t="s">
        <v>141</v>
      </c>
      <c r="C41" s="218" t="s">
        <v>142</v>
      </c>
      <c r="D41" s="219"/>
      <c r="E41" s="220"/>
      <c r="F41" s="14"/>
      <c r="G41" s="14"/>
      <c r="H41" s="14"/>
      <c r="I41" s="14"/>
      <c r="J41" s="14"/>
      <c r="K41" s="14"/>
      <c r="L41" s="14">
        <f t="shared" si="0"/>
        <v>0</v>
      </c>
      <c r="M41" s="14"/>
      <c r="N41" s="14"/>
      <c r="O41" s="14"/>
      <c r="P41" s="25">
        <f t="shared" si="1"/>
        <v>0</v>
      </c>
      <c r="Q41" s="14">
        <f t="shared" si="3"/>
        <v>0</v>
      </c>
      <c r="R41" s="17"/>
      <c r="S41" s="17"/>
      <c r="T41" s="17"/>
      <c r="U41" s="17"/>
    </row>
    <row r="42" spans="1:21" ht="15" customHeight="1" x14ac:dyDescent="0.25">
      <c r="A42" s="14"/>
      <c r="B42" s="43"/>
      <c r="C42" s="144" t="s">
        <v>138</v>
      </c>
      <c r="D42" s="174"/>
      <c r="E42" s="175"/>
      <c r="F42" s="14">
        <f t="shared" ref="F42:K42" si="13">F43-F41</f>
        <v>0</v>
      </c>
      <c r="G42" s="14">
        <f t="shared" si="13"/>
        <v>0</v>
      </c>
      <c r="H42" s="14">
        <f t="shared" si="13"/>
        <v>0</v>
      </c>
      <c r="I42" s="14">
        <f t="shared" si="13"/>
        <v>0</v>
      </c>
      <c r="J42" s="14">
        <f t="shared" si="13"/>
        <v>0</v>
      </c>
      <c r="K42" s="14">
        <f t="shared" si="13"/>
        <v>0</v>
      </c>
      <c r="L42" s="14">
        <f t="shared" si="0"/>
        <v>0</v>
      </c>
      <c r="M42" s="14">
        <f>M43-M41</f>
        <v>0</v>
      </c>
      <c r="N42" s="14">
        <f>N43-N41</f>
        <v>22942</v>
      </c>
      <c r="O42" s="14"/>
      <c r="P42" s="25">
        <f t="shared" si="1"/>
        <v>22942</v>
      </c>
      <c r="Q42" s="14">
        <f t="shared" si="3"/>
        <v>22942</v>
      </c>
      <c r="R42" s="17"/>
      <c r="S42" s="17"/>
      <c r="T42" s="17"/>
      <c r="U42" s="17"/>
    </row>
    <row r="43" spans="1:21" s="101" customFormat="1" ht="15" customHeight="1" x14ac:dyDescent="0.25">
      <c r="A43" s="61"/>
      <c r="B43" s="99"/>
      <c r="C43" s="177" t="s">
        <v>137</v>
      </c>
      <c r="D43" s="178"/>
      <c r="E43" s="179"/>
      <c r="F43" s="61"/>
      <c r="G43" s="61"/>
      <c r="H43" s="61"/>
      <c r="I43" s="61"/>
      <c r="J43" s="61"/>
      <c r="K43" s="61"/>
      <c r="L43" s="14">
        <f t="shared" si="0"/>
        <v>0</v>
      </c>
      <c r="M43" s="61"/>
      <c r="N43" s="61">
        <v>22942</v>
      </c>
      <c r="O43" s="61"/>
      <c r="P43" s="25">
        <f t="shared" si="1"/>
        <v>22942</v>
      </c>
      <c r="Q43" s="14">
        <f t="shared" si="3"/>
        <v>22942</v>
      </c>
      <c r="R43" s="100"/>
      <c r="S43" s="100"/>
      <c r="T43" s="100"/>
      <c r="U43" s="100"/>
    </row>
    <row r="44" spans="1:21" ht="15" customHeight="1" x14ac:dyDescent="0.25">
      <c r="A44" s="14" t="s">
        <v>27</v>
      </c>
      <c r="B44" s="43" t="s">
        <v>145</v>
      </c>
      <c r="C44" s="218" t="s">
        <v>146</v>
      </c>
      <c r="D44" s="219"/>
      <c r="E44" s="220"/>
      <c r="F44" s="14"/>
      <c r="G44" s="14"/>
      <c r="H44" s="14"/>
      <c r="I44" s="14"/>
      <c r="J44" s="14"/>
      <c r="K44" s="14"/>
      <c r="L44" s="14">
        <f t="shared" si="0"/>
        <v>0</v>
      </c>
      <c r="M44" s="14"/>
      <c r="N44" s="14"/>
      <c r="O44" s="14"/>
      <c r="P44" s="25">
        <f t="shared" si="1"/>
        <v>0</v>
      </c>
      <c r="Q44" s="14">
        <f t="shared" si="3"/>
        <v>0</v>
      </c>
      <c r="R44" s="17"/>
      <c r="S44" s="17"/>
      <c r="T44" s="17"/>
      <c r="U44" s="17"/>
    </row>
    <row r="45" spans="1:21" ht="15" customHeight="1" x14ac:dyDescent="0.25">
      <c r="A45" s="14"/>
      <c r="B45" s="43"/>
      <c r="C45" s="144" t="s">
        <v>138</v>
      </c>
      <c r="D45" s="174"/>
      <c r="E45" s="175"/>
      <c r="F45" s="14">
        <f t="shared" ref="F45:K45" si="14">F46-F44</f>
        <v>0</v>
      </c>
      <c r="G45" s="14">
        <f t="shared" si="14"/>
        <v>14555</v>
      </c>
      <c r="H45" s="14">
        <f t="shared" si="14"/>
        <v>0</v>
      </c>
      <c r="I45" s="14">
        <f t="shared" si="14"/>
        <v>0</v>
      </c>
      <c r="J45" s="14">
        <f t="shared" si="14"/>
        <v>0</v>
      </c>
      <c r="K45" s="14">
        <f t="shared" si="14"/>
        <v>0</v>
      </c>
      <c r="L45" s="14">
        <f t="shared" si="0"/>
        <v>14555</v>
      </c>
      <c r="M45" s="14">
        <f>M46-M44</f>
        <v>0</v>
      </c>
      <c r="N45" s="14">
        <f>N46-N44</f>
        <v>0</v>
      </c>
      <c r="O45" s="14"/>
      <c r="P45" s="25">
        <f t="shared" si="1"/>
        <v>0</v>
      </c>
      <c r="Q45" s="14">
        <f t="shared" si="3"/>
        <v>14555</v>
      </c>
      <c r="R45" s="17"/>
      <c r="S45" s="17"/>
      <c r="T45" s="17"/>
      <c r="U45" s="17"/>
    </row>
    <row r="46" spans="1:21" s="101" customFormat="1" ht="15" customHeight="1" x14ac:dyDescent="0.25">
      <c r="A46" s="61"/>
      <c r="B46" s="99"/>
      <c r="C46" s="177" t="s">
        <v>137</v>
      </c>
      <c r="D46" s="178"/>
      <c r="E46" s="179"/>
      <c r="F46" s="61"/>
      <c r="G46" s="61">
        <v>14555</v>
      </c>
      <c r="H46" s="61"/>
      <c r="I46" s="61"/>
      <c r="J46" s="61"/>
      <c r="K46" s="61"/>
      <c r="L46" s="14">
        <f t="shared" si="0"/>
        <v>14555</v>
      </c>
      <c r="M46" s="61"/>
      <c r="N46" s="61"/>
      <c r="O46" s="61"/>
      <c r="P46" s="25">
        <f t="shared" si="1"/>
        <v>0</v>
      </c>
      <c r="Q46" s="14">
        <f t="shared" si="3"/>
        <v>14555</v>
      </c>
      <c r="R46" s="100"/>
      <c r="S46" s="100"/>
      <c r="T46" s="100"/>
      <c r="U46" s="100"/>
    </row>
    <row r="47" spans="1:21" ht="15" customHeight="1" x14ac:dyDescent="0.25">
      <c r="A47" s="14" t="s">
        <v>40</v>
      </c>
      <c r="B47" s="43" t="s">
        <v>147</v>
      </c>
      <c r="C47" s="144" t="s">
        <v>148</v>
      </c>
      <c r="D47" s="204"/>
      <c r="E47" s="205"/>
      <c r="F47" s="98"/>
      <c r="G47" s="14"/>
      <c r="H47" s="14"/>
      <c r="I47" s="14"/>
      <c r="J47" s="14"/>
      <c r="K47" s="14"/>
      <c r="L47" s="14">
        <f t="shared" si="0"/>
        <v>0</v>
      </c>
      <c r="M47" s="14"/>
      <c r="N47" s="98"/>
      <c r="O47" s="98"/>
      <c r="P47" s="25">
        <f t="shared" si="1"/>
        <v>0</v>
      </c>
      <c r="Q47" s="14">
        <f t="shared" si="3"/>
        <v>0</v>
      </c>
      <c r="R47" s="17"/>
      <c r="S47" s="17"/>
      <c r="T47" s="17"/>
      <c r="U47" s="17"/>
    </row>
    <row r="48" spans="1:21" ht="15" customHeight="1" x14ac:dyDescent="0.25">
      <c r="A48" s="14"/>
      <c r="B48" s="43"/>
      <c r="C48" s="144" t="s">
        <v>138</v>
      </c>
      <c r="D48" s="174"/>
      <c r="E48" s="175"/>
      <c r="F48" s="14">
        <f t="shared" ref="F48:K48" si="15">F49-F47</f>
        <v>0</v>
      </c>
      <c r="G48" s="14">
        <f t="shared" si="15"/>
        <v>0</v>
      </c>
      <c r="H48" s="14">
        <f t="shared" si="15"/>
        <v>0</v>
      </c>
      <c r="I48" s="14">
        <f t="shared" si="15"/>
        <v>0</v>
      </c>
      <c r="J48" s="14">
        <f t="shared" si="15"/>
        <v>0</v>
      </c>
      <c r="K48" s="14">
        <f t="shared" si="15"/>
        <v>0</v>
      </c>
      <c r="L48" s="14">
        <f t="shared" si="0"/>
        <v>0</v>
      </c>
      <c r="M48" s="14">
        <f>M49-M47</f>
        <v>0</v>
      </c>
      <c r="N48" s="14">
        <f>N49-N47</f>
        <v>0</v>
      </c>
      <c r="O48" s="14"/>
      <c r="P48" s="25">
        <f t="shared" si="1"/>
        <v>0</v>
      </c>
      <c r="Q48" s="14">
        <f t="shared" si="3"/>
        <v>0</v>
      </c>
      <c r="R48" s="17"/>
      <c r="S48" s="17"/>
      <c r="T48" s="17"/>
      <c r="U48" s="17"/>
    </row>
    <row r="49" spans="1:21" s="101" customFormat="1" ht="15" customHeight="1" x14ac:dyDescent="0.25">
      <c r="A49" s="61"/>
      <c r="B49" s="99"/>
      <c r="C49" s="177" t="s">
        <v>137</v>
      </c>
      <c r="D49" s="178"/>
      <c r="E49" s="179"/>
      <c r="F49" s="61"/>
      <c r="G49" s="61"/>
      <c r="H49" s="61"/>
      <c r="I49" s="61"/>
      <c r="J49" s="61"/>
      <c r="K49" s="61"/>
      <c r="L49" s="14">
        <f t="shared" si="0"/>
        <v>0</v>
      </c>
      <c r="M49" s="61"/>
      <c r="N49" s="61"/>
      <c r="O49" s="61"/>
      <c r="P49" s="25">
        <f t="shared" si="1"/>
        <v>0</v>
      </c>
      <c r="Q49" s="14">
        <f t="shared" si="3"/>
        <v>0</v>
      </c>
      <c r="R49" s="100"/>
      <c r="S49" s="100"/>
      <c r="T49" s="100"/>
      <c r="U49" s="100"/>
    </row>
    <row r="50" spans="1:21" ht="15" customHeight="1" x14ac:dyDescent="0.2">
      <c r="A50" s="49"/>
      <c r="B50" s="49"/>
      <c r="C50" s="202" t="s">
        <v>77</v>
      </c>
      <c r="D50" s="202"/>
      <c r="E50" s="202"/>
      <c r="F50" s="45">
        <f>F47+F44+F41+F38+F35+F32+F29+F26+F20+F17+F13+F10</f>
        <v>50680</v>
      </c>
      <c r="G50" s="45">
        <f t="shared" ref="G50:Q50" si="16">G47+G44+G41+G38+G35+G32+G29+G26+G20+G17+G13+G10</f>
        <v>17150</v>
      </c>
      <c r="H50" s="45">
        <f t="shared" si="16"/>
        <v>5352</v>
      </c>
      <c r="I50" s="45">
        <f t="shared" si="16"/>
        <v>9362</v>
      </c>
      <c r="J50" s="45">
        <f t="shared" si="16"/>
        <v>5</v>
      </c>
      <c r="K50" s="45">
        <f t="shared" si="16"/>
        <v>0</v>
      </c>
      <c r="L50" s="45">
        <f t="shared" si="16"/>
        <v>82549</v>
      </c>
      <c r="M50" s="45">
        <f t="shared" si="16"/>
        <v>40000</v>
      </c>
      <c r="N50" s="45">
        <f t="shared" si="16"/>
        <v>18070</v>
      </c>
      <c r="O50" s="45">
        <f t="shared" si="16"/>
        <v>2000</v>
      </c>
      <c r="P50" s="45">
        <f t="shared" si="16"/>
        <v>60070</v>
      </c>
      <c r="Q50" s="45">
        <f t="shared" si="16"/>
        <v>142619</v>
      </c>
      <c r="S50" s="54">
        <f>Q50-142619</f>
        <v>0</v>
      </c>
    </row>
    <row r="51" spans="1:21" ht="15" customHeight="1" x14ac:dyDescent="0.25">
      <c r="A51" s="49"/>
      <c r="B51" s="49"/>
      <c r="C51" s="144" t="s">
        <v>138</v>
      </c>
      <c r="D51" s="174"/>
      <c r="E51" s="175"/>
      <c r="F51" s="45">
        <f>F52-F50</f>
        <v>-993</v>
      </c>
      <c r="G51" s="45">
        <f t="shared" ref="G51:Q51" si="17">G52-G50</f>
        <v>-2595</v>
      </c>
      <c r="H51" s="45">
        <f t="shared" si="17"/>
        <v>1240</v>
      </c>
      <c r="I51" s="45">
        <f t="shared" si="17"/>
        <v>5859</v>
      </c>
      <c r="J51" s="45">
        <f t="shared" si="17"/>
        <v>0</v>
      </c>
      <c r="K51" s="45">
        <f t="shared" si="17"/>
        <v>1904</v>
      </c>
      <c r="L51" s="14">
        <f>SUM(F51:K51)</f>
        <v>5415</v>
      </c>
      <c r="M51" s="45">
        <f>M52-M50</f>
        <v>14490</v>
      </c>
      <c r="N51" s="45">
        <f t="shared" si="17"/>
        <v>4872</v>
      </c>
      <c r="O51" s="45">
        <f t="shared" si="17"/>
        <v>-2000</v>
      </c>
      <c r="P51" s="45">
        <f t="shared" si="17"/>
        <v>17362</v>
      </c>
      <c r="Q51" s="45">
        <f t="shared" si="17"/>
        <v>22777</v>
      </c>
    </row>
    <row r="52" spans="1:21" s="101" customFormat="1" ht="15" customHeight="1" x14ac:dyDescent="0.25">
      <c r="A52" s="103"/>
      <c r="B52" s="103"/>
      <c r="C52" s="177" t="s">
        <v>137</v>
      </c>
      <c r="D52" s="178"/>
      <c r="E52" s="179"/>
      <c r="F52" s="108">
        <f>F46+F43+F40+F37+F34+F31+F28+F22+F19+F15+F49+F12</f>
        <v>49687</v>
      </c>
      <c r="G52" s="108">
        <f t="shared" ref="G52:L52" si="18">G46+G43+G40+G37+G34+G31+G28+G22+G19+G15+G49+G12</f>
        <v>14555</v>
      </c>
      <c r="H52" s="108">
        <f t="shared" si="18"/>
        <v>6592</v>
      </c>
      <c r="I52" s="108">
        <f t="shared" si="18"/>
        <v>15221</v>
      </c>
      <c r="J52" s="108">
        <f t="shared" si="18"/>
        <v>5</v>
      </c>
      <c r="K52" s="108">
        <f t="shared" si="18"/>
        <v>1904</v>
      </c>
      <c r="L52" s="108">
        <f t="shared" si="18"/>
        <v>87964</v>
      </c>
      <c r="M52" s="108">
        <f>M46+M43+M40+M37+M34+M31+M28+M22+M19+M15+M49+M12+M25</f>
        <v>54490</v>
      </c>
      <c r="N52" s="108">
        <f>N46+N43+N40+N37+N34+N31+N28+N22+N19+N15+N49+N12+N25</f>
        <v>22942</v>
      </c>
      <c r="O52" s="108">
        <f>O46+O43+O40+O37+O34+O31+O28+O22+O19+O15+O49+O12+O25</f>
        <v>0</v>
      </c>
      <c r="P52" s="108">
        <f>P46+P43+P40+P37+P34+P31+P28+P22+P19+P15+P49+P12+P25</f>
        <v>77432</v>
      </c>
      <c r="Q52" s="108">
        <f>Q46+Q43+Q40+Q37+Q34+Q31+Q28+Q22+Q19+Q15+Q49+Q12+Q25</f>
        <v>165396</v>
      </c>
    </row>
    <row r="53" spans="1:21" ht="15" customHeight="1" x14ac:dyDescent="0.25">
      <c r="A53" s="9"/>
      <c r="B53" s="9"/>
      <c r="C53" s="212" t="s">
        <v>81</v>
      </c>
      <c r="D53" s="212"/>
      <c r="E53" s="212"/>
      <c r="F53" s="9"/>
      <c r="G53" s="9"/>
      <c r="H53" s="9"/>
      <c r="I53" s="9"/>
      <c r="J53" s="9"/>
      <c r="K53" s="9"/>
      <c r="L53" s="14">
        <f t="shared" ref="L53:L65" si="19">SUM(F53:K53)</f>
        <v>0</v>
      </c>
      <c r="M53" s="9"/>
      <c r="N53" s="9"/>
      <c r="O53" s="9"/>
      <c r="P53" s="9"/>
      <c r="Q53" s="9"/>
    </row>
    <row r="54" spans="1:21" ht="15" customHeight="1" x14ac:dyDescent="0.25">
      <c r="A54" s="27" t="s">
        <v>86</v>
      </c>
      <c r="B54" s="27"/>
      <c r="C54" s="213" t="s">
        <v>82</v>
      </c>
      <c r="D54" s="213"/>
      <c r="E54" s="213"/>
      <c r="F54" s="13">
        <f>F50-F57</f>
        <v>50680</v>
      </c>
      <c r="G54" s="13">
        <f t="shared" ref="G54:P54" si="20">G50-G57</f>
        <v>17150</v>
      </c>
      <c r="H54" s="13">
        <f t="shared" si="20"/>
        <v>5352</v>
      </c>
      <c r="I54" s="13">
        <f t="shared" si="20"/>
        <v>9362</v>
      </c>
      <c r="J54" s="13"/>
      <c r="K54" s="13"/>
      <c r="L54" s="14">
        <f t="shared" si="19"/>
        <v>82544</v>
      </c>
      <c r="M54" s="13">
        <f t="shared" si="20"/>
        <v>40000</v>
      </c>
      <c r="N54" s="13">
        <f t="shared" si="20"/>
        <v>18070</v>
      </c>
      <c r="O54" s="13"/>
      <c r="P54" s="13">
        <f t="shared" si="20"/>
        <v>60070</v>
      </c>
      <c r="Q54" s="13">
        <f>L54+P54</f>
        <v>142614</v>
      </c>
    </row>
    <row r="55" spans="1:21" ht="15" customHeight="1" x14ac:dyDescent="0.25">
      <c r="A55" s="27"/>
      <c r="B55" s="27"/>
      <c r="C55" s="144" t="s">
        <v>138</v>
      </c>
      <c r="D55" s="174"/>
      <c r="E55" s="175"/>
      <c r="F55" s="14">
        <f t="shared" ref="F55:Q55" si="21">F56-F54</f>
        <v>-993</v>
      </c>
      <c r="G55" s="14">
        <f t="shared" si="21"/>
        <v>-2595</v>
      </c>
      <c r="H55" s="14">
        <f t="shared" si="21"/>
        <v>1240</v>
      </c>
      <c r="I55" s="14">
        <f t="shared" si="21"/>
        <v>5859</v>
      </c>
      <c r="J55" s="14">
        <f t="shared" si="21"/>
        <v>5</v>
      </c>
      <c r="K55" s="14">
        <f t="shared" si="21"/>
        <v>1904</v>
      </c>
      <c r="L55" s="14">
        <f t="shared" si="19"/>
        <v>5420</v>
      </c>
      <c r="M55" s="14">
        <f t="shared" si="21"/>
        <v>14490</v>
      </c>
      <c r="N55" s="14">
        <f t="shared" si="21"/>
        <v>4872</v>
      </c>
      <c r="O55" s="14"/>
      <c r="P55" s="14">
        <f t="shared" si="21"/>
        <v>17362</v>
      </c>
      <c r="Q55" s="14">
        <f t="shared" si="21"/>
        <v>22782</v>
      </c>
    </row>
    <row r="56" spans="1:21" s="101" customFormat="1" ht="15" customHeight="1" x14ac:dyDescent="0.25">
      <c r="A56" s="105"/>
      <c r="B56" s="105"/>
      <c r="C56" s="177" t="s">
        <v>137</v>
      </c>
      <c r="D56" s="178"/>
      <c r="E56" s="179"/>
      <c r="F56" s="106">
        <f>F52</f>
        <v>49687</v>
      </c>
      <c r="G56" s="106">
        <f t="shared" ref="G56:N56" si="22">G52</f>
        <v>14555</v>
      </c>
      <c r="H56" s="106">
        <f t="shared" si="22"/>
        <v>6592</v>
      </c>
      <c r="I56" s="106">
        <f t="shared" si="22"/>
        <v>15221</v>
      </c>
      <c r="J56" s="106">
        <f t="shared" si="22"/>
        <v>5</v>
      </c>
      <c r="K56" s="106">
        <f t="shared" si="22"/>
        <v>1904</v>
      </c>
      <c r="L56" s="14">
        <f t="shared" si="19"/>
        <v>87964</v>
      </c>
      <c r="M56" s="106">
        <f t="shared" si="22"/>
        <v>54490</v>
      </c>
      <c r="N56" s="106">
        <f t="shared" si="22"/>
        <v>22942</v>
      </c>
      <c r="O56" s="106"/>
      <c r="P56" s="106">
        <f>P52</f>
        <v>77432</v>
      </c>
      <c r="Q56" s="106">
        <f>L56+P56</f>
        <v>165396</v>
      </c>
    </row>
    <row r="57" spans="1:21" ht="15" customHeight="1" x14ac:dyDescent="0.25">
      <c r="A57" s="27" t="s">
        <v>87</v>
      </c>
      <c r="B57" s="27"/>
      <c r="C57" s="214" t="s">
        <v>83</v>
      </c>
      <c r="D57" s="214"/>
      <c r="E57" s="214"/>
      <c r="F57" s="13">
        <f>F10</f>
        <v>0</v>
      </c>
      <c r="G57" s="13">
        <f>G10</f>
        <v>0</v>
      </c>
      <c r="H57" s="13">
        <v>0</v>
      </c>
      <c r="I57" s="13">
        <f>I10</f>
        <v>0</v>
      </c>
      <c r="J57" s="13"/>
      <c r="K57" s="13"/>
      <c r="L57" s="14">
        <f t="shared" si="19"/>
        <v>0</v>
      </c>
      <c r="M57" s="13">
        <f>M10</f>
        <v>0</v>
      </c>
      <c r="N57" s="13">
        <f>N10</f>
        <v>0</v>
      </c>
      <c r="O57" s="13"/>
      <c r="P57" s="13">
        <f>P53-P60</f>
        <v>0</v>
      </c>
      <c r="Q57" s="13">
        <f>L57+P57</f>
        <v>0</v>
      </c>
      <c r="R57" s="54"/>
    </row>
    <row r="58" spans="1:21" ht="15" customHeight="1" x14ac:dyDescent="0.25">
      <c r="A58" s="27"/>
      <c r="B58" s="27"/>
      <c r="C58" s="144" t="s">
        <v>138</v>
      </c>
      <c r="D58" s="174"/>
      <c r="E58" s="175"/>
      <c r="F58" s="14">
        <f t="shared" ref="F58:K58" si="23">F59-F57</f>
        <v>0</v>
      </c>
      <c r="G58" s="14">
        <f t="shared" si="23"/>
        <v>0</v>
      </c>
      <c r="H58" s="14">
        <f t="shared" si="23"/>
        <v>0</v>
      </c>
      <c r="I58" s="14">
        <f t="shared" si="23"/>
        <v>0</v>
      </c>
      <c r="J58" s="14">
        <f t="shared" si="23"/>
        <v>0</v>
      </c>
      <c r="K58" s="14">
        <f t="shared" si="23"/>
        <v>0</v>
      </c>
      <c r="L58" s="14">
        <f t="shared" si="19"/>
        <v>0</v>
      </c>
      <c r="M58" s="14">
        <f>M59-M57</f>
        <v>0</v>
      </c>
      <c r="N58" s="14">
        <f>N59-N57</f>
        <v>0</v>
      </c>
      <c r="O58" s="14"/>
      <c r="P58" s="13">
        <v>0</v>
      </c>
      <c r="Q58" s="13">
        <f>L58+P58</f>
        <v>0</v>
      </c>
      <c r="R58" s="54"/>
    </row>
    <row r="59" spans="1:21" s="101" customFormat="1" ht="15" customHeight="1" x14ac:dyDescent="0.25">
      <c r="A59" s="105"/>
      <c r="B59" s="105"/>
      <c r="C59" s="177" t="s">
        <v>137</v>
      </c>
      <c r="D59" s="178"/>
      <c r="E59" s="179"/>
      <c r="F59" s="106"/>
      <c r="G59" s="106"/>
      <c r="H59" s="106"/>
      <c r="I59" s="106"/>
      <c r="J59" s="106"/>
      <c r="K59" s="106"/>
      <c r="L59" s="14">
        <f t="shared" si="19"/>
        <v>0</v>
      </c>
      <c r="M59" s="106"/>
      <c r="N59" s="106"/>
      <c r="O59" s="106"/>
      <c r="P59" s="106">
        <v>0</v>
      </c>
      <c r="Q59" s="106">
        <f>L59+P59</f>
        <v>0</v>
      </c>
      <c r="R59" s="107"/>
    </row>
    <row r="60" spans="1:21" ht="15" customHeight="1" x14ac:dyDescent="0.25">
      <c r="A60" s="27" t="s">
        <v>88</v>
      </c>
      <c r="B60" s="27"/>
      <c r="C60" s="215" t="s">
        <v>84</v>
      </c>
      <c r="D60" s="216"/>
      <c r="E60" s="217"/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/>
      <c r="L60" s="14">
        <f t="shared" si="19"/>
        <v>0</v>
      </c>
      <c r="M60" s="13">
        <v>0</v>
      </c>
      <c r="N60" s="13">
        <v>0</v>
      </c>
      <c r="O60" s="13"/>
      <c r="P60" s="13"/>
      <c r="Q60" s="13">
        <f>L60+P60</f>
        <v>0</v>
      </c>
    </row>
    <row r="61" spans="1:21" ht="15" customHeight="1" x14ac:dyDescent="0.25">
      <c r="A61" s="27"/>
      <c r="B61" s="27"/>
      <c r="C61" s="144" t="s">
        <v>138</v>
      </c>
      <c r="D61" s="174"/>
      <c r="E61" s="175"/>
      <c r="F61" s="14">
        <f t="shared" ref="F61:K61" si="24">F62-F60</f>
        <v>0</v>
      </c>
      <c r="G61" s="14">
        <f t="shared" si="24"/>
        <v>0</v>
      </c>
      <c r="H61" s="14">
        <f t="shared" si="24"/>
        <v>0</v>
      </c>
      <c r="I61" s="14">
        <f t="shared" si="24"/>
        <v>0</v>
      </c>
      <c r="J61" s="14">
        <f t="shared" si="24"/>
        <v>0</v>
      </c>
      <c r="K61" s="14">
        <f t="shared" si="24"/>
        <v>0</v>
      </c>
      <c r="L61" s="14">
        <f t="shared" si="19"/>
        <v>0</v>
      </c>
      <c r="M61" s="14">
        <f>M62-M60</f>
        <v>0</v>
      </c>
      <c r="N61" s="14">
        <f>N62-N60</f>
        <v>0</v>
      </c>
      <c r="O61" s="14"/>
      <c r="P61" s="14">
        <f>P62-P60</f>
        <v>0</v>
      </c>
      <c r="Q61" s="14">
        <f>Q62-Q60</f>
        <v>0</v>
      </c>
      <c r="R61" s="131"/>
    </row>
    <row r="62" spans="1:21" s="101" customFormat="1" ht="15" customHeight="1" x14ac:dyDescent="0.25">
      <c r="A62" s="105"/>
      <c r="B62" s="105"/>
      <c r="C62" s="177" t="s">
        <v>137</v>
      </c>
      <c r="D62" s="178"/>
      <c r="E62" s="179"/>
      <c r="F62" s="106"/>
      <c r="G62" s="106"/>
      <c r="H62" s="106"/>
      <c r="I62" s="106"/>
      <c r="J62" s="106"/>
      <c r="K62" s="106"/>
      <c r="L62" s="14">
        <f t="shared" si="19"/>
        <v>0</v>
      </c>
      <c r="M62" s="106"/>
      <c r="N62" s="106"/>
      <c r="O62" s="106"/>
      <c r="P62" s="106"/>
      <c r="Q62" s="106">
        <f>L62+P62</f>
        <v>0</v>
      </c>
    </row>
    <row r="63" spans="1:21" ht="15" customHeight="1" x14ac:dyDescent="0.25">
      <c r="A63" s="49"/>
      <c r="B63" s="49"/>
      <c r="C63" s="211" t="s">
        <v>77</v>
      </c>
      <c r="D63" s="211"/>
      <c r="E63" s="211"/>
      <c r="F63" s="45">
        <f>F54+F57+F60</f>
        <v>50680</v>
      </c>
      <c r="G63" s="45">
        <f t="shared" ref="G63:P63" si="25">G54+G57+G60</f>
        <v>17150</v>
      </c>
      <c r="H63" s="45">
        <f t="shared" si="25"/>
        <v>5352</v>
      </c>
      <c r="I63" s="45">
        <f t="shared" si="25"/>
        <v>9362</v>
      </c>
      <c r="J63" s="45">
        <f t="shared" si="25"/>
        <v>0</v>
      </c>
      <c r="K63" s="45">
        <f t="shared" si="25"/>
        <v>0</v>
      </c>
      <c r="L63" s="14">
        <f t="shared" si="19"/>
        <v>82544</v>
      </c>
      <c r="M63" s="45">
        <f t="shared" si="25"/>
        <v>40000</v>
      </c>
      <c r="N63" s="45">
        <f t="shared" si="25"/>
        <v>18070</v>
      </c>
      <c r="O63" s="45"/>
      <c r="P63" s="45">
        <f t="shared" si="25"/>
        <v>60070</v>
      </c>
      <c r="Q63" s="13">
        <f>L63+P63</f>
        <v>142614</v>
      </c>
    </row>
    <row r="64" spans="1:21" ht="15" customHeight="1" x14ac:dyDescent="0.25">
      <c r="A64" s="49"/>
      <c r="B64" s="49"/>
      <c r="C64" s="144" t="s">
        <v>138</v>
      </c>
      <c r="D64" s="174"/>
      <c r="E64" s="175"/>
      <c r="F64" s="14">
        <f t="shared" ref="F64:K64" si="26">F65-F63</f>
        <v>-993</v>
      </c>
      <c r="G64" s="14">
        <f t="shared" si="26"/>
        <v>-2595</v>
      </c>
      <c r="H64" s="14">
        <f t="shared" si="26"/>
        <v>1240</v>
      </c>
      <c r="I64" s="14">
        <f t="shared" si="26"/>
        <v>5859</v>
      </c>
      <c r="J64" s="14">
        <f t="shared" si="26"/>
        <v>5</v>
      </c>
      <c r="K64" s="14">
        <f t="shared" si="26"/>
        <v>1904</v>
      </c>
      <c r="L64" s="14">
        <f t="shared" si="19"/>
        <v>5420</v>
      </c>
      <c r="M64" s="14">
        <f>M65-M63</f>
        <v>14490</v>
      </c>
      <c r="N64" s="14">
        <f>N65-N63</f>
        <v>4872</v>
      </c>
      <c r="O64" s="14"/>
      <c r="P64" s="45">
        <f>P55+P58+P61</f>
        <v>17362</v>
      </c>
      <c r="Q64" s="13">
        <f>L64+P64</f>
        <v>22782</v>
      </c>
    </row>
    <row r="65" spans="1:17" s="101" customFormat="1" ht="15" customHeight="1" x14ac:dyDescent="0.25">
      <c r="A65" s="103"/>
      <c r="B65" s="103"/>
      <c r="C65" s="177" t="s">
        <v>137</v>
      </c>
      <c r="D65" s="178"/>
      <c r="E65" s="179"/>
      <c r="F65" s="45">
        <f t="shared" ref="F65:N65" si="27">F56+F59+F62</f>
        <v>49687</v>
      </c>
      <c r="G65" s="45">
        <f t="shared" si="27"/>
        <v>14555</v>
      </c>
      <c r="H65" s="45">
        <f t="shared" si="27"/>
        <v>6592</v>
      </c>
      <c r="I65" s="45">
        <f t="shared" si="27"/>
        <v>15221</v>
      </c>
      <c r="J65" s="45">
        <f t="shared" si="27"/>
        <v>5</v>
      </c>
      <c r="K65" s="45">
        <f t="shared" si="27"/>
        <v>1904</v>
      </c>
      <c r="L65" s="14">
        <f t="shared" si="19"/>
        <v>87964</v>
      </c>
      <c r="M65" s="45">
        <f t="shared" si="27"/>
        <v>54490</v>
      </c>
      <c r="N65" s="45">
        <f t="shared" si="27"/>
        <v>22942</v>
      </c>
      <c r="O65" s="45"/>
      <c r="P65" s="45">
        <f>P56+P59+P62</f>
        <v>77432</v>
      </c>
      <c r="Q65" s="106">
        <f>Q62+Q59+Q56</f>
        <v>165396</v>
      </c>
    </row>
  </sheetData>
  <mergeCells count="64">
    <mergeCell ref="C46:E46"/>
    <mergeCell ref="C34:E34"/>
    <mergeCell ref="C36:E36"/>
    <mergeCell ref="C37:E37"/>
    <mergeCell ref="C20:E20"/>
    <mergeCell ref="C23:E23"/>
    <mergeCell ref="C24:E24"/>
    <mergeCell ref="C25:E25"/>
    <mergeCell ref="C44:E44"/>
    <mergeCell ref="C45:E45"/>
    <mergeCell ref="C42:E42"/>
    <mergeCell ref="C43:E43"/>
    <mergeCell ref="C26:E26"/>
    <mergeCell ref="C29:E29"/>
    <mergeCell ref="C30:E30"/>
    <mergeCell ref="C31:E31"/>
    <mergeCell ref="C61:E61"/>
    <mergeCell ref="C15:E15"/>
    <mergeCell ref="C63:E63"/>
    <mergeCell ref="C53:E53"/>
    <mergeCell ref="C54:E54"/>
    <mergeCell ref="C57:E57"/>
    <mergeCell ref="C60:E60"/>
    <mergeCell ref="C38:E38"/>
    <mergeCell ref="C47:E47"/>
    <mergeCell ref="C48:E48"/>
    <mergeCell ref="C10:E10"/>
    <mergeCell ref="F6:Q6"/>
    <mergeCell ref="C35:E35"/>
    <mergeCell ref="C56:E56"/>
    <mergeCell ref="C21:E21"/>
    <mergeCell ref="C22:E22"/>
    <mergeCell ref="C33:E33"/>
    <mergeCell ref="C27:E27"/>
    <mergeCell ref="C19:E19"/>
    <mergeCell ref="C41:E41"/>
    <mergeCell ref="C13:E13"/>
    <mergeCell ref="C11:E11"/>
    <mergeCell ref="C12:E12"/>
    <mergeCell ref="C14:E14"/>
    <mergeCell ref="C50:E50"/>
    <mergeCell ref="C28:E28"/>
    <mergeCell ref="C49:E49"/>
    <mergeCell ref="C17:E17"/>
    <mergeCell ref="C18:E18"/>
    <mergeCell ref="C40:E40"/>
    <mergeCell ref="C9:E9"/>
    <mergeCell ref="F7:Q7"/>
    <mergeCell ref="A4:Q4"/>
    <mergeCell ref="A1:Q1"/>
    <mergeCell ref="C6:E8"/>
    <mergeCell ref="A6:A8"/>
    <mergeCell ref="P5:Q5"/>
    <mergeCell ref="A3:Q3"/>
    <mergeCell ref="C55:E55"/>
    <mergeCell ref="C32:E32"/>
    <mergeCell ref="C62:E62"/>
    <mergeCell ref="C64:E64"/>
    <mergeCell ref="C65:E65"/>
    <mergeCell ref="C51:E51"/>
    <mergeCell ref="C52:E52"/>
    <mergeCell ref="C39:E39"/>
    <mergeCell ref="C58:E58"/>
    <mergeCell ref="C59:E59"/>
  </mergeCells>
  <phoneticPr fontId="5" type="noConversion"/>
  <pageMargins left="0.59055118110236227" right="0.39370078740157483" top="0.59055118110236227" bottom="0.59055118110236227" header="0.51181102362204722" footer="0.51181102362204722"/>
  <pageSetup paperSize="8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89"/>
  <sheetViews>
    <sheetView tabSelected="1" workbookViewId="0">
      <selection activeCell="B6" sqref="B6:S6"/>
    </sheetView>
  </sheetViews>
  <sheetFormatPr defaultRowHeight="12.75" x14ac:dyDescent="0.2"/>
  <cols>
    <col min="1" max="1" width="14.42578125" customWidth="1"/>
    <col min="2" max="2" width="5.28515625" customWidth="1"/>
    <col min="3" max="3" width="7.85546875" bestFit="1" customWidth="1"/>
    <col min="6" max="6" width="12" customWidth="1"/>
    <col min="7" max="7" width="11.140625" customWidth="1"/>
    <col min="16" max="16" width="9.5703125" customWidth="1"/>
    <col min="17" max="17" width="7.5703125" customWidth="1"/>
    <col min="18" max="19" width="11.140625" customWidth="1"/>
    <col min="20" max="20" width="9.140625" customWidth="1"/>
  </cols>
  <sheetData>
    <row r="2" spans="2:21" ht="15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98"/>
      <c r="S2" s="198"/>
      <c r="T2" s="17"/>
      <c r="U2" s="126"/>
    </row>
    <row r="3" spans="2:21" ht="15" customHeight="1" x14ac:dyDescent="0.25">
      <c r="B3" s="185" t="s">
        <v>181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"/>
      <c r="U3" s="18"/>
    </row>
    <row r="4" spans="2:21" ht="15" customHeight="1" x14ac:dyDescent="0.25">
      <c r="B4" s="185" t="s">
        <v>182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"/>
      <c r="U4" s="18"/>
    </row>
    <row r="5" spans="2:21" ht="0.7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2:21" ht="15" customHeight="1" x14ac:dyDescent="0.25">
      <c r="B6" s="184" t="s">
        <v>188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"/>
      <c r="U6" s="18"/>
    </row>
    <row r="7" spans="2:21" ht="1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98" t="s">
        <v>74</v>
      </c>
      <c r="S7" s="198"/>
      <c r="T7" s="17"/>
      <c r="U7" s="17"/>
    </row>
    <row r="8" spans="2:21" ht="15" customHeight="1" x14ac:dyDescent="0.25">
      <c r="B8" s="228" t="s">
        <v>0</v>
      </c>
      <c r="C8" s="231" t="s">
        <v>115</v>
      </c>
      <c r="D8" s="186" t="s">
        <v>67</v>
      </c>
      <c r="E8" s="187"/>
      <c r="F8" s="188"/>
      <c r="G8" s="208" t="s">
        <v>57</v>
      </c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10"/>
      <c r="T8" s="222" t="s">
        <v>116</v>
      </c>
      <c r="U8" s="17"/>
    </row>
    <row r="9" spans="2:21" ht="15" customHeight="1" x14ac:dyDescent="0.25">
      <c r="B9" s="229"/>
      <c r="C9" s="232"/>
      <c r="D9" s="189"/>
      <c r="E9" s="190"/>
      <c r="F9" s="191"/>
      <c r="G9" s="181" t="s">
        <v>3</v>
      </c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3"/>
      <c r="T9" s="223"/>
      <c r="U9" s="18"/>
    </row>
    <row r="10" spans="2:21" ht="44.25" customHeight="1" x14ac:dyDescent="0.25">
      <c r="B10" s="230"/>
      <c r="C10" s="233"/>
      <c r="D10" s="192"/>
      <c r="E10" s="193"/>
      <c r="F10" s="194"/>
      <c r="G10" s="21" t="s">
        <v>58</v>
      </c>
      <c r="H10" s="21" t="s">
        <v>59</v>
      </c>
      <c r="I10" s="21" t="s">
        <v>60</v>
      </c>
      <c r="J10" s="21" t="s">
        <v>61</v>
      </c>
      <c r="K10" s="21" t="s">
        <v>78</v>
      </c>
      <c r="L10" s="21" t="s">
        <v>37</v>
      </c>
      <c r="M10" s="67" t="s">
        <v>129</v>
      </c>
      <c r="N10" s="67" t="s">
        <v>153</v>
      </c>
      <c r="O10" s="22" t="s">
        <v>62</v>
      </c>
      <c r="P10" s="57" t="s">
        <v>64</v>
      </c>
      <c r="Q10" s="57" t="s">
        <v>96</v>
      </c>
      <c r="R10" s="24" t="s">
        <v>65</v>
      </c>
      <c r="S10" s="22" t="s">
        <v>66</v>
      </c>
      <c r="T10" s="224"/>
      <c r="U10" s="17"/>
    </row>
    <row r="11" spans="2:21" s="20" customFormat="1" ht="15" customHeight="1" x14ac:dyDescent="0.2">
      <c r="B11" s="25" t="s">
        <v>9</v>
      </c>
      <c r="C11" s="25"/>
      <c r="D11" s="180" t="s">
        <v>68</v>
      </c>
      <c r="E11" s="180"/>
      <c r="F11" s="180"/>
      <c r="G11" s="60"/>
      <c r="H11" s="60"/>
      <c r="I11" s="60"/>
      <c r="J11" s="60"/>
      <c r="K11" s="60"/>
      <c r="L11" s="60"/>
      <c r="M11" s="60"/>
      <c r="N11" s="60"/>
      <c r="O11" s="25">
        <f>SUM(G11:M11)</f>
        <v>0</v>
      </c>
      <c r="P11" s="25"/>
      <c r="Q11" s="25"/>
      <c r="R11" s="25"/>
      <c r="S11" s="25"/>
      <c r="T11" s="25"/>
      <c r="U11" s="19"/>
    </row>
    <row r="12" spans="2:21" ht="15" customHeight="1" x14ac:dyDescent="0.25">
      <c r="B12" s="14"/>
      <c r="C12" s="41"/>
      <c r="D12" s="225" t="s">
        <v>90</v>
      </c>
      <c r="E12" s="226"/>
      <c r="F12" s="227"/>
      <c r="G12" s="25">
        <v>14325</v>
      </c>
      <c r="H12" s="25">
        <v>2052</v>
      </c>
      <c r="I12" s="25">
        <v>2599</v>
      </c>
      <c r="J12" s="61"/>
      <c r="K12" s="61"/>
      <c r="L12" s="61"/>
      <c r="M12" s="61"/>
      <c r="N12" s="61"/>
      <c r="O12" s="25">
        <f>SUM(G12:N12)</f>
        <v>18976</v>
      </c>
      <c r="P12" s="14"/>
      <c r="Q12" s="14"/>
      <c r="R12" s="14">
        <f>Q12+P12</f>
        <v>0</v>
      </c>
      <c r="S12" s="25">
        <f>R12+O12</f>
        <v>18976</v>
      </c>
      <c r="T12" s="16" t="s">
        <v>135</v>
      </c>
      <c r="U12" s="17"/>
    </row>
    <row r="13" spans="2:21" ht="15" customHeight="1" x14ac:dyDescent="0.25">
      <c r="B13" s="14"/>
      <c r="C13" s="41"/>
      <c r="D13" s="144" t="s">
        <v>138</v>
      </c>
      <c r="E13" s="174"/>
      <c r="F13" s="175"/>
      <c r="G13" s="25">
        <f>G14-G12</f>
        <v>-4920</v>
      </c>
      <c r="H13" s="25">
        <f t="shared" ref="H13:N13" si="0">H14-H12</f>
        <v>-394</v>
      </c>
      <c r="I13" s="25">
        <f t="shared" si="0"/>
        <v>3404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ref="O13:O62" si="1">SUM(G13:N13)</f>
        <v>-1910</v>
      </c>
      <c r="P13" s="14">
        <f>P14-P12</f>
        <v>360</v>
      </c>
      <c r="Q13" s="14">
        <f>Q14-Q12</f>
        <v>0</v>
      </c>
      <c r="R13" s="14">
        <f t="shared" ref="R13:R62" si="2">Q13+P13</f>
        <v>360</v>
      </c>
      <c r="S13" s="25">
        <f t="shared" ref="S13:S19" si="3">R13+O13</f>
        <v>-1550</v>
      </c>
      <c r="T13" s="16">
        <v>2</v>
      </c>
      <c r="U13" s="17"/>
    </row>
    <row r="14" spans="2:21" s="101" customFormat="1" ht="15" customHeight="1" x14ac:dyDescent="0.25">
      <c r="B14" s="61"/>
      <c r="C14" s="109"/>
      <c r="D14" s="177" t="s">
        <v>137</v>
      </c>
      <c r="E14" s="178"/>
      <c r="F14" s="179"/>
      <c r="G14" s="60">
        <v>9405</v>
      </c>
      <c r="H14" s="60">
        <v>1658</v>
      </c>
      <c r="I14" s="60">
        <v>6003</v>
      </c>
      <c r="J14" s="60"/>
      <c r="K14" s="60"/>
      <c r="L14" s="60"/>
      <c r="M14" s="60"/>
      <c r="N14" s="60"/>
      <c r="O14" s="60">
        <f t="shared" si="1"/>
        <v>17066</v>
      </c>
      <c r="P14" s="61">
        <v>360</v>
      </c>
      <c r="Q14" s="61"/>
      <c r="R14" s="61">
        <f t="shared" si="2"/>
        <v>360</v>
      </c>
      <c r="S14" s="60">
        <f t="shared" si="3"/>
        <v>17426</v>
      </c>
      <c r="T14" s="62">
        <v>4</v>
      </c>
      <c r="U14" s="100"/>
    </row>
    <row r="15" spans="2:21" ht="15" customHeight="1" x14ac:dyDescent="0.25">
      <c r="B15" s="25" t="s">
        <v>12</v>
      </c>
      <c r="C15" s="134" t="s">
        <v>101</v>
      </c>
      <c r="D15" s="199" t="s">
        <v>69</v>
      </c>
      <c r="E15" s="200"/>
      <c r="F15" s="201"/>
      <c r="G15" s="25">
        <v>3265</v>
      </c>
      <c r="H15" s="25">
        <v>559</v>
      </c>
      <c r="I15" s="25">
        <v>10278</v>
      </c>
      <c r="J15" s="60"/>
      <c r="K15" s="25">
        <v>166</v>
      </c>
      <c r="L15" s="25">
        <v>0</v>
      </c>
      <c r="M15" s="25">
        <v>1929</v>
      </c>
      <c r="N15" s="25"/>
      <c r="O15" s="25">
        <f>SUM(G15:N15)</f>
        <v>16197</v>
      </c>
      <c r="P15" s="25"/>
      <c r="Q15" s="25"/>
      <c r="R15" s="14">
        <f t="shared" si="2"/>
        <v>0</v>
      </c>
      <c r="S15" s="25">
        <f t="shared" si="3"/>
        <v>16197</v>
      </c>
      <c r="T15" s="16" t="s">
        <v>133</v>
      </c>
      <c r="U15" s="17"/>
    </row>
    <row r="16" spans="2:21" ht="15" customHeight="1" x14ac:dyDescent="0.25">
      <c r="B16" s="25"/>
      <c r="C16" s="44"/>
      <c r="D16" s="144" t="s">
        <v>138</v>
      </c>
      <c r="E16" s="174"/>
      <c r="F16" s="175"/>
      <c r="G16" s="25">
        <f t="shared" ref="G16:N16" si="4">G17-G15</f>
        <v>1266</v>
      </c>
      <c r="H16" s="25">
        <f t="shared" si="4"/>
        <v>180</v>
      </c>
      <c r="I16" s="25">
        <f t="shared" si="4"/>
        <v>0</v>
      </c>
      <c r="J16" s="25">
        <f t="shared" si="4"/>
        <v>0</v>
      </c>
      <c r="K16" s="25">
        <f t="shared" si="4"/>
        <v>-16</v>
      </c>
      <c r="L16" s="25">
        <f t="shared" si="4"/>
        <v>0</v>
      </c>
      <c r="M16" s="25">
        <f t="shared" si="4"/>
        <v>-1929</v>
      </c>
      <c r="N16" s="25">
        <f t="shared" si="4"/>
        <v>0</v>
      </c>
      <c r="O16" s="25">
        <f t="shared" si="1"/>
        <v>-499</v>
      </c>
      <c r="P16" s="14">
        <f>P17-P15</f>
        <v>64</v>
      </c>
      <c r="Q16" s="25"/>
      <c r="R16" s="14">
        <f t="shared" si="2"/>
        <v>64</v>
      </c>
      <c r="S16" s="25">
        <f t="shared" si="3"/>
        <v>-435</v>
      </c>
      <c r="T16" s="16">
        <v>0</v>
      </c>
      <c r="U16" s="17"/>
    </row>
    <row r="17" spans="2:21" s="101" customFormat="1" ht="15" customHeight="1" x14ac:dyDescent="0.25">
      <c r="B17" s="60"/>
      <c r="C17" s="110"/>
      <c r="D17" s="177" t="s">
        <v>137</v>
      </c>
      <c r="E17" s="178"/>
      <c r="F17" s="179"/>
      <c r="G17" s="60">
        <v>4531</v>
      </c>
      <c r="H17" s="60">
        <v>739</v>
      </c>
      <c r="I17" s="60">
        <v>10278</v>
      </c>
      <c r="J17" s="60"/>
      <c r="K17" s="60">
        <v>150</v>
      </c>
      <c r="L17" s="60"/>
      <c r="M17" s="60"/>
      <c r="N17" s="60"/>
      <c r="O17" s="60">
        <f>SUM(G17:N17)</f>
        <v>15698</v>
      </c>
      <c r="P17" s="60">
        <v>64</v>
      </c>
      <c r="Q17" s="60"/>
      <c r="R17" s="61">
        <f t="shared" si="2"/>
        <v>64</v>
      </c>
      <c r="S17" s="60">
        <f t="shared" si="3"/>
        <v>15762</v>
      </c>
      <c r="T17" s="62">
        <v>3</v>
      </c>
      <c r="U17" s="100"/>
    </row>
    <row r="18" spans="2:21" ht="15" customHeight="1" x14ac:dyDescent="0.25">
      <c r="B18" s="25" t="s">
        <v>13</v>
      </c>
      <c r="C18" s="25"/>
      <c r="D18" s="25" t="s">
        <v>118</v>
      </c>
      <c r="E18" s="25"/>
      <c r="F18" s="25"/>
      <c r="G18" s="25">
        <v>12177</v>
      </c>
      <c r="H18" s="25">
        <v>2042</v>
      </c>
      <c r="I18" s="25">
        <v>38219</v>
      </c>
      <c r="J18" s="25">
        <v>3782</v>
      </c>
      <c r="K18" s="25">
        <v>1000</v>
      </c>
      <c r="L18" s="25">
        <v>0</v>
      </c>
      <c r="M18" s="25">
        <v>0</v>
      </c>
      <c r="N18" s="25">
        <v>0</v>
      </c>
      <c r="O18" s="25">
        <f t="shared" si="1"/>
        <v>57220</v>
      </c>
      <c r="P18" s="25">
        <v>46266</v>
      </c>
      <c r="Q18" s="25">
        <v>3960</v>
      </c>
      <c r="R18" s="14">
        <f t="shared" si="2"/>
        <v>50226</v>
      </c>
      <c r="S18" s="25">
        <f t="shared" si="3"/>
        <v>107446</v>
      </c>
      <c r="T18" s="16"/>
      <c r="U18" s="17"/>
    </row>
    <row r="19" spans="2:21" ht="15" customHeight="1" x14ac:dyDescent="0.25">
      <c r="B19" s="25"/>
      <c r="C19" s="25"/>
      <c r="D19" s="144" t="s">
        <v>138</v>
      </c>
      <c r="E19" s="174"/>
      <c r="F19" s="175"/>
      <c r="G19" s="25">
        <f>G20-G18</f>
        <v>21</v>
      </c>
      <c r="H19" s="25">
        <f t="shared" ref="H19:N19" si="5">H20-H18</f>
        <v>-233</v>
      </c>
      <c r="I19" s="25">
        <f t="shared" si="5"/>
        <v>6666</v>
      </c>
      <c r="J19" s="25">
        <f t="shared" si="5"/>
        <v>-1505</v>
      </c>
      <c r="K19" s="25">
        <f t="shared" si="5"/>
        <v>-67</v>
      </c>
      <c r="L19" s="25">
        <f t="shared" si="5"/>
        <v>0</v>
      </c>
      <c r="M19" s="25">
        <f t="shared" si="5"/>
        <v>3833</v>
      </c>
      <c r="N19" s="25">
        <f t="shared" si="5"/>
        <v>0</v>
      </c>
      <c r="O19" s="25">
        <f t="shared" si="1"/>
        <v>8715</v>
      </c>
      <c r="P19" s="14">
        <f>P20-P18</f>
        <v>13730</v>
      </c>
      <c r="Q19" s="14">
        <f>Q20-Q18</f>
        <v>2317</v>
      </c>
      <c r="R19" s="14">
        <f t="shared" si="2"/>
        <v>16047</v>
      </c>
      <c r="S19" s="25">
        <f t="shared" si="3"/>
        <v>24762</v>
      </c>
      <c r="T19" s="16"/>
      <c r="U19" s="17"/>
    </row>
    <row r="20" spans="2:21" s="101" customFormat="1" ht="15" customHeight="1" x14ac:dyDescent="0.25">
      <c r="B20" s="60"/>
      <c r="C20" s="60"/>
      <c r="D20" s="177" t="s">
        <v>137</v>
      </c>
      <c r="E20" s="178"/>
      <c r="F20" s="179"/>
      <c r="G20" s="60">
        <f>G23+G26+G29+G32+G35+G41+G44+G47+G50+G53+G56+G59+G62+G65+G68+G71+G38</f>
        <v>12198</v>
      </c>
      <c r="H20" s="60">
        <f t="shared" ref="H20:S20" si="6">H23+H26+H29+H32+H35+H41+H44+H47+H50+H53+H56+H59+H62+H65+H68+H71+H38</f>
        <v>1809</v>
      </c>
      <c r="I20" s="60">
        <f t="shared" si="6"/>
        <v>44885</v>
      </c>
      <c r="J20" s="60">
        <f t="shared" si="6"/>
        <v>2277</v>
      </c>
      <c r="K20" s="60">
        <f t="shared" si="6"/>
        <v>933</v>
      </c>
      <c r="L20" s="60">
        <f t="shared" si="6"/>
        <v>0</v>
      </c>
      <c r="M20" s="60">
        <f t="shared" si="6"/>
        <v>3833</v>
      </c>
      <c r="N20" s="60">
        <f t="shared" si="6"/>
        <v>0</v>
      </c>
      <c r="O20" s="60">
        <f t="shared" si="6"/>
        <v>65935</v>
      </c>
      <c r="P20" s="60">
        <f t="shared" si="6"/>
        <v>59996</v>
      </c>
      <c r="Q20" s="60">
        <f t="shared" si="6"/>
        <v>6277</v>
      </c>
      <c r="R20" s="60">
        <f t="shared" si="6"/>
        <v>66273</v>
      </c>
      <c r="S20" s="60">
        <f t="shared" si="6"/>
        <v>132208</v>
      </c>
      <c r="T20" s="62"/>
      <c r="U20" s="100"/>
    </row>
    <row r="21" spans="2:21" ht="15" customHeight="1" x14ac:dyDescent="0.25">
      <c r="B21" s="14" t="s">
        <v>5</v>
      </c>
      <c r="C21" s="133" t="s">
        <v>128</v>
      </c>
      <c r="D21" s="203" t="s">
        <v>127</v>
      </c>
      <c r="E21" s="204"/>
      <c r="F21" s="205"/>
      <c r="G21" s="25"/>
      <c r="H21" s="25"/>
      <c r="I21" s="25"/>
      <c r="J21" s="25"/>
      <c r="K21" s="25"/>
      <c r="L21" s="25"/>
      <c r="M21" s="14"/>
      <c r="N21" s="14"/>
      <c r="O21" s="25">
        <f t="shared" si="1"/>
        <v>0</v>
      </c>
      <c r="P21" s="25"/>
      <c r="Q21" s="25"/>
      <c r="R21" s="14">
        <f t="shared" si="2"/>
        <v>0</v>
      </c>
      <c r="S21" s="25">
        <f>R21+O21</f>
        <v>0</v>
      </c>
      <c r="T21" s="16"/>
      <c r="U21" s="17"/>
    </row>
    <row r="22" spans="2:21" ht="15" customHeight="1" x14ac:dyDescent="0.25">
      <c r="B22" s="25"/>
      <c r="C22" s="42"/>
      <c r="D22" s="144" t="s">
        <v>138</v>
      </c>
      <c r="E22" s="174"/>
      <c r="F22" s="175"/>
      <c r="G22" s="25">
        <f t="shared" ref="G22:N22" si="7">G23-G21</f>
        <v>0</v>
      </c>
      <c r="H22" s="25">
        <f t="shared" si="7"/>
        <v>0</v>
      </c>
      <c r="I22" s="25">
        <f t="shared" si="7"/>
        <v>0</v>
      </c>
      <c r="J22" s="25">
        <f t="shared" si="7"/>
        <v>0</v>
      </c>
      <c r="K22" s="25">
        <f t="shared" si="7"/>
        <v>0</v>
      </c>
      <c r="L22" s="25">
        <f t="shared" si="7"/>
        <v>0</v>
      </c>
      <c r="M22" s="25">
        <f t="shared" si="7"/>
        <v>3833</v>
      </c>
      <c r="N22" s="25">
        <f t="shared" si="7"/>
        <v>0</v>
      </c>
      <c r="O22" s="25">
        <f t="shared" si="1"/>
        <v>3833</v>
      </c>
      <c r="P22" s="14">
        <f>P23-P21</f>
        <v>0</v>
      </c>
      <c r="Q22" s="14">
        <f>Q23-Q21</f>
        <v>0</v>
      </c>
      <c r="R22" s="14">
        <f t="shared" si="2"/>
        <v>0</v>
      </c>
      <c r="S22" s="25">
        <f t="shared" ref="S22:S62" si="8">R22+O22</f>
        <v>3833</v>
      </c>
      <c r="T22" s="16"/>
      <c r="U22" s="17"/>
    </row>
    <row r="23" spans="2:21" s="101" customFormat="1" ht="15" customHeight="1" x14ac:dyDescent="0.25">
      <c r="B23" s="60"/>
      <c r="C23" s="102"/>
      <c r="D23" s="177" t="s">
        <v>137</v>
      </c>
      <c r="E23" s="178"/>
      <c r="F23" s="179"/>
      <c r="G23" s="60"/>
      <c r="H23" s="60"/>
      <c r="I23" s="60"/>
      <c r="J23" s="60"/>
      <c r="K23" s="60"/>
      <c r="L23" s="60"/>
      <c r="M23" s="61">
        <v>3833</v>
      </c>
      <c r="N23" s="61"/>
      <c r="O23" s="60">
        <f t="shared" si="1"/>
        <v>3833</v>
      </c>
      <c r="P23" s="60"/>
      <c r="Q23" s="60"/>
      <c r="R23" s="61">
        <f t="shared" si="2"/>
        <v>0</v>
      </c>
      <c r="S23" s="116">
        <f t="shared" si="8"/>
        <v>3833</v>
      </c>
      <c r="T23" s="62"/>
      <c r="U23" s="100"/>
    </row>
    <row r="24" spans="2:21" s="101" customFormat="1" ht="15" customHeight="1" x14ac:dyDescent="0.25">
      <c r="B24" s="14" t="s">
        <v>6</v>
      </c>
      <c r="C24" s="133" t="s">
        <v>141</v>
      </c>
      <c r="D24" s="203" t="s">
        <v>149</v>
      </c>
      <c r="E24" s="204"/>
      <c r="F24" s="205"/>
      <c r="G24" s="25"/>
      <c r="H24" s="25"/>
      <c r="I24" s="25"/>
      <c r="J24" s="25"/>
      <c r="K24" s="25"/>
      <c r="L24" s="25"/>
      <c r="M24" s="14"/>
      <c r="N24" s="14"/>
      <c r="O24" s="25">
        <f t="shared" si="1"/>
        <v>0</v>
      </c>
      <c r="P24" s="25"/>
      <c r="Q24" s="25"/>
      <c r="R24" s="14">
        <f>Q24+P24</f>
        <v>0</v>
      </c>
      <c r="S24" s="25">
        <f>R24+O24</f>
        <v>0</v>
      </c>
      <c r="T24" s="16"/>
      <c r="U24" s="100"/>
    </row>
    <row r="25" spans="2:21" s="101" customFormat="1" ht="15" customHeight="1" x14ac:dyDescent="0.25">
      <c r="B25" s="60"/>
      <c r="C25" s="42"/>
      <c r="D25" s="144" t="s">
        <v>138</v>
      </c>
      <c r="E25" s="174"/>
      <c r="F25" s="175"/>
      <c r="G25" s="25">
        <f t="shared" ref="G25:N25" si="9">G26-G24</f>
        <v>0</v>
      </c>
      <c r="H25" s="25">
        <f t="shared" si="9"/>
        <v>0</v>
      </c>
      <c r="I25" s="25">
        <f t="shared" si="9"/>
        <v>0</v>
      </c>
      <c r="J25" s="25">
        <f t="shared" si="9"/>
        <v>0</v>
      </c>
      <c r="K25" s="25">
        <f t="shared" si="9"/>
        <v>277</v>
      </c>
      <c r="L25" s="25">
        <f t="shared" si="9"/>
        <v>0</v>
      </c>
      <c r="M25" s="25">
        <f t="shared" si="9"/>
        <v>0</v>
      </c>
      <c r="N25" s="25">
        <f t="shared" si="9"/>
        <v>0</v>
      </c>
      <c r="O25" s="25">
        <f t="shared" si="1"/>
        <v>277</v>
      </c>
      <c r="P25" s="14">
        <f>P26-P24</f>
        <v>0</v>
      </c>
      <c r="Q25" s="14">
        <f>Q26-Q24</f>
        <v>0</v>
      </c>
      <c r="R25" s="14">
        <f>Q25+P25</f>
        <v>0</v>
      </c>
      <c r="S25" s="25">
        <f>R25+O25</f>
        <v>277</v>
      </c>
      <c r="T25" s="16"/>
      <c r="U25" s="100"/>
    </row>
    <row r="26" spans="2:21" s="101" customFormat="1" ht="15" customHeight="1" x14ac:dyDescent="0.25">
      <c r="B26" s="60"/>
      <c r="C26" s="102"/>
      <c r="D26" s="177" t="s">
        <v>137</v>
      </c>
      <c r="E26" s="178"/>
      <c r="F26" s="179"/>
      <c r="G26" s="60"/>
      <c r="H26" s="60"/>
      <c r="I26" s="117"/>
      <c r="J26" s="60"/>
      <c r="K26" s="60">
        <v>277</v>
      </c>
      <c r="L26" s="60"/>
      <c r="M26" s="61"/>
      <c r="N26" s="61"/>
      <c r="O26" s="60">
        <f t="shared" si="1"/>
        <v>277</v>
      </c>
      <c r="P26" s="60"/>
      <c r="Q26" s="60"/>
      <c r="R26" s="61">
        <f>Q26+P26</f>
        <v>0</v>
      </c>
      <c r="S26" s="116">
        <f>R26+O26</f>
        <v>277</v>
      </c>
      <c r="T26" s="62"/>
      <c r="U26" s="100"/>
    </row>
    <row r="27" spans="2:21" ht="15" customHeight="1" x14ac:dyDescent="0.25">
      <c r="B27" s="14" t="s">
        <v>7</v>
      </c>
      <c r="C27" s="133" t="s">
        <v>113</v>
      </c>
      <c r="D27" s="221" t="s">
        <v>114</v>
      </c>
      <c r="E27" s="221"/>
      <c r="F27" s="221"/>
      <c r="G27" s="60"/>
      <c r="H27" s="60"/>
      <c r="I27" s="14">
        <v>877</v>
      </c>
      <c r="J27" s="60"/>
      <c r="K27" s="60"/>
      <c r="L27" s="60"/>
      <c r="M27" s="60"/>
      <c r="N27" s="60"/>
      <c r="O27" s="25">
        <f t="shared" si="1"/>
        <v>877</v>
      </c>
      <c r="P27" s="25"/>
      <c r="Q27" s="25"/>
      <c r="R27" s="14">
        <f t="shared" si="2"/>
        <v>0</v>
      </c>
      <c r="S27" s="25">
        <f t="shared" si="8"/>
        <v>877</v>
      </c>
      <c r="T27" s="16"/>
      <c r="U27" s="17"/>
    </row>
    <row r="28" spans="2:21" ht="15" customHeight="1" x14ac:dyDescent="0.25">
      <c r="B28" s="14"/>
      <c r="C28" s="42"/>
      <c r="D28" s="144" t="s">
        <v>138</v>
      </c>
      <c r="E28" s="174"/>
      <c r="F28" s="175"/>
      <c r="G28" s="25">
        <f t="shared" ref="G28:N28" si="10">G29-G27</f>
        <v>18</v>
      </c>
      <c r="H28" s="25">
        <f t="shared" si="10"/>
        <v>0</v>
      </c>
      <c r="I28" s="25">
        <f t="shared" si="10"/>
        <v>623</v>
      </c>
      <c r="J28" s="25">
        <f t="shared" si="10"/>
        <v>0</v>
      </c>
      <c r="K28" s="25">
        <f t="shared" si="10"/>
        <v>0</v>
      </c>
      <c r="L28" s="25">
        <f t="shared" si="10"/>
        <v>0</v>
      </c>
      <c r="M28" s="25">
        <f t="shared" si="10"/>
        <v>0</v>
      </c>
      <c r="N28" s="25">
        <f t="shared" si="10"/>
        <v>0</v>
      </c>
      <c r="O28" s="25">
        <f t="shared" si="1"/>
        <v>641</v>
      </c>
      <c r="P28" s="14">
        <f>P29-P27</f>
        <v>154</v>
      </c>
      <c r="Q28" s="14">
        <f>Q29-Q27</f>
        <v>0</v>
      </c>
      <c r="R28" s="14">
        <f t="shared" si="2"/>
        <v>154</v>
      </c>
      <c r="S28" s="25">
        <f t="shared" si="8"/>
        <v>795</v>
      </c>
      <c r="T28" s="16"/>
      <c r="U28" s="17"/>
    </row>
    <row r="29" spans="2:21" s="101" customFormat="1" ht="15" customHeight="1" x14ac:dyDescent="0.25">
      <c r="B29" s="61"/>
      <c r="C29" s="102"/>
      <c r="D29" s="177" t="s">
        <v>137</v>
      </c>
      <c r="E29" s="178"/>
      <c r="F29" s="179"/>
      <c r="G29" s="60">
        <v>18</v>
      </c>
      <c r="H29" s="60"/>
      <c r="I29" s="61">
        <v>1500</v>
      </c>
      <c r="J29" s="60"/>
      <c r="K29" s="60"/>
      <c r="L29" s="60"/>
      <c r="M29" s="60"/>
      <c r="N29" s="60"/>
      <c r="O29" s="60">
        <f t="shared" si="1"/>
        <v>1518</v>
      </c>
      <c r="P29" s="60">
        <v>154</v>
      </c>
      <c r="Q29" s="60"/>
      <c r="R29" s="61">
        <f t="shared" si="2"/>
        <v>154</v>
      </c>
      <c r="S29" s="116">
        <f t="shared" si="8"/>
        <v>1672</v>
      </c>
      <c r="T29" s="62"/>
      <c r="U29" s="100"/>
    </row>
    <row r="30" spans="2:21" ht="15" customHeight="1" x14ac:dyDescent="0.25">
      <c r="B30" s="14" t="s">
        <v>8</v>
      </c>
      <c r="C30" s="133" t="s">
        <v>109</v>
      </c>
      <c r="D30" s="176" t="s">
        <v>110</v>
      </c>
      <c r="E30" s="176"/>
      <c r="F30" s="176"/>
      <c r="G30" s="14">
        <v>816</v>
      </c>
      <c r="H30" s="14">
        <v>72</v>
      </c>
      <c r="I30" s="61"/>
      <c r="J30" s="61"/>
      <c r="K30" s="61"/>
      <c r="L30" s="61"/>
      <c r="M30" s="61"/>
      <c r="N30" s="61"/>
      <c r="O30" s="25">
        <f t="shared" si="1"/>
        <v>888</v>
      </c>
      <c r="P30" s="25"/>
      <c r="Q30" s="25"/>
      <c r="R30" s="14">
        <f t="shared" si="2"/>
        <v>0</v>
      </c>
      <c r="S30" s="25">
        <f t="shared" si="8"/>
        <v>888</v>
      </c>
      <c r="T30" s="16" t="s">
        <v>119</v>
      </c>
      <c r="U30" s="17"/>
    </row>
    <row r="31" spans="2:21" ht="15" customHeight="1" x14ac:dyDescent="0.25">
      <c r="B31" s="14"/>
      <c r="C31" s="42"/>
      <c r="D31" s="144" t="s">
        <v>138</v>
      </c>
      <c r="E31" s="174"/>
      <c r="F31" s="175"/>
      <c r="G31" s="25">
        <f t="shared" ref="G31:N31" si="11">G32-G30</f>
        <v>163</v>
      </c>
      <c r="H31" s="25">
        <f t="shared" si="11"/>
        <v>9</v>
      </c>
      <c r="I31" s="25">
        <f t="shared" si="11"/>
        <v>0</v>
      </c>
      <c r="J31" s="25">
        <f t="shared" si="11"/>
        <v>0</v>
      </c>
      <c r="K31" s="25">
        <f t="shared" si="11"/>
        <v>0</v>
      </c>
      <c r="L31" s="25">
        <f t="shared" si="11"/>
        <v>0</v>
      </c>
      <c r="M31" s="25">
        <f t="shared" si="11"/>
        <v>0</v>
      </c>
      <c r="N31" s="25">
        <f t="shared" si="11"/>
        <v>0</v>
      </c>
      <c r="O31" s="25">
        <f t="shared" si="1"/>
        <v>172</v>
      </c>
      <c r="P31" s="14">
        <f>P32-P30</f>
        <v>0</v>
      </c>
      <c r="Q31" s="14">
        <f>Q32-Q30</f>
        <v>0</v>
      </c>
      <c r="R31" s="14">
        <f t="shared" si="2"/>
        <v>0</v>
      </c>
      <c r="S31" s="25">
        <f t="shared" si="8"/>
        <v>172</v>
      </c>
      <c r="T31" s="16">
        <v>4</v>
      </c>
      <c r="U31" s="17"/>
    </row>
    <row r="32" spans="2:21" s="101" customFormat="1" ht="15" customHeight="1" x14ac:dyDescent="0.25">
      <c r="B32" s="61"/>
      <c r="C32" s="102"/>
      <c r="D32" s="177" t="s">
        <v>137</v>
      </c>
      <c r="E32" s="178"/>
      <c r="F32" s="179"/>
      <c r="G32" s="61">
        <v>979</v>
      </c>
      <c r="H32" s="61">
        <v>81</v>
      </c>
      <c r="I32" s="61"/>
      <c r="J32" s="61"/>
      <c r="K32" s="61"/>
      <c r="L32" s="61"/>
      <c r="M32" s="61"/>
      <c r="N32" s="61"/>
      <c r="O32" s="60">
        <f t="shared" si="1"/>
        <v>1060</v>
      </c>
      <c r="P32" s="60"/>
      <c r="Q32" s="60"/>
      <c r="R32" s="61">
        <f t="shared" si="2"/>
        <v>0</v>
      </c>
      <c r="S32" s="116">
        <f t="shared" si="8"/>
        <v>1060</v>
      </c>
      <c r="T32" s="62">
        <v>1</v>
      </c>
      <c r="U32" s="100"/>
    </row>
    <row r="33" spans="2:21" ht="15" customHeight="1" x14ac:dyDescent="0.25">
      <c r="B33" s="14" t="s">
        <v>16</v>
      </c>
      <c r="C33" s="133" t="s">
        <v>97</v>
      </c>
      <c r="D33" s="14" t="s">
        <v>98</v>
      </c>
      <c r="E33" s="14"/>
      <c r="F33" s="14"/>
      <c r="G33" s="61"/>
      <c r="H33" s="61"/>
      <c r="I33" s="14">
        <v>762</v>
      </c>
      <c r="J33" s="61"/>
      <c r="K33" s="61"/>
      <c r="L33" s="61"/>
      <c r="M33" s="61"/>
      <c r="N33" s="61"/>
      <c r="O33" s="25">
        <f t="shared" si="1"/>
        <v>762</v>
      </c>
      <c r="P33" s="25"/>
      <c r="Q33" s="25"/>
      <c r="R33" s="14">
        <f t="shared" si="2"/>
        <v>0</v>
      </c>
      <c r="S33" s="25">
        <f t="shared" si="8"/>
        <v>762</v>
      </c>
      <c r="T33" s="16"/>
      <c r="U33" s="17"/>
    </row>
    <row r="34" spans="2:21" ht="15" customHeight="1" x14ac:dyDescent="0.25">
      <c r="B34" s="14"/>
      <c r="C34" s="42"/>
      <c r="D34" s="144" t="s">
        <v>138</v>
      </c>
      <c r="E34" s="174"/>
      <c r="F34" s="175"/>
      <c r="G34" s="25">
        <f t="shared" ref="G34:N34" si="12">G35-G33</f>
        <v>0</v>
      </c>
      <c r="H34" s="25">
        <f t="shared" si="12"/>
        <v>0</v>
      </c>
      <c r="I34" s="25">
        <f t="shared" si="12"/>
        <v>0</v>
      </c>
      <c r="J34" s="25">
        <f t="shared" si="12"/>
        <v>0</v>
      </c>
      <c r="K34" s="25">
        <f t="shared" si="12"/>
        <v>0</v>
      </c>
      <c r="L34" s="25">
        <f t="shared" si="12"/>
        <v>0</v>
      </c>
      <c r="M34" s="25">
        <f t="shared" si="12"/>
        <v>0</v>
      </c>
      <c r="N34" s="25">
        <f t="shared" si="12"/>
        <v>0</v>
      </c>
      <c r="O34" s="25">
        <f t="shared" si="1"/>
        <v>0</v>
      </c>
      <c r="P34" s="14">
        <f>P35-P33</f>
        <v>0</v>
      </c>
      <c r="Q34" s="14">
        <f>Q35-Q33</f>
        <v>0</v>
      </c>
      <c r="R34" s="14">
        <f t="shared" si="2"/>
        <v>0</v>
      </c>
      <c r="S34" s="25">
        <f t="shared" si="8"/>
        <v>0</v>
      </c>
      <c r="T34" s="16"/>
      <c r="U34" s="17"/>
    </row>
    <row r="35" spans="2:21" s="101" customFormat="1" ht="14.25" customHeight="1" x14ac:dyDescent="0.25">
      <c r="B35" s="61"/>
      <c r="C35" s="102"/>
      <c r="D35" s="177" t="s">
        <v>137</v>
      </c>
      <c r="E35" s="178"/>
      <c r="F35" s="179"/>
      <c r="G35" s="61"/>
      <c r="H35" s="61"/>
      <c r="I35" s="61">
        <v>762</v>
      </c>
      <c r="J35" s="61"/>
      <c r="K35" s="61"/>
      <c r="L35" s="61"/>
      <c r="M35" s="61"/>
      <c r="N35" s="61"/>
      <c r="O35" s="60">
        <f t="shared" si="1"/>
        <v>762</v>
      </c>
      <c r="P35" s="60"/>
      <c r="Q35" s="60"/>
      <c r="R35" s="61">
        <f t="shared" si="2"/>
        <v>0</v>
      </c>
      <c r="S35" s="116">
        <f t="shared" si="8"/>
        <v>762</v>
      </c>
      <c r="T35" s="62"/>
      <c r="U35" s="100"/>
    </row>
    <row r="36" spans="2:21" ht="15" customHeight="1" x14ac:dyDescent="0.25">
      <c r="B36" s="14" t="s">
        <v>17</v>
      </c>
      <c r="C36" s="102" t="s">
        <v>172</v>
      </c>
      <c r="D36" s="176" t="s">
        <v>173</v>
      </c>
      <c r="E36" s="176"/>
      <c r="F36" s="176"/>
      <c r="G36" s="61"/>
      <c r="H36" s="61"/>
      <c r="I36" s="14"/>
      <c r="J36" s="61"/>
      <c r="K36" s="61"/>
      <c r="L36" s="61"/>
      <c r="M36" s="61"/>
      <c r="N36" s="61"/>
      <c r="O36" s="25">
        <f>SUM(G36:N36)</f>
        <v>0</v>
      </c>
      <c r="P36" s="14"/>
      <c r="Q36" s="14"/>
      <c r="R36" s="14">
        <f>Q36+P36</f>
        <v>0</v>
      </c>
      <c r="S36" s="25">
        <f>R36+O36</f>
        <v>0</v>
      </c>
      <c r="T36" s="16"/>
      <c r="U36" s="17"/>
    </row>
    <row r="37" spans="2:21" ht="15" customHeight="1" x14ac:dyDescent="0.25">
      <c r="B37" s="14"/>
      <c r="C37" s="42"/>
      <c r="D37" s="144" t="s">
        <v>138</v>
      </c>
      <c r="E37" s="174"/>
      <c r="F37" s="175"/>
      <c r="G37" s="25">
        <f t="shared" ref="G37:N37" si="13">G38-G36</f>
        <v>0</v>
      </c>
      <c r="H37" s="25">
        <f t="shared" si="13"/>
        <v>0</v>
      </c>
      <c r="I37" s="25">
        <f t="shared" si="13"/>
        <v>50</v>
      </c>
      <c r="J37" s="25">
        <f t="shared" si="13"/>
        <v>0</v>
      </c>
      <c r="K37" s="25">
        <f t="shared" si="13"/>
        <v>0</v>
      </c>
      <c r="L37" s="25">
        <f t="shared" si="13"/>
        <v>0</v>
      </c>
      <c r="M37" s="25">
        <f t="shared" si="13"/>
        <v>0</v>
      </c>
      <c r="N37" s="25">
        <f t="shared" si="13"/>
        <v>0</v>
      </c>
      <c r="O37" s="25">
        <f>SUM(G37:N37)</f>
        <v>50</v>
      </c>
      <c r="P37" s="14">
        <f>P38-P36</f>
        <v>0</v>
      </c>
      <c r="Q37" s="14">
        <f>Q38-Q36</f>
        <v>0</v>
      </c>
      <c r="R37" s="14">
        <f>Q37+P37</f>
        <v>0</v>
      </c>
      <c r="S37" s="25">
        <f>R37+O37</f>
        <v>50</v>
      </c>
      <c r="T37" s="16"/>
      <c r="U37" s="17"/>
    </row>
    <row r="38" spans="2:21" s="101" customFormat="1" ht="15" customHeight="1" x14ac:dyDescent="0.25">
      <c r="B38" s="61"/>
      <c r="C38" s="102"/>
      <c r="D38" s="177" t="s">
        <v>137</v>
      </c>
      <c r="E38" s="178"/>
      <c r="F38" s="179"/>
      <c r="G38" s="61"/>
      <c r="H38" s="61"/>
      <c r="I38" s="61">
        <v>50</v>
      </c>
      <c r="J38" s="61"/>
      <c r="K38" s="61"/>
      <c r="L38" s="61"/>
      <c r="M38" s="61"/>
      <c r="N38" s="61"/>
      <c r="O38" s="60">
        <f>SUM(G38:N38)</f>
        <v>50</v>
      </c>
      <c r="P38" s="61"/>
      <c r="Q38" s="61"/>
      <c r="R38" s="61">
        <f>Q38+P38</f>
        <v>0</v>
      </c>
      <c r="S38" s="116">
        <f>R38+O38</f>
        <v>50</v>
      </c>
      <c r="T38" s="62"/>
      <c r="U38" s="100"/>
    </row>
    <row r="39" spans="2:21" ht="15" customHeight="1" x14ac:dyDescent="0.25">
      <c r="B39" s="14" t="s">
        <v>17</v>
      </c>
      <c r="C39" s="133" t="s">
        <v>102</v>
      </c>
      <c r="D39" s="176" t="s">
        <v>55</v>
      </c>
      <c r="E39" s="176"/>
      <c r="F39" s="176"/>
      <c r="G39" s="61"/>
      <c r="H39" s="61"/>
      <c r="I39" s="14">
        <v>3683</v>
      </c>
      <c r="J39" s="61"/>
      <c r="K39" s="61"/>
      <c r="L39" s="61"/>
      <c r="M39" s="61"/>
      <c r="N39" s="61"/>
      <c r="O39" s="25">
        <f t="shared" si="1"/>
        <v>3683</v>
      </c>
      <c r="P39" s="25"/>
      <c r="Q39" s="25"/>
      <c r="R39" s="14">
        <f t="shared" si="2"/>
        <v>0</v>
      </c>
      <c r="S39" s="25">
        <f t="shared" si="8"/>
        <v>3683</v>
      </c>
      <c r="T39" s="16"/>
      <c r="U39" s="17"/>
    </row>
    <row r="40" spans="2:21" ht="15" customHeight="1" x14ac:dyDescent="0.25">
      <c r="B40" s="14"/>
      <c r="C40" s="42"/>
      <c r="D40" s="144" t="s">
        <v>138</v>
      </c>
      <c r="E40" s="174"/>
      <c r="F40" s="175"/>
      <c r="G40" s="25">
        <f t="shared" ref="G40:N40" si="14">G41-G39</f>
        <v>0</v>
      </c>
      <c r="H40" s="25">
        <f t="shared" si="14"/>
        <v>0</v>
      </c>
      <c r="I40" s="25">
        <f t="shared" si="14"/>
        <v>0</v>
      </c>
      <c r="J40" s="25">
        <f t="shared" si="14"/>
        <v>0</v>
      </c>
      <c r="K40" s="25">
        <f t="shared" si="14"/>
        <v>0</v>
      </c>
      <c r="L40" s="25">
        <f t="shared" si="14"/>
        <v>0</v>
      </c>
      <c r="M40" s="25">
        <f t="shared" si="14"/>
        <v>0</v>
      </c>
      <c r="N40" s="25">
        <f t="shared" si="14"/>
        <v>0</v>
      </c>
      <c r="O40" s="25">
        <f t="shared" si="1"/>
        <v>0</v>
      </c>
      <c r="P40" s="14">
        <f>P41-P39</f>
        <v>0</v>
      </c>
      <c r="Q40" s="14">
        <f>Q41-Q39</f>
        <v>0</v>
      </c>
      <c r="R40" s="14">
        <f t="shared" si="2"/>
        <v>0</v>
      </c>
      <c r="S40" s="25">
        <f t="shared" si="8"/>
        <v>0</v>
      </c>
      <c r="T40" s="16"/>
      <c r="U40" s="17"/>
    </row>
    <row r="41" spans="2:21" s="101" customFormat="1" ht="15" customHeight="1" x14ac:dyDescent="0.25">
      <c r="B41" s="61"/>
      <c r="C41" s="102"/>
      <c r="D41" s="177" t="s">
        <v>137</v>
      </c>
      <c r="E41" s="178"/>
      <c r="F41" s="179"/>
      <c r="G41" s="61"/>
      <c r="H41" s="61"/>
      <c r="I41" s="61">
        <v>3683</v>
      </c>
      <c r="J41" s="61"/>
      <c r="K41" s="61"/>
      <c r="L41" s="61"/>
      <c r="M41" s="61"/>
      <c r="N41" s="61"/>
      <c r="O41" s="60">
        <f t="shared" si="1"/>
        <v>3683</v>
      </c>
      <c r="P41" s="60"/>
      <c r="Q41" s="60"/>
      <c r="R41" s="61">
        <f t="shared" si="2"/>
        <v>0</v>
      </c>
      <c r="S41" s="116">
        <f t="shared" si="8"/>
        <v>3683</v>
      </c>
      <c r="T41" s="62"/>
      <c r="U41" s="100"/>
    </row>
    <row r="42" spans="2:21" ht="15" customHeight="1" x14ac:dyDescent="0.25">
      <c r="B42" s="14" t="s">
        <v>20</v>
      </c>
      <c r="C42" s="133" t="s">
        <v>100</v>
      </c>
      <c r="D42" s="176" t="s">
        <v>71</v>
      </c>
      <c r="E42" s="176"/>
      <c r="F42" s="176"/>
      <c r="G42" s="61"/>
      <c r="H42" s="61"/>
      <c r="I42" s="14">
        <v>1270</v>
      </c>
      <c r="J42" s="61"/>
      <c r="K42" s="61"/>
      <c r="L42" s="61"/>
      <c r="M42" s="61"/>
      <c r="N42" s="61"/>
      <c r="O42" s="25">
        <f t="shared" si="1"/>
        <v>1270</v>
      </c>
      <c r="P42" s="25"/>
      <c r="Q42" s="25"/>
      <c r="R42" s="14">
        <f t="shared" si="2"/>
        <v>0</v>
      </c>
      <c r="S42" s="25">
        <f t="shared" si="8"/>
        <v>1270</v>
      </c>
      <c r="T42" s="16"/>
      <c r="U42" s="17"/>
    </row>
    <row r="43" spans="2:21" ht="15" customHeight="1" x14ac:dyDescent="0.25">
      <c r="B43" s="14"/>
      <c r="C43" s="42"/>
      <c r="D43" s="144" t="s">
        <v>138</v>
      </c>
      <c r="E43" s="174"/>
      <c r="F43" s="175"/>
      <c r="G43" s="25">
        <f t="shared" ref="G43:N43" si="15">G44-G42</f>
        <v>126</v>
      </c>
      <c r="H43" s="25">
        <f t="shared" si="15"/>
        <v>0</v>
      </c>
      <c r="I43" s="25">
        <f t="shared" si="15"/>
        <v>2230</v>
      </c>
      <c r="J43" s="25">
        <f t="shared" si="15"/>
        <v>0</v>
      </c>
      <c r="K43" s="25">
        <f t="shared" si="15"/>
        <v>0</v>
      </c>
      <c r="L43" s="25">
        <f t="shared" si="15"/>
        <v>0</v>
      </c>
      <c r="M43" s="25">
        <f t="shared" si="15"/>
        <v>0</v>
      </c>
      <c r="N43" s="25">
        <f t="shared" si="15"/>
        <v>0</v>
      </c>
      <c r="O43" s="25">
        <f t="shared" si="1"/>
        <v>2356</v>
      </c>
      <c r="P43" s="14">
        <f>P44-P42</f>
        <v>26</v>
      </c>
      <c r="Q43" s="14">
        <f>Q44-Q42</f>
        <v>0</v>
      </c>
      <c r="R43" s="14">
        <f t="shared" si="2"/>
        <v>26</v>
      </c>
      <c r="S43" s="25">
        <f t="shared" si="8"/>
        <v>2382</v>
      </c>
      <c r="T43" s="16"/>
      <c r="U43" s="17"/>
    </row>
    <row r="44" spans="2:21" s="101" customFormat="1" ht="15" customHeight="1" x14ac:dyDescent="0.25">
      <c r="B44" s="61"/>
      <c r="C44" s="102"/>
      <c r="D44" s="177" t="s">
        <v>137</v>
      </c>
      <c r="E44" s="178"/>
      <c r="F44" s="179"/>
      <c r="G44" s="61">
        <v>126</v>
      </c>
      <c r="H44" s="61"/>
      <c r="I44" s="61">
        <v>3500</v>
      </c>
      <c r="J44" s="61"/>
      <c r="K44" s="61"/>
      <c r="L44" s="61"/>
      <c r="M44" s="61"/>
      <c r="N44" s="61"/>
      <c r="O44" s="60">
        <f t="shared" si="1"/>
        <v>3626</v>
      </c>
      <c r="P44" s="60">
        <v>26</v>
      </c>
      <c r="Q44" s="60"/>
      <c r="R44" s="61">
        <f t="shared" si="2"/>
        <v>26</v>
      </c>
      <c r="S44" s="116">
        <f t="shared" si="8"/>
        <v>3652</v>
      </c>
      <c r="T44" s="62"/>
      <c r="U44" s="100"/>
    </row>
    <row r="45" spans="2:21" ht="15" customHeight="1" x14ac:dyDescent="0.25">
      <c r="B45" s="14" t="s">
        <v>21</v>
      </c>
      <c r="C45" s="133" t="s">
        <v>103</v>
      </c>
      <c r="D45" s="176" t="s">
        <v>72</v>
      </c>
      <c r="E45" s="176"/>
      <c r="F45" s="176"/>
      <c r="G45" s="61"/>
      <c r="H45" s="61"/>
      <c r="I45" s="14">
        <v>10299</v>
      </c>
      <c r="J45" s="61"/>
      <c r="K45" s="61"/>
      <c r="L45" s="61"/>
      <c r="M45" s="61"/>
      <c r="N45" s="61"/>
      <c r="O45" s="25">
        <f t="shared" si="1"/>
        <v>10299</v>
      </c>
      <c r="P45" s="14">
        <v>46266</v>
      </c>
      <c r="Q45" s="14">
        <v>3960</v>
      </c>
      <c r="R45" s="14">
        <f t="shared" si="2"/>
        <v>50226</v>
      </c>
      <c r="S45" s="25">
        <f t="shared" si="8"/>
        <v>60525</v>
      </c>
      <c r="T45" s="16"/>
      <c r="U45" s="17"/>
    </row>
    <row r="46" spans="2:21" ht="15" customHeight="1" x14ac:dyDescent="0.25">
      <c r="B46" s="14"/>
      <c r="C46" s="42"/>
      <c r="D46" s="144" t="s">
        <v>138</v>
      </c>
      <c r="E46" s="174"/>
      <c r="F46" s="175"/>
      <c r="G46" s="25">
        <f t="shared" ref="G46:N46" si="16">G47-G45</f>
        <v>207</v>
      </c>
      <c r="H46" s="25">
        <f t="shared" si="16"/>
        <v>17</v>
      </c>
      <c r="I46" s="25">
        <f t="shared" si="16"/>
        <v>899</v>
      </c>
      <c r="J46" s="25">
        <f t="shared" si="16"/>
        <v>0</v>
      </c>
      <c r="K46" s="25">
        <f t="shared" si="16"/>
        <v>0</v>
      </c>
      <c r="L46" s="25">
        <f t="shared" si="16"/>
        <v>0</v>
      </c>
      <c r="M46" s="25">
        <f t="shared" si="16"/>
        <v>0</v>
      </c>
      <c r="N46" s="25">
        <f t="shared" si="16"/>
        <v>0</v>
      </c>
      <c r="O46" s="25">
        <f t="shared" si="1"/>
        <v>1123</v>
      </c>
      <c r="P46" s="14">
        <f>P47-P45</f>
        <v>11017</v>
      </c>
      <c r="Q46" s="14">
        <f>Q47-Q45</f>
        <v>1758</v>
      </c>
      <c r="R46" s="14">
        <f t="shared" si="2"/>
        <v>12775</v>
      </c>
      <c r="S46" s="25">
        <f t="shared" si="8"/>
        <v>13898</v>
      </c>
      <c r="T46" s="16"/>
      <c r="U46" s="17"/>
    </row>
    <row r="47" spans="2:21" s="101" customFormat="1" ht="15" customHeight="1" x14ac:dyDescent="0.25">
      <c r="B47" s="61"/>
      <c r="C47" s="102"/>
      <c r="D47" s="177" t="s">
        <v>137</v>
      </c>
      <c r="E47" s="178"/>
      <c r="F47" s="179"/>
      <c r="G47" s="61">
        <v>207</v>
      </c>
      <c r="H47" s="61">
        <v>17</v>
      </c>
      <c r="I47" s="118">
        <v>11198</v>
      </c>
      <c r="J47" s="61"/>
      <c r="K47" s="61"/>
      <c r="L47" s="61"/>
      <c r="M47" s="61"/>
      <c r="N47" s="61"/>
      <c r="O47" s="60">
        <f t="shared" si="1"/>
        <v>11422</v>
      </c>
      <c r="P47" s="61">
        <v>57283</v>
      </c>
      <c r="Q47" s="61">
        <v>5718</v>
      </c>
      <c r="R47" s="61">
        <f t="shared" si="2"/>
        <v>63001</v>
      </c>
      <c r="S47" s="116">
        <f>R47+O47</f>
        <v>74423</v>
      </c>
      <c r="T47" s="62">
        <v>2</v>
      </c>
      <c r="U47" s="100"/>
    </row>
    <row r="48" spans="2:21" ht="15" customHeight="1" x14ac:dyDescent="0.25">
      <c r="B48" s="14" t="s">
        <v>22</v>
      </c>
      <c r="C48" s="133" t="s">
        <v>104</v>
      </c>
      <c r="D48" s="176" t="s">
        <v>105</v>
      </c>
      <c r="E48" s="176"/>
      <c r="F48" s="176"/>
      <c r="G48" s="61"/>
      <c r="H48" s="61"/>
      <c r="I48" s="14"/>
      <c r="J48" s="61"/>
      <c r="K48" s="61"/>
      <c r="L48" s="61"/>
      <c r="M48" s="61"/>
      <c r="N48" s="61"/>
      <c r="O48" s="25">
        <f t="shared" si="1"/>
        <v>0</v>
      </c>
      <c r="P48" s="25"/>
      <c r="Q48" s="25"/>
      <c r="R48" s="14">
        <f t="shared" si="2"/>
        <v>0</v>
      </c>
      <c r="S48" s="25">
        <f t="shared" si="8"/>
        <v>0</v>
      </c>
      <c r="T48" s="16"/>
      <c r="U48" s="17"/>
    </row>
    <row r="49" spans="2:21" ht="15" customHeight="1" x14ac:dyDescent="0.25">
      <c r="B49" s="14"/>
      <c r="C49" s="42"/>
      <c r="D49" s="144" t="s">
        <v>138</v>
      </c>
      <c r="E49" s="174"/>
      <c r="F49" s="175"/>
      <c r="G49" s="25">
        <f t="shared" ref="G49:N49" si="17">G50-G48</f>
        <v>0</v>
      </c>
      <c r="H49" s="25">
        <f t="shared" si="17"/>
        <v>0</v>
      </c>
      <c r="I49" s="25">
        <f t="shared" si="17"/>
        <v>25</v>
      </c>
      <c r="J49" s="25">
        <f t="shared" si="17"/>
        <v>0</v>
      </c>
      <c r="K49" s="25">
        <f t="shared" si="17"/>
        <v>0</v>
      </c>
      <c r="L49" s="25">
        <f t="shared" si="17"/>
        <v>0</v>
      </c>
      <c r="M49" s="25">
        <f t="shared" si="17"/>
        <v>0</v>
      </c>
      <c r="N49" s="25">
        <f t="shared" si="17"/>
        <v>0</v>
      </c>
      <c r="O49" s="25">
        <f t="shared" si="1"/>
        <v>25</v>
      </c>
      <c r="P49" s="14">
        <f>P50-P48</f>
        <v>0</v>
      </c>
      <c r="Q49" s="14">
        <f>Q50-Q48</f>
        <v>0</v>
      </c>
      <c r="R49" s="14">
        <f t="shared" si="2"/>
        <v>0</v>
      </c>
      <c r="S49" s="25">
        <f t="shared" si="8"/>
        <v>25</v>
      </c>
      <c r="T49" s="16"/>
      <c r="U49" s="17"/>
    </row>
    <row r="50" spans="2:21" s="101" customFormat="1" ht="15" customHeight="1" x14ac:dyDescent="0.25">
      <c r="B50" s="61"/>
      <c r="C50" s="102"/>
      <c r="D50" s="177" t="s">
        <v>137</v>
      </c>
      <c r="E50" s="178"/>
      <c r="F50" s="179"/>
      <c r="G50" s="61"/>
      <c r="H50" s="61"/>
      <c r="I50" s="61">
        <v>25</v>
      </c>
      <c r="J50" s="61"/>
      <c r="K50" s="61"/>
      <c r="L50" s="61"/>
      <c r="M50" s="61"/>
      <c r="N50" s="61"/>
      <c r="O50" s="60">
        <f t="shared" si="1"/>
        <v>25</v>
      </c>
      <c r="P50" s="60"/>
      <c r="Q50" s="60"/>
      <c r="R50" s="61">
        <f t="shared" si="2"/>
        <v>0</v>
      </c>
      <c r="S50" s="116">
        <f t="shared" si="8"/>
        <v>25</v>
      </c>
      <c r="T50" s="62"/>
      <c r="U50" s="100"/>
    </row>
    <row r="51" spans="2:21" ht="15" customHeight="1" x14ac:dyDescent="0.25">
      <c r="B51" s="14" t="s">
        <v>27</v>
      </c>
      <c r="C51" s="133" t="s">
        <v>170</v>
      </c>
      <c r="D51" s="170" t="s">
        <v>171</v>
      </c>
      <c r="E51" s="170"/>
      <c r="F51" s="170"/>
      <c r="G51" s="61"/>
      <c r="H51" s="61"/>
      <c r="I51" s="14"/>
      <c r="J51" s="61"/>
      <c r="K51" s="61"/>
      <c r="L51" s="61"/>
      <c r="M51" s="61"/>
      <c r="N51" s="61"/>
      <c r="O51" s="25">
        <f t="shared" si="1"/>
        <v>0</v>
      </c>
      <c r="P51" s="14"/>
      <c r="Q51" s="14"/>
      <c r="R51" s="14">
        <f t="shared" si="2"/>
        <v>0</v>
      </c>
      <c r="S51" s="25">
        <f t="shared" si="8"/>
        <v>0</v>
      </c>
      <c r="T51" s="16"/>
      <c r="U51" s="17"/>
    </row>
    <row r="52" spans="2:21" ht="15" customHeight="1" x14ac:dyDescent="0.25">
      <c r="B52" s="14"/>
      <c r="C52" s="42"/>
      <c r="D52" s="144" t="s">
        <v>138</v>
      </c>
      <c r="E52" s="174"/>
      <c r="F52" s="175"/>
      <c r="G52" s="25">
        <f t="shared" ref="G52:N52" si="18">G53-G51</f>
        <v>0</v>
      </c>
      <c r="H52" s="25">
        <f t="shared" si="18"/>
        <v>0</v>
      </c>
      <c r="I52" s="25">
        <f t="shared" si="18"/>
        <v>285</v>
      </c>
      <c r="J52" s="25">
        <f t="shared" si="18"/>
        <v>0</v>
      </c>
      <c r="K52" s="25">
        <f t="shared" si="18"/>
        <v>0</v>
      </c>
      <c r="L52" s="25">
        <f t="shared" si="18"/>
        <v>0</v>
      </c>
      <c r="M52" s="25">
        <f t="shared" si="18"/>
        <v>0</v>
      </c>
      <c r="N52" s="25">
        <f t="shared" si="18"/>
        <v>0</v>
      </c>
      <c r="O52" s="25">
        <f t="shared" si="1"/>
        <v>285</v>
      </c>
      <c r="P52" s="14">
        <f>P53-P51</f>
        <v>0</v>
      </c>
      <c r="Q52" s="14">
        <f>Q53-Q51</f>
        <v>0</v>
      </c>
      <c r="R52" s="14">
        <f t="shared" si="2"/>
        <v>0</v>
      </c>
      <c r="S52" s="25">
        <f t="shared" si="8"/>
        <v>285</v>
      </c>
      <c r="T52" s="16"/>
      <c r="U52" s="17"/>
    </row>
    <row r="53" spans="2:21" s="101" customFormat="1" ht="15" customHeight="1" x14ac:dyDescent="0.25">
      <c r="B53" s="61"/>
      <c r="C53" s="102"/>
      <c r="D53" s="177" t="s">
        <v>137</v>
      </c>
      <c r="E53" s="178"/>
      <c r="F53" s="179"/>
      <c r="G53" s="61"/>
      <c r="H53" s="61"/>
      <c r="I53" s="61">
        <v>285</v>
      </c>
      <c r="J53" s="61"/>
      <c r="K53" s="61"/>
      <c r="L53" s="61"/>
      <c r="M53" s="61"/>
      <c r="N53" s="61"/>
      <c r="O53" s="60">
        <f t="shared" si="1"/>
        <v>285</v>
      </c>
      <c r="P53" s="61"/>
      <c r="Q53" s="61"/>
      <c r="R53" s="61">
        <f t="shared" si="2"/>
        <v>0</v>
      </c>
      <c r="S53" s="116">
        <f t="shared" si="8"/>
        <v>285</v>
      </c>
      <c r="T53" s="62"/>
      <c r="U53" s="100"/>
    </row>
    <row r="54" spans="2:21" ht="15" customHeight="1" x14ac:dyDescent="0.25">
      <c r="B54" s="14" t="s">
        <v>73</v>
      </c>
      <c r="C54" s="133" t="s">
        <v>111</v>
      </c>
      <c r="D54" s="176" t="s">
        <v>112</v>
      </c>
      <c r="E54" s="176"/>
      <c r="F54" s="176"/>
      <c r="G54" s="14">
        <v>6829</v>
      </c>
      <c r="H54" s="14">
        <v>1195</v>
      </c>
      <c r="I54" s="14">
        <v>12965</v>
      </c>
      <c r="J54" s="61"/>
      <c r="K54" s="61"/>
      <c r="L54" s="14"/>
      <c r="M54" s="61"/>
      <c r="N54" s="61"/>
      <c r="O54" s="25">
        <f t="shared" si="1"/>
        <v>20989</v>
      </c>
      <c r="P54" s="14"/>
      <c r="Q54" s="14"/>
      <c r="R54" s="14">
        <f>Q54+P54</f>
        <v>0</v>
      </c>
      <c r="S54" s="25">
        <f t="shared" si="8"/>
        <v>20989</v>
      </c>
      <c r="T54" s="16" t="s">
        <v>117</v>
      </c>
      <c r="U54" s="17"/>
    </row>
    <row r="55" spans="2:21" ht="15" customHeight="1" x14ac:dyDescent="0.25">
      <c r="B55" s="14"/>
      <c r="C55" s="42"/>
      <c r="D55" s="144" t="s">
        <v>138</v>
      </c>
      <c r="E55" s="174"/>
      <c r="F55" s="175"/>
      <c r="G55" s="25">
        <f t="shared" ref="G55:N55" si="19">G56-G54</f>
        <v>-396</v>
      </c>
      <c r="H55" s="25">
        <f t="shared" si="19"/>
        <v>-194</v>
      </c>
      <c r="I55" s="25">
        <f t="shared" si="19"/>
        <v>1035</v>
      </c>
      <c r="J55" s="25">
        <f t="shared" si="19"/>
        <v>0</v>
      </c>
      <c r="K55" s="25">
        <f t="shared" si="19"/>
        <v>0</v>
      </c>
      <c r="L55" s="25">
        <f t="shared" si="19"/>
        <v>0</v>
      </c>
      <c r="M55" s="25">
        <f t="shared" si="19"/>
        <v>0</v>
      </c>
      <c r="N55" s="25">
        <f t="shared" si="19"/>
        <v>0</v>
      </c>
      <c r="O55" s="25">
        <f t="shared" si="1"/>
        <v>445</v>
      </c>
      <c r="P55" s="14">
        <f>P56-P54</f>
        <v>2533</v>
      </c>
      <c r="Q55" s="14">
        <f>Q56-Q54</f>
        <v>559</v>
      </c>
      <c r="R55" s="14">
        <f t="shared" si="2"/>
        <v>3092</v>
      </c>
      <c r="S55" s="25">
        <f t="shared" si="8"/>
        <v>3537</v>
      </c>
      <c r="T55" s="16">
        <v>0</v>
      </c>
      <c r="U55" s="17"/>
    </row>
    <row r="56" spans="2:21" s="101" customFormat="1" ht="15" customHeight="1" x14ac:dyDescent="0.25">
      <c r="B56" s="61"/>
      <c r="C56" s="102"/>
      <c r="D56" s="177" t="s">
        <v>137</v>
      </c>
      <c r="E56" s="178"/>
      <c r="F56" s="179"/>
      <c r="G56" s="61">
        <v>6433</v>
      </c>
      <c r="H56" s="61">
        <v>1001</v>
      </c>
      <c r="I56" s="118">
        <v>14000</v>
      </c>
      <c r="J56" s="61"/>
      <c r="K56" s="61"/>
      <c r="L56" s="61"/>
      <c r="M56" s="61"/>
      <c r="N56" s="61"/>
      <c r="O56" s="60">
        <f t="shared" si="1"/>
        <v>21434</v>
      </c>
      <c r="P56" s="61">
        <v>2533</v>
      </c>
      <c r="Q56" s="61">
        <v>559</v>
      </c>
      <c r="R56" s="61">
        <f t="shared" si="2"/>
        <v>3092</v>
      </c>
      <c r="S56" s="116">
        <f t="shared" si="8"/>
        <v>24526</v>
      </c>
      <c r="T56" s="62">
        <v>1</v>
      </c>
      <c r="U56" s="100"/>
    </row>
    <row r="57" spans="2:21" ht="15" customHeight="1" x14ac:dyDescent="0.25">
      <c r="B57" s="14" t="s">
        <v>75</v>
      </c>
      <c r="C57" s="133" t="s">
        <v>107</v>
      </c>
      <c r="D57" s="176" t="s">
        <v>108</v>
      </c>
      <c r="E57" s="176"/>
      <c r="F57" s="176"/>
      <c r="G57" s="61"/>
      <c r="H57" s="61"/>
      <c r="I57" s="61"/>
      <c r="J57" s="61"/>
      <c r="K57" s="14">
        <v>1000</v>
      </c>
      <c r="L57" s="14"/>
      <c r="M57" s="14"/>
      <c r="N57" s="14"/>
      <c r="O57" s="25">
        <f t="shared" si="1"/>
        <v>1000</v>
      </c>
      <c r="P57" s="14"/>
      <c r="Q57" s="14"/>
      <c r="R57" s="14">
        <f t="shared" si="2"/>
        <v>0</v>
      </c>
      <c r="S57" s="25">
        <f t="shared" si="8"/>
        <v>1000</v>
      </c>
      <c r="T57" s="16"/>
      <c r="U57" s="17"/>
    </row>
    <row r="58" spans="2:21" ht="15" customHeight="1" x14ac:dyDescent="0.25">
      <c r="B58" s="14"/>
      <c r="C58" s="42"/>
      <c r="D58" s="144" t="s">
        <v>138</v>
      </c>
      <c r="E58" s="174"/>
      <c r="F58" s="175"/>
      <c r="G58" s="25">
        <f t="shared" ref="G58:N58" si="20">G59-G57</f>
        <v>0</v>
      </c>
      <c r="H58" s="25">
        <f t="shared" si="20"/>
        <v>0</v>
      </c>
      <c r="I58" s="25">
        <f t="shared" si="20"/>
        <v>0</v>
      </c>
      <c r="J58" s="25">
        <f t="shared" si="20"/>
        <v>0</v>
      </c>
      <c r="K58" s="25">
        <f t="shared" si="20"/>
        <v>-344</v>
      </c>
      <c r="L58" s="25">
        <f t="shared" si="20"/>
        <v>0</v>
      </c>
      <c r="M58" s="25">
        <f t="shared" si="20"/>
        <v>0</v>
      </c>
      <c r="N58" s="25">
        <f t="shared" si="20"/>
        <v>0</v>
      </c>
      <c r="O58" s="25">
        <f t="shared" si="1"/>
        <v>-344</v>
      </c>
      <c r="P58" s="14">
        <f>P59-P57</f>
        <v>0</v>
      </c>
      <c r="Q58" s="14">
        <f>Q59-Q57</f>
        <v>0</v>
      </c>
      <c r="R58" s="14">
        <f t="shared" si="2"/>
        <v>0</v>
      </c>
      <c r="S58" s="25">
        <f t="shared" si="8"/>
        <v>-344</v>
      </c>
      <c r="T58" s="16"/>
      <c r="U58" s="17"/>
    </row>
    <row r="59" spans="2:21" s="101" customFormat="1" ht="15" customHeight="1" x14ac:dyDescent="0.25">
      <c r="B59" s="61"/>
      <c r="C59" s="102"/>
      <c r="D59" s="177" t="s">
        <v>137</v>
      </c>
      <c r="E59" s="178"/>
      <c r="F59" s="179"/>
      <c r="G59" s="61"/>
      <c r="H59" s="61"/>
      <c r="I59" s="61"/>
      <c r="J59" s="61"/>
      <c r="K59" s="61">
        <v>656</v>
      </c>
      <c r="L59" s="61"/>
      <c r="M59" s="61"/>
      <c r="N59" s="61"/>
      <c r="O59" s="60">
        <f t="shared" si="1"/>
        <v>656</v>
      </c>
      <c r="P59" s="61"/>
      <c r="Q59" s="61"/>
      <c r="R59" s="61">
        <f t="shared" si="2"/>
        <v>0</v>
      </c>
      <c r="S59" s="116">
        <f t="shared" si="8"/>
        <v>656</v>
      </c>
      <c r="T59" s="62"/>
      <c r="U59" s="100"/>
    </row>
    <row r="60" spans="2:21" ht="15" customHeight="1" x14ac:dyDescent="0.25">
      <c r="B60" s="14" t="s">
        <v>76</v>
      </c>
      <c r="C60" s="133" t="s">
        <v>121</v>
      </c>
      <c r="D60" s="234" t="s">
        <v>130</v>
      </c>
      <c r="E60" s="235"/>
      <c r="F60" s="236"/>
      <c r="G60" s="14">
        <v>4532</v>
      </c>
      <c r="H60" s="14">
        <v>775</v>
      </c>
      <c r="I60" s="14">
        <v>6669</v>
      </c>
      <c r="J60" s="61"/>
      <c r="K60" s="61"/>
      <c r="L60" s="61"/>
      <c r="M60" s="61"/>
      <c r="N60" s="61"/>
      <c r="O60" s="25">
        <f t="shared" si="1"/>
        <v>11976</v>
      </c>
      <c r="P60" s="14"/>
      <c r="Q60" s="14"/>
      <c r="R60" s="14">
        <f t="shared" si="2"/>
        <v>0</v>
      </c>
      <c r="S60" s="25">
        <f t="shared" si="8"/>
        <v>11976</v>
      </c>
      <c r="T60" s="16" t="s">
        <v>132</v>
      </c>
      <c r="U60" s="17"/>
    </row>
    <row r="61" spans="2:21" ht="15" customHeight="1" x14ac:dyDescent="0.25">
      <c r="B61" s="14"/>
      <c r="C61" s="42"/>
      <c r="D61" s="144" t="s">
        <v>138</v>
      </c>
      <c r="E61" s="174"/>
      <c r="F61" s="175"/>
      <c r="G61" s="25">
        <f t="shared" ref="G61:N61" si="21">G62-G60</f>
        <v>-97</v>
      </c>
      <c r="H61" s="25">
        <f t="shared" si="21"/>
        <v>-65</v>
      </c>
      <c r="I61" s="25">
        <f t="shared" si="21"/>
        <v>0</v>
      </c>
      <c r="J61" s="25">
        <f t="shared" si="21"/>
        <v>0</v>
      </c>
      <c r="K61" s="25">
        <f t="shared" si="21"/>
        <v>0</v>
      </c>
      <c r="L61" s="25">
        <f t="shared" si="21"/>
        <v>0</v>
      </c>
      <c r="M61" s="25">
        <f t="shared" si="21"/>
        <v>0</v>
      </c>
      <c r="N61" s="25">
        <f t="shared" si="21"/>
        <v>0</v>
      </c>
      <c r="O61" s="25">
        <f t="shared" si="1"/>
        <v>-162</v>
      </c>
      <c r="P61" s="14">
        <f>P62-P60</f>
        <v>0</v>
      </c>
      <c r="Q61" s="14">
        <f>Q62-Q60</f>
        <v>0</v>
      </c>
      <c r="R61" s="14">
        <f t="shared" si="2"/>
        <v>0</v>
      </c>
      <c r="S61" s="25">
        <f t="shared" si="8"/>
        <v>-162</v>
      </c>
      <c r="T61" s="16">
        <v>0</v>
      </c>
      <c r="U61" s="17"/>
    </row>
    <row r="62" spans="2:21" s="101" customFormat="1" ht="15" customHeight="1" x14ac:dyDescent="0.25">
      <c r="B62" s="61"/>
      <c r="C62" s="61"/>
      <c r="D62" s="177" t="s">
        <v>137</v>
      </c>
      <c r="E62" s="178"/>
      <c r="F62" s="179"/>
      <c r="G62" s="61">
        <v>4435</v>
      </c>
      <c r="H62" s="61">
        <v>710</v>
      </c>
      <c r="I62" s="61">
        <v>6669</v>
      </c>
      <c r="J62" s="61"/>
      <c r="K62" s="61"/>
      <c r="L62" s="61"/>
      <c r="M62" s="61"/>
      <c r="N62" s="61"/>
      <c r="O62" s="60">
        <f t="shared" si="1"/>
        <v>11814</v>
      </c>
      <c r="P62" s="61"/>
      <c r="Q62" s="61"/>
      <c r="R62" s="61">
        <f t="shared" si="2"/>
        <v>0</v>
      </c>
      <c r="S62" s="116">
        <f t="shared" si="8"/>
        <v>11814</v>
      </c>
      <c r="T62" s="62">
        <v>2</v>
      </c>
      <c r="U62" s="100"/>
    </row>
    <row r="63" spans="2:21" ht="15" customHeight="1" x14ac:dyDescent="0.25">
      <c r="B63" s="14" t="s">
        <v>154</v>
      </c>
      <c r="C63" s="42" t="s">
        <v>106</v>
      </c>
      <c r="D63" s="176" t="s">
        <v>91</v>
      </c>
      <c r="E63" s="176"/>
      <c r="F63" s="176"/>
      <c r="G63" s="61"/>
      <c r="H63" s="61"/>
      <c r="I63" s="14">
        <v>1694</v>
      </c>
      <c r="J63" s="61"/>
      <c r="K63" s="61"/>
      <c r="L63" s="61"/>
      <c r="M63" s="61"/>
      <c r="N63" s="61"/>
      <c r="O63" s="25">
        <f t="shared" ref="O63:O86" si="22">SUM(G63:N63)</f>
        <v>1694</v>
      </c>
      <c r="P63" s="14"/>
      <c r="Q63" s="14"/>
      <c r="R63" s="14">
        <f t="shared" ref="R63:R86" si="23">Q63+P63</f>
        <v>0</v>
      </c>
      <c r="S63" s="25">
        <f>R63+O63</f>
        <v>1694</v>
      </c>
      <c r="T63" s="16"/>
      <c r="U63" s="17"/>
    </row>
    <row r="64" spans="2:21" ht="15" customHeight="1" x14ac:dyDescent="0.25">
      <c r="B64" s="14"/>
      <c r="C64" s="42"/>
      <c r="D64" s="144" t="s">
        <v>138</v>
      </c>
      <c r="E64" s="174"/>
      <c r="F64" s="175"/>
      <c r="G64" s="25">
        <f t="shared" ref="G64:N64" si="24">G65-G63</f>
        <v>0</v>
      </c>
      <c r="H64" s="25">
        <f t="shared" si="24"/>
        <v>0</v>
      </c>
      <c r="I64" s="25">
        <f t="shared" si="24"/>
        <v>1388</v>
      </c>
      <c r="J64" s="25">
        <f t="shared" si="24"/>
        <v>0</v>
      </c>
      <c r="K64" s="25">
        <f t="shared" si="24"/>
        <v>0</v>
      </c>
      <c r="L64" s="25">
        <f t="shared" si="24"/>
        <v>0</v>
      </c>
      <c r="M64" s="25">
        <f t="shared" si="24"/>
        <v>0</v>
      </c>
      <c r="N64" s="25">
        <f t="shared" si="24"/>
        <v>0</v>
      </c>
      <c r="O64" s="25">
        <f t="shared" si="22"/>
        <v>1388</v>
      </c>
      <c r="P64" s="14">
        <f>P65-P63</f>
        <v>0</v>
      </c>
      <c r="Q64" s="14">
        <f>Q65-Q63</f>
        <v>0</v>
      </c>
      <c r="R64" s="14">
        <f t="shared" si="23"/>
        <v>0</v>
      </c>
      <c r="S64" s="25">
        <f t="shared" ref="S64:S73" si="25">R64+O64</f>
        <v>1388</v>
      </c>
      <c r="T64" s="16"/>
      <c r="U64" s="17"/>
    </row>
    <row r="65" spans="2:21" s="101" customFormat="1" ht="15" customHeight="1" x14ac:dyDescent="0.25">
      <c r="B65" s="61"/>
      <c r="C65" s="102"/>
      <c r="D65" s="177" t="s">
        <v>137</v>
      </c>
      <c r="E65" s="178"/>
      <c r="F65" s="179"/>
      <c r="G65" s="61"/>
      <c r="H65" s="61"/>
      <c r="I65" s="61">
        <v>3082</v>
      </c>
      <c r="J65" s="61"/>
      <c r="K65" s="61"/>
      <c r="L65" s="61"/>
      <c r="M65" s="61"/>
      <c r="N65" s="61"/>
      <c r="O65" s="60">
        <f t="shared" si="22"/>
        <v>3082</v>
      </c>
      <c r="P65" s="61"/>
      <c r="Q65" s="61"/>
      <c r="R65" s="61">
        <f t="shared" si="23"/>
        <v>0</v>
      </c>
      <c r="S65" s="116">
        <f t="shared" si="25"/>
        <v>3082</v>
      </c>
      <c r="T65" s="62"/>
      <c r="U65" s="100"/>
    </row>
    <row r="66" spans="2:21" ht="15" x14ac:dyDescent="0.25">
      <c r="B66" s="14" t="s">
        <v>155</v>
      </c>
      <c r="C66" s="42" t="s">
        <v>122</v>
      </c>
      <c r="D66" s="176" t="s">
        <v>150</v>
      </c>
      <c r="E66" s="176"/>
      <c r="F66" s="176"/>
      <c r="G66" s="59"/>
      <c r="H66" s="59"/>
      <c r="I66" s="59"/>
      <c r="J66" s="58">
        <v>3782</v>
      </c>
      <c r="K66" s="59"/>
      <c r="L66" s="59"/>
      <c r="M66" s="59"/>
      <c r="N66" s="59"/>
      <c r="O66" s="25">
        <f t="shared" si="22"/>
        <v>3782</v>
      </c>
      <c r="P66" s="58"/>
      <c r="Q66" s="58"/>
      <c r="R66" s="14">
        <f t="shared" si="23"/>
        <v>0</v>
      </c>
      <c r="S66" s="25">
        <f t="shared" si="25"/>
        <v>3782</v>
      </c>
      <c r="T66" s="16"/>
    </row>
    <row r="67" spans="2:21" ht="15.75" x14ac:dyDescent="0.25">
      <c r="B67" s="14"/>
      <c r="C67" s="42"/>
      <c r="D67" s="144" t="s">
        <v>138</v>
      </c>
      <c r="E67" s="174"/>
      <c r="F67" s="175"/>
      <c r="G67" s="25">
        <f t="shared" ref="G67:N67" si="26">G68-G66</f>
        <v>0</v>
      </c>
      <c r="H67" s="25">
        <f t="shared" si="26"/>
        <v>0</v>
      </c>
      <c r="I67" s="25">
        <f t="shared" si="26"/>
        <v>131</v>
      </c>
      <c r="J67" s="25">
        <f t="shared" si="26"/>
        <v>-1505</v>
      </c>
      <c r="K67" s="25">
        <f t="shared" si="26"/>
        <v>0</v>
      </c>
      <c r="L67" s="25">
        <f t="shared" si="26"/>
        <v>0</v>
      </c>
      <c r="M67" s="25">
        <f t="shared" si="26"/>
        <v>0</v>
      </c>
      <c r="N67" s="25">
        <f t="shared" si="26"/>
        <v>0</v>
      </c>
      <c r="O67" s="25">
        <f t="shared" si="22"/>
        <v>-1374</v>
      </c>
      <c r="P67" s="14">
        <f>P68-P66</f>
        <v>0</v>
      </c>
      <c r="Q67" s="14">
        <f>Q68-Q66</f>
        <v>0</v>
      </c>
      <c r="R67" s="14">
        <f t="shared" si="23"/>
        <v>0</v>
      </c>
      <c r="S67" s="25">
        <f t="shared" si="25"/>
        <v>-1374</v>
      </c>
      <c r="T67" s="16"/>
    </row>
    <row r="68" spans="2:21" s="101" customFormat="1" ht="15.75" x14ac:dyDescent="0.25">
      <c r="B68" s="61"/>
      <c r="C68" s="102"/>
      <c r="D68" s="177" t="s">
        <v>137</v>
      </c>
      <c r="E68" s="178"/>
      <c r="F68" s="179"/>
      <c r="G68" s="61"/>
      <c r="H68" s="61"/>
      <c r="I68" s="61">
        <v>131</v>
      </c>
      <c r="J68" s="118">
        <v>2277</v>
      </c>
      <c r="K68" s="61"/>
      <c r="L68" s="61"/>
      <c r="M68" s="61"/>
      <c r="N68" s="61"/>
      <c r="O68" s="60">
        <f>SUM(G68:N68)</f>
        <v>2408</v>
      </c>
      <c r="P68" s="61"/>
      <c r="Q68" s="61"/>
      <c r="R68" s="61">
        <f t="shared" si="23"/>
        <v>0</v>
      </c>
      <c r="S68" s="116">
        <f t="shared" si="25"/>
        <v>2408</v>
      </c>
      <c r="T68" s="62"/>
    </row>
    <row r="69" spans="2:21" s="101" customFormat="1" ht="15" x14ac:dyDescent="0.25">
      <c r="B69" s="14" t="s">
        <v>156</v>
      </c>
      <c r="C69" s="102" t="s">
        <v>151</v>
      </c>
      <c r="D69" s="176" t="s">
        <v>152</v>
      </c>
      <c r="E69" s="176"/>
      <c r="F69" s="176"/>
      <c r="G69" s="59"/>
      <c r="H69" s="59"/>
      <c r="I69" s="59"/>
      <c r="J69" s="58"/>
      <c r="K69" s="59"/>
      <c r="L69" s="59"/>
      <c r="M69" s="59"/>
      <c r="N69" s="59"/>
      <c r="O69" s="25">
        <f t="shared" si="22"/>
        <v>0</v>
      </c>
      <c r="P69" s="58"/>
      <c r="Q69" s="58"/>
      <c r="R69" s="14">
        <f>Q69+P69</f>
        <v>0</v>
      </c>
      <c r="S69" s="25">
        <f>R69+O69</f>
        <v>0</v>
      </c>
      <c r="T69" s="16"/>
    </row>
    <row r="70" spans="2:21" s="101" customFormat="1" ht="15.75" x14ac:dyDescent="0.25">
      <c r="B70" s="61"/>
      <c r="C70" s="42"/>
      <c r="D70" s="144" t="s">
        <v>138</v>
      </c>
      <c r="E70" s="174"/>
      <c r="F70" s="175"/>
      <c r="G70" s="25">
        <f t="shared" ref="G70:N70" si="27">G71-G69</f>
        <v>0</v>
      </c>
      <c r="H70" s="25">
        <f t="shared" si="27"/>
        <v>0</v>
      </c>
      <c r="I70" s="25">
        <f t="shared" si="27"/>
        <v>0</v>
      </c>
      <c r="J70" s="25">
        <f t="shared" si="27"/>
        <v>0</v>
      </c>
      <c r="K70" s="25">
        <f t="shared" si="27"/>
        <v>0</v>
      </c>
      <c r="L70" s="25">
        <f t="shared" si="27"/>
        <v>0</v>
      </c>
      <c r="M70" s="25">
        <f t="shared" si="27"/>
        <v>0</v>
      </c>
      <c r="N70" s="25">
        <f t="shared" si="27"/>
        <v>0</v>
      </c>
      <c r="O70" s="25">
        <f t="shared" si="22"/>
        <v>0</v>
      </c>
      <c r="P70" s="14">
        <f>P71-P69</f>
        <v>0</v>
      </c>
      <c r="Q70" s="14">
        <f>Q71-Q69</f>
        <v>0</v>
      </c>
      <c r="R70" s="14">
        <f>Q70+P70</f>
        <v>0</v>
      </c>
      <c r="S70" s="25">
        <f>R70+O70</f>
        <v>0</v>
      </c>
      <c r="T70" s="16"/>
    </row>
    <row r="71" spans="2:21" s="101" customFormat="1" ht="15.75" x14ac:dyDescent="0.25">
      <c r="B71" s="61"/>
      <c r="C71" s="102"/>
      <c r="D71" s="177" t="s">
        <v>137</v>
      </c>
      <c r="E71" s="178"/>
      <c r="F71" s="179"/>
      <c r="G71" s="61"/>
      <c r="H71" s="61"/>
      <c r="I71" s="61"/>
      <c r="J71" s="61"/>
      <c r="K71" s="61"/>
      <c r="L71" s="61"/>
      <c r="M71" s="61"/>
      <c r="N71" s="61"/>
      <c r="O71" s="60">
        <f t="shared" si="22"/>
        <v>0</v>
      </c>
      <c r="P71" s="61"/>
      <c r="Q71" s="61"/>
      <c r="R71" s="61">
        <f>Q71+P71</f>
        <v>0</v>
      </c>
      <c r="S71" s="116">
        <f>R71+O71</f>
        <v>0</v>
      </c>
      <c r="T71" s="62"/>
    </row>
    <row r="72" spans="2:21" ht="25.5" customHeight="1" x14ac:dyDescent="0.25">
      <c r="B72" s="49"/>
      <c r="C72" s="49"/>
      <c r="D72" s="202" t="s">
        <v>77</v>
      </c>
      <c r="E72" s="202"/>
      <c r="F72" s="202"/>
      <c r="G72" s="45">
        <f>G12+G15+G18</f>
        <v>29767</v>
      </c>
      <c r="H72" s="45">
        <f>H12+H15+H18</f>
        <v>4653</v>
      </c>
      <c r="I72" s="45">
        <f>I12+I15+I18</f>
        <v>51096</v>
      </c>
      <c r="J72" s="45">
        <f>J12+J15+J18</f>
        <v>3782</v>
      </c>
      <c r="K72" s="45">
        <f>K15+K18</f>
        <v>1166</v>
      </c>
      <c r="L72" s="45">
        <v>0</v>
      </c>
      <c r="M72" s="45">
        <f>M12+M15+M18</f>
        <v>1929</v>
      </c>
      <c r="N72" s="45"/>
      <c r="O72" s="25">
        <f>SUM(G72:N72)</f>
        <v>92393</v>
      </c>
      <c r="P72" s="45">
        <f>P12+P15+P18</f>
        <v>46266</v>
      </c>
      <c r="Q72" s="45">
        <f>Q12+Q15+Q18</f>
        <v>3960</v>
      </c>
      <c r="R72" s="14">
        <f t="shared" si="23"/>
        <v>50226</v>
      </c>
      <c r="S72" s="25">
        <f t="shared" si="25"/>
        <v>142619</v>
      </c>
      <c r="T72" s="55" t="s">
        <v>131</v>
      </c>
    </row>
    <row r="73" spans="2:21" ht="25.5" customHeight="1" x14ac:dyDescent="0.25">
      <c r="B73" s="49"/>
      <c r="C73" s="49"/>
      <c r="D73" s="144" t="s">
        <v>138</v>
      </c>
      <c r="E73" s="174"/>
      <c r="F73" s="175"/>
      <c r="G73" s="25">
        <f>G74-G72</f>
        <v>-3633</v>
      </c>
      <c r="H73" s="25">
        <f t="shared" ref="H73:N73" si="28">H74-H72</f>
        <v>-447</v>
      </c>
      <c r="I73" s="25">
        <f t="shared" si="28"/>
        <v>10070</v>
      </c>
      <c r="J73" s="25">
        <f t="shared" si="28"/>
        <v>-1505</v>
      </c>
      <c r="K73" s="25">
        <f t="shared" si="28"/>
        <v>-83</v>
      </c>
      <c r="L73" s="25">
        <f t="shared" si="28"/>
        <v>0</v>
      </c>
      <c r="M73" s="25">
        <f t="shared" si="28"/>
        <v>1904</v>
      </c>
      <c r="N73" s="25">
        <f t="shared" si="28"/>
        <v>0</v>
      </c>
      <c r="O73" s="25">
        <f t="shared" si="22"/>
        <v>6306</v>
      </c>
      <c r="P73" s="14">
        <f>P74-P72</f>
        <v>14154</v>
      </c>
      <c r="Q73" s="14">
        <f>Q74-Q72</f>
        <v>2317</v>
      </c>
      <c r="R73" s="14">
        <f t="shared" si="23"/>
        <v>16471</v>
      </c>
      <c r="S73" s="25">
        <f t="shared" si="25"/>
        <v>22777</v>
      </c>
      <c r="T73" s="55">
        <v>4</v>
      </c>
    </row>
    <row r="74" spans="2:21" s="101" customFormat="1" ht="25.5" customHeight="1" x14ac:dyDescent="0.25">
      <c r="B74" s="103"/>
      <c r="C74" s="103"/>
      <c r="D74" s="177" t="s">
        <v>137</v>
      </c>
      <c r="E74" s="178"/>
      <c r="F74" s="179"/>
      <c r="G74" s="130">
        <f t="shared" ref="G74:S74" si="29">G14+G17+G20</f>
        <v>26134</v>
      </c>
      <c r="H74" s="130">
        <f t="shared" si="29"/>
        <v>4206</v>
      </c>
      <c r="I74" s="130">
        <f t="shared" si="29"/>
        <v>61166</v>
      </c>
      <c r="J74" s="130">
        <f t="shared" si="29"/>
        <v>2277</v>
      </c>
      <c r="K74" s="130">
        <f t="shared" si="29"/>
        <v>1083</v>
      </c>
      <c r="L74" s="130">
        <f t="shared" si="29"/>
        <v>0</v>
      </c>
      <c r="M74" s="130">
        <f t="shared" si="29"/>
        <v>3833</v>
      </c>
      <c r="N74" s="130">
        <f t="shared" si="29"/>
        <v>0</v>
      </c>
      <c r="O74" s="130">
        <f t="shared" si="29"/>
        <v>98699</v>
      </c>
      <c r="P74" s="130">
        <f t="shared" si="29"/>
        <v>60420</v>
      </c>
      <c r="Q74" s="130">
        <f t="shared" si="29"/>
        <v>6277</v>
      </c>
      <c r="R74" s="130">
        <f t="shared" si="29"/>
        <v>66697</v>
      </c>
      <c r="S74" s="130">
        <f t="shared" si="29"/>
        <v>165396</v>
      </c>
      <c r="T74" s="111">
        <v>13</v>
      </c>
    </row>
    <row r="75" spans="2:21" ht="18.75" customHeight="1" x14ac:dyDescent="0.25">
      <c r="D75" s="240" t="s">
        <v>81</v>
      </c>
      <c r="E75" s="240"/>
      <c r="F75" s="240"/>
      <c r="O75" s="20"/>
      <c r="P75" s="115"/>
      <c r="Q75" s="115"/>
      <c r="R75" s="115"/>
      <c r="S75" s="115"/>
      <c r="T75" s="80"/>
    </row>
    <row r="76" spans="2:21" ht="26.25" customHeight="1" x14ac:dyDescent="0.25">
      <c r="B76" s="27" t="s">
        <v>86</v>
      </c>
      <c r="C76" s="27"/>
      <c r="D76" s="213" t="s">
        <v>82</v>
      </c>
      <c r="E76" s="213"/>
      <c r="F76" s="213"/>
      <c r="G76" s="13">
        <f>G12+G18</f>
        <v>26502</v>
      </c>
      <c r="H76" s="13">
        <f>H12+H18</f>
        <v>4094</v>
      </c>
      <c r="I76" s="13">
        <f>I12+I18</f>
        <v>40818</v>
      </c>
      <c r="J76" s="13">
        <f>J12+J18</f>
        <v>3782</v>
      </c>
      <c r="K76" s="13">
        <f>K12+K18</f>
        <v>1000</v>
      </c>
      <c r="L76" s="13"/>
      <c r="M76" s="13">
        <f>M12+M18</f>
        <v>0</v>
      </c>
      <c r="N76" s="13"/>
      <c r="O76" s="25">
        <f t="shared" si="22"/>
        <v>76196</v>
      </c>
      <c r="P76" s="69">
        <f>P12+P18</f>
        <v>46266</v>
      </c>
      <c r="Q76" s="69">
        <f>Q12+Q18</f>
        <v>3960</v>
      </c>
      <c r="R76" s="14">
        <f t="shared" si="23"/>
        <v>50226</v>
      </c>
      <c r="S76" s="68">
        <f>S12+S18</f>
        <v>126422</v>
      </c>
      <c r="T76" s="16" t="s">
        <v>134</v>
      </c>
    </row>
    <row r="77" spans="2:21" ht="26.25" customHeight="1" x14ac:dyDescent="0.25">
      <c r="B77" s="27"/>
      <c r="C77" s="27"/>
      <c r="D77" s="144" t="s">
        <v>138</v>
      </c>
      <c r="E77" s="174"/>
      <c r="F77" s="175"/>
      <c r="G77" s="25">
        <f t="shared" ref="G77:N77" si="30">G78-G76</f>
        <v>-4899</v>
      </c>
      <c r="H77" s="25">
        <f t="shared" si="30"/>
        <v>-627</v>
      </c>
      <c r="I77" s="25">
        <f t="shared" si="30"/>
        <v>10070</v>
      </c>
      <c r="J77" s="25">
        <f t="shared" si="30"/>
        <v>-1505</v>
      </c>
      <c r="K77" s="25">
        <f t="shared" si="30"/>
        <v>-67</v>
      </c>
      <c r="L77" s="25">
        <f t="shared" si="30"/>
        <v>0</v>
      </c>
      <c r="M77" s="25">
        <f t="shared" si="30"/>
        <v>3833</v>
      </c>
      <c r="N77" s="25">
        <f t="shared" si="30"/>
        <v>0</v>
      </c>
      <c r="O77" s="25">
        <f t="shared" si="22"/>
        <v>6805</v>
      </c>
      <c r="P77" s="14">
        <f>P78-P76</f>
        <v>14090</v>
      </c>
      <c r="Q77" s="14">
        <f>Q78-Q76</f>
        <v>2317</v>
      </c>
      <c r="R77" s="14">
        <f t="shared" si="23"/>
        <v>16407</v>
      </c>
      <c r="S77" s="68">
        <f>S13+S19</f>
        <v>23212</v>
      </c>
      <c r="T77" s="16">
        <v>4</v>
      </c>
    </row>
    <row r="78" spans="2:21" s="101" customFormat="1" ht="26.25" customHeight="1" x14ac:dyDescent="0.25">
      <c r="B78" s="105"/>
      <c r="C78" s="105"/>
      <c r="D78" s="177" t="s">
        <v>137</v>
      </c>
      <c r="E78" s="178"/>
      <c r="F78" s="179"/>
      <c r="G78" s="106">
        <f t="shared" ref="G78:S78" si="31">G20+G14</f>
        <v>21603</v>
      </c>
      <c r="H78" s="106">
        <f t="shared" si="31"/>
        <v>3467</v>
      </c>
      <c r="I78" s="106">
        <f t="shared" si="31"/>
        <v>50888</v>
      </c>
      <c r="J78" s="106">
        <f t="shared" si="31"/>
        <v>2277</v>
      </c>
      <c r="K78" s="106">
        <f t="shared" si="31"/>
        <v>933</v>
      </c>
      <c r="L78" s="106">
        <f t="shared" si="31"/>
        <v>0</v>
      </c>
      <c r="M78" s="106">
        <f t="shared" si="31"/>
        <v>3833</v>
      </c>
      <c r="N78" s="106">
        <f t="shared" si="31"/>
        <v>0</v>
      </c>
      <c r="O78" s="106">
        <f t="shared" si="31"/>
        <v>83001</v>
      </c>
      <c r="P78" s="106">
        <f t="shared" si="31"/>
        <v>60356</v>
      </c>
      <c r="Q78" s="106">
        <f t="shared" si="31"/>
        <v>6277</v>
      </c>
      <c r="R78" s="106">
        <f t="shared" si="31"/>
        <v>66633</v>
      </c>
      <c r="S78" s="106">
        <f t="shared" si="31"/>
        <v>149634</v>
      </c>
      <c r="T78" s="62">
        <v>10</v>
      </c>
    </row>
    <row r="79" spans="2:21" ht="27.75" customHeight="1" x14ac:dyDescent="0.25">
      <c r="B79" s="27" t="s">
        <v>87</v>
      </c>
      <c r="C79" s="27"/>
      <c r="D79" s="214" t="s">
        <v>83</v>
      </c>
      <c r="E79" s="214"/>
      <c r="F79" s="214"/>
      <c r="G79" s="13">
        <f t="shared" ref="G79:M79" si="32">G15</f>
        <v>3265</v>
      </c>
      <c r="H79" s="13">
        <f t="shared" si="32"/>
        <v>559</v>
      </c>
      <c r="I79" s="13">
        <f t="shared" si="32"/>
        <v>10278</v>
      </c>
      <c r="J79" s="13">
        <f t="shared" si="32"/>
        <v>0</v>
      </c>
      <c r="K79" s="13">
        <f t="shared" si="32"/>
        <v>166</v>
      </c>
      <c r="L79" s="13">
        <f t="shared" si="32"/>
        <v>0</v>
      </c>
      <c r="M79" s="13">
        <f t="shared" si="32"/>
        <v>1929</v>
      </c>
      <c r="N79" s="13"/>
      <c r="O79" s="25">
        <f t="shared" si="22"/>
        <v>16197</v>
      </c>
      <c r="P79" s="69">
        <f>P15</f>
        <v>0</v>
      </c>
      <c r="Q79" s="69">
        <f>Q15</f>
        <v>0</v>
      </c>
      <c r="R79" s="14">
        <f t="shared" si="23"/>
        <v>0</v>
      </c>
      <c r="S79" s="68">
        <f>S15+S21</f>
        <v>16197</v>
      </c>
      <c r="T79" s="16" t="s">
        <v>133</v>
      </c>
    </row>
    <row r="80" spans="2:21" ht="27.75" customHeight="1" x14ac:dyDescent="0.25">
      <c r="B80" s="27"/>
      <c r="C80" s="27"/>
      <c r="D80" s="144" t="s">
        <v>138</v>
      </c>
      <c r="E80" s="174"/>
      <c r="F80" s="175"/>
      <c r="G80" s="25">
        <f t="shared" ref="G80:N80" si="33">G81-G79</f>
        <v>1266</v>
      </c>
      <c r="H80" s="25">
        <f t="shared" si="33"/>
        <v>180</v>
      </c>
      <c r="I80" s="25">
        <f t="shared" si="33"/>
        <v>0</v>
      </c>
      <c r="J80" s="25">
        <f t="shared" si="33"/>
        <v>0</v>
      </c>
      <c r="K80" s="25">
        <f t="shared" si="33"/>
        <v>-16</v>
      </c>
      <c r="L80" s="25">
        <f t="shared" si="33"/>
        <v>0</v>
      </c>
      <c r="M80" s="25">
        <f t="shared" si="33"/>
        <v>-1929</v>
      </c>
      <c r="N80" s="25">
        <f t="shared" si="33"/>
        <v>0</v>
      </c>
      <c r="O80" s="25">
        <f t="shared" si="22"/>
        <v>-499</v>
      </c>
      <c r="P80" s="14">
        <f>P81-P79</f>
        <v>64</v>
      </c>
      <c r="Q80" s="14">
        <f>Q81-Q79</f>
        <v>0</v>
      </c>
      <c r="R80" s="14">
        <f t="shared" si="23"/>
        <v>64</v>
      </c>
      <c r="S80" s="68">
        <f>S16+S22</f>
        <v>3398</v>
      </c>
      <c r="T80" s="16">
        <v>0</v>
      </c>
    </row>
    <row r="81" spans="2:20" s="101" customFormat="1" ht="27.75" customHeight="1" x14ac:dyDescent="0.25">
      <c r="B81" s="105"/>
      <c r="C81" s="105"/>
      <c r="D81" s="177" t="s">
        <v>137</v>
      </c>
      <c r="E81" s="178"/>
      <c r="F81" s="179"/>
      <c r="G81" s="106">
        <f t="shared" ref="G81:S81" si="34">G17</f>
        <v>4531</v>
      </c>
      <c r="H81" s="106">
        <f t="shared" si="34"/>
        <v>739</v>
      </c>
      <c r="I81" s="106">
        <f t="shared" si="34"/>
        <v>10278</v>
      </c>
      <c r="J81" s="106">
        <f t="shared" si="34"/>
        <v>0</v>
      </c>
      <c r="K81" s="106">
        <f t="shared" si="34"/>
        <v>150</v>
      </c>
      <c r="L81" s="106">
        <f t="shared" si="34"/>
        <v>0</v>
      </c>
      <c r="M81" s="106">
        <f t="shared" si="34"/>
        <v>0</v>
      </c>
      <c r="N81" s="106">
        <f t="shared" si="34"/>
        <v>0</v>
      </c>
      <c r="O81" s="106">
        <f t="shared" si="34"/>
        <v>15698</v>
      </c>
      <c r="P81" s="106">
        <f t="shared" si="34"/>
        <v>64</v>
      </c>
      <c r="Q81" s="106">
        <f t="shared" si="34"/>
        <v>0</v>
      </c>
      <c r="R81" s="106">
        <f t="shared" si="34"/>
        <v>64</v>
      </c>
      <c r="S81" s="106">
        <f t="shared" si="34"/>
        <v>15762</v>
      </c>
      <c r="T81" s="62">
        <v>3</v>
      </c>
    </row>
    <row r="82" spans="2:20" ht="16.5" customHeight="1" x14ac:dyDescent="0.25">
      <c r="B82" s="27" t="s">
        <v>88</v>
      </c>
      <c r="C82" s="26"/>
      <c r="D82" s="214" t="s">
        <v>84</v>
      </c>
      <c r="E82" s="214"/>
      <c r="F82" s="214"/>
      <c r="G82" s="13"/>
      <c r="H82" s="13"/>
      <c r="I82" s="13"/>
      <c r="J82" s="13"/>
      <c r="K82" s="13"/>
      <c r="L82" s="13"/>
      <c r="M82" s="13"/>
      <c r="N82" s="13"/>
      <c r="O82" s="25">
        <f t="shared" si="22"/>
        <v>0</v>
      </c>
      <c r="P82" s="69"/>
      <c r="Q82" s="69"/>
      <c r="R82" s="14">
        <f t="shared" si="23"/>
        <v>0</v>
      </c>
      <c r="S82" s="68">
        <v>0</v>
      </c>
      <c r="T82" s="16"/>
    </row>
    <row r="83" spans="2:20" ht="16.5" customHeight="1" x14ac:dyDescent="0.25">
      <c r="B83" s="27"/>
      <c r="C83" s="26"/>
      <c r="D83" s="144" t="s">
        <v>138</v>
      </c>
      <c r="E83" s="174"/>
      <c r="F83" s="175"/>
      <c r="G83" s="25">
        <f t="shared" ref="G83:N83" si="35">G84-G82</f>
        <v>0</v>
      </c>
      <c r="H83" s="25">
        <f t="shared" si="35"/>
        <v>0</v>
      </c>
      <c r="I83" s="25">
        <f t="shared" si="35"/>
        <v>0</v>
      </c>
      <c r="J83" s="25">
        <f t="shared" si="35"/>
        <v>0</v>
      </c>
      <c r="K83" s="25">
        <f t="shared" si="35"/>
        <v>0</v>
      </c>
      <c r="L83" s="25">
        <f t="shared" si="35"/>
        <v>0</v>
      </c>
      <c r="M83" s="25">
        <f t="shared" si="35"/>
        <v>0</v>
      </c>
      <c r="N83" s="25">
        <f t="shared" si="35"/>
        <v>0</v>
      </c>
      <c r="O83" s="25">
        <f t="shared" si="22"/>
        <v>0</v>
      </c>
      <c r="P83" s="14">
        <f>P84-P82</f>
        <v>0</v>
      </c>
      <c r="Q83" s="14">
        <f>Q84-Q82</f>
        <v>0</v>
      </c>
      <c r="R83" s="14">
        <f t="shared" si="23"/>
        <v>0</v>
      </c>
      <c r="S83" s="68">
        <v>0</v>
      </c>
      <c r="T83" s="16"/>
    </row>
    <row r="84" spans="2:20" s="101" customFormat="1" ht="16.5" customHeight="1" x14ac:dyDescent="0.25">
      <c r="B84" s="105"/>
      <c r="C84" s="113"/>
      <c r="D84" s="177" t="s">
        <v>137</v>
      </c>
      <c r="E84" s="178"/>
      <c r="F84" s="179"/>
      <c r="G84" s="106"/>
      <c r="H84" s="106"/>
      <c r="I84" s="106"/>
      <c r="J84" s="106"/>
      <c r="K84" s="106"/>
      <c r="L84" s="106"/>
      <c r="M84" s="106"/>
      <c r="N84" s="106"/>
      <c r="O84" s="60">
        <f t="shared" si="22"/>
        <v>0</v>
      </c>
      <c r="P84" s="106"/>
      <c r="Q84" s="106"/>
      <c r="R84" s="61">
        <f t="shared" si="23"/>
        <v>0</v>
      </c>
      <c r="S84" s="112">
        <v>0</v>
      </c>
      <c r="T84" s="62"/>
    </row>
    <row r="85" spans="2:20" ht="24.75" customHeight="1" x14ac:dyDescent="0.25">
      <c r="B85" s="49"/>
      <c r="C85" s="49"/>
      <c r="D85" s="237" t="s">
        <v>77</v>
      </c>
      <c r="E85" s="238"/>
      <c r="F85" s="239"/>
      <c r="G85" s="45">
        <f>G84+G81+G78</f>
        <v>26134</v>
      </c>
      <c r="H85" s="45">
        <f t="shared" ref="H85:Q85" si="36">SUM(H76:H82)</f>
        <v>8412</v>
      </c>
      <c r="I85" s="45">
        <f t="shared" si="36"/>
        <v>122332</v>
      </c>
      <c r="J85" s="45">
        <f t="shared" si="36"/>
        <v>4554</v>
      </c>
      <c r="K85" s="45">
        <f t="shared" si="36"/>
        <v>2166</v>
      </c>
      <c r="L85" s="45"/>
      <c r="M85" s="45">
        <f t="shared" si="36"/>
        <v>7666</v>
      </c>
      <c r="N85" s="45"/>
      <c r="O85" s="25">
        <f t="shared" si="22"/>
        <v>171264</v>
      </c>
      <c r="P85" s="45">
        <f t="shared" si="36"/>
        <v>120840</v>
      </c>
      <c r="Q85" s="45">
        <f t="shared" si="36"/>
        <v>12554</v>
      </c>
      <c r="R85" s="14">
        <f t="shared" si="23"/>
        <v>133394</v>
      </c>
      <c r="S85" s="68">
        <f>S21+S30</f>
        <v>888</v>
      </c>
      <c r="T85" s="56" t="s">
        <v>131</v>
      </c>
    </row>
    <row r="86" spans="2:20" ht="24.75" customHeight="1" x14ac:dyDescent="0.25">
      <c r="B86" s="49"/>
      <c r="C86" s="49"/>
      <c r="D86" s="144" t="s">
        <v>138</v>
      </c>
      <c r="E86" s="174"/>
      <c r="F86" s="175"/>
      <c r="G86" s="25">
        <f t="shared" ref="G86:N86" si="37">G87-G85</f>
        <v>0</v>
      </c>
      <c r="H86" s="25">
        <f t="shared" si="37"/>
        <v>-4206</v>
      </c>
      <c r="I86" s="25">
        <f t="shared" si="37"/>
        <v>-61166</v>
      </c>
      <c r="J86" s="25">
        <f t="shared" si="37"/>
        <v>-2277</v>
      </c>
      <c r="K86" s="25">
        <f t="shared" si="37"/>
        <v>-1083</v>
      </c>
      <c r="L86" s="25">
        <f t="shared" si="37"/>
        <v>0</v>
      </c>
      <c r="M86" s="25">
        <f t="shared" si="37"/>
        <v>-3833</v>
      </c>
      <c r="N86" s="25">
        <f t="shared" si="37"/>
        <v>0</v>
      </c>
      <c r="O86" s="25">
        <f t="shared" si="22"/>
        <v>-72565</v>
      </c>
      <c r="P86" s="14">
        <f>P87-P85</f>
        <v>-60420</v>
      </c>
      <c r="Q86" s="14">
        <f>Q87-Q85</f>
        <v>-6277</v>
      </c>
      <c r="R86" s="14">
        <f t="shared" si="23"/>
        <v>-66697</v>
      </c>
      <c r="S86" s="68">
        <f>S22+S31</f>
        <v>4005</v>
      </c>
      <c r="T86" s="56">
        <v>4</v>
      </c>
    </row>
    <row r="87" spans="2:20" s="101" customFormat="1" ht="24.75" customHeight="1" x14ac:dyDescent="0.25">
      <c r="B87" s="103"/>
      <c r="C87" s="103"/>
      <c r="D87" s="177" t="s">
        <v>137</v>
      </c>
      <c r="E87" s="178"/>
      <c r="F87" s="179"/>
      <c r="G87" s="104">
        <f>G84+G81+G78</f>
        <v>26134</v>
      </c>
      <c r="H87" s="104">
        <f t="shared" ref="H87:R87" si="38">H84+H81+H78</f>
        <v>4206</v>
      </c>
      <c r="I87" s="104">
        <f t="shared" si="38"/>
        <v>61166</v>
      </c>
      <c r="J87" s="104">
        <f t="shared" si="38"/>
        <v>2277</v>
      </c>
      <c r="K87" s="104">
        <f t="shared" si="38"/>
        <v>1083</v>
      </c>
      <c r="L87" s="104">
        <f t="shared" si="38"/>
        <v>0</v>
      </c>
      <c r="M87" s="104">
        <f t="shared" si="38"/>
        <v>3833</v>
      </c>
      <c r="N87" s="104">
        <f t="shared" si="38"/>
        <v>0</v>
      </c>
      <c r="O87" s="104">
        <f t="shared" si="38"/>
        <v>98699</v>
      </c>
      <c r="P87" s="104">
        <f t="shared" si="38"/>
        <v>60420</v>
      </c>
      <c r="Q87" s="104">
        <f t="shared" si="38"/>
        <v>6277</v>
      </c>
      <c r="R87" s="104">
        <f t="shared" si="38"/>
        <v>66697</v>
      </c>
      <c r="S87" s="104">
        <f>S84+S81+S78</f>
        <v>165396</v>
      </c>
      <c r="T87" s="114">
        <v>13</v>
      </c>
    </row>
    <row r="89" spans="2:20" x14ac:dyDescent="0.2">
      <c r="G89" s="54"/>
    </row>
  </sheetData>
  <mergeCells count="86">
    <mergeCell ref="D87:F87"/>
    <mergeCell ref="D73:F73"/>
    <mergeCell ref="D74:F74"/>
    <mergeCell ref="D77:F77"/>
    <mergeCell ref="D78:F78"/>
    <mergeCell ref="D80:F80"/>
    <mergeCell ref="D81:F81"/>
    <mergeCell ref="D86:F86"/>
    <mergeCell ref="D69:F69"/>
    <mergeCell ref="D70:F70"/>
    <mergeCell ref="D85:F85"/>
    <mergeCell ref="D84:F84"/>
    <mergeCell ref="D66:F66"/>
    <mergeCell ref="D67:F67"/>
    <mergeCell ref="D75:F75"/>
    <mergeCell ref="D72:F72"/>
    <mergeCell ref="D31:F31"/>
    <mergeCell ref="D63:F63"/>
    <mergeCell ref="D83:F83"/>
    <mergeCell ref="D82:F82"/>
    <mergeCell ref="D68:F68"/>
    <mergeCell ref="D71:F71"/>
    <mergeCell ref="D76:F76"/>
    <mergeCell ref="D79:F79"/>
    <mergeCell ref="D64:F64"/>
    <mergeCell ref="D65:F65"/>
    <mergeCell ref="D56:F56"/>
    <mergeCell ref="D17:F17"/>
    <mergeCell ref="D19:F19"/>
    <mergeCell ref="D50:F50"/>
    <mergeCell ref="D30:F30"/>
    <mergeCell ref="D46:F46"/>
    <mergeCell ref="D53:F53"/>
    <mergeCell ref="D44:F44"/>
    <mergeCell ref="D47:F47"/>
    <mergeCell ref="D20:F20"/>
    <mergeCell ref="D16:F16"/>
    <mergeCell ref="D61:F61"/>
    <mergeCell ref="D62:F62"/>
    <mergeCell ref="D59:F59"/>
    <mergeCell ref="D43:F43"/>
    <mergeCell ref="D49:F49"/>
    <mergeCell ref="D52:F52"/>
    <mergeCell ref="D60:F60"/>
    <mergeCell ref="D57:F57"/>
    <mergeCell ref="D58:F58"/>
    <mergeCell ref="D55:F55"/>
    <mergeCell ref="D42:F42"/>
    <mergeCell ref="R2:S2"/>
    <mergeCell ref="G9:S9"/>
    <mergeCell ref="D21:F21"/>
    <mergeCell ref="D48:F48"/>
    <mergeCell ref="D54:F54"/>
    <mergeCell ref="D22:F22"/>
    <mergeCell ref="R7:S7"/>
    <mergeCell ref="D11:F11"/>
    <mergeCell ref="B3:S3"/>
    <mergeCell ref="B8:B10"/>
    <mergeCell ref="B6:S6"/>
    <mergeCell ref="G8:S8"/>
    <mergeCell ref="B4:S4"/>
    <mergeCell ref="D32:F32"/>
    <mergeCell ref="C8:C10"/>
    <mergeCell ref="D23:F23"/>
    <mergeCell ref="D24:F24"/>
    <mergeCell ref="D8:F10"/>
    <mergeCell ref="D35:F35"/>
    <mergeCell ref="D41:F41"/>
    <mergeCell ref="D27:F27"/>
    <mergeCell ref="D40:F40"/>
    <mergeCell ref="T8:T10"/>
    <mergeCell ref="D15:F15"/>
    <mergeCell ref="D12:F12"/>
    <mergeCell ref="D34:F34"/>
    <mergeCell ref="D13:F13"/>
    <mergeCell ref="D14:F14"/>
    <mergeCell ref="D25:F25"/>
    <mergeCell ref="D26:F26"/>
    <mergeCell ref="D45:F45"/>
    <mergeCell ref="D28:F28"/>
    <mergeCell ref="D51:F51"/>
    <mergeCell ref="D36:F36"/>
    <mergeCell ref="D37:F37"/>
    <mergeCell ref="D38:F38"/>
    <mergeCell ref="D39:F39"/>
    <mergeCell ref="D29:F29"/>
  </mergeCells>
  <phoneticPr fontId="5" type="noConversion"/>
  <pageMargins left="0.2" right="0.2" top="0.73" bottom="0.59055118110236227" header="0.51181102362204722" footer="0.51181102362204722"/>
  <pageSetup paperSize="8" scale="52" orientation="portrait" r:id="rId1"/>
  <headerFooter alignWithMargins="0">
    <oddHeader>&amp;P. oldal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1.sz.melléklet Mérleg</vt:lpstr>
      <vt:lpstr>1.1.sz. melléklet</vt:lpstr>
      <vt:lpstr>1.2.sz. melléklet (2)</vt:lpstr>
      <vt:lpstr>2.melléklet</vt:lpstr>
      <vt:lpstr>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Zoltán</dc:creator>
  <cp:lastModifiedBy>Windows-felhasználó</cp:lastModifiedBy>
  <cp:lastPrinted>2021-06-10T06:12:53Z</cp:lastPrinted>
  <dcterms:created xsi:type="dcterms:W3CDTF">2014-02-01T16:53:22Z</dcterms:created>
  <dcterms:modified xsi:type="dcterms:W3CDTF">2021-06-15T08:37:50Z</dcterms:modified>
</cp:coreProperties>
</file>