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clex\2020. beszámoló\"/>
    </mc:Choice>
  </mc:AlternateContent>
  <bookViews>
    <workbookView xWindow="32760" yWindow="32760" windowWidth="21570" windowHeight="7020" firstSheet="3" activeTab="11"/>
  </bookViews>
  <sheets>
    <sheet name="1.sz.melléklet Mérleg" sheetId="1" r:id="rId1"/>
    <sheet name="1.1.sz. melléklet" sheetId="4" r:id="rId2"/>
    <sheet name="1.2.sz. melléklet (2)" sheetId="5" r:id="rId3"/>
    <sheet name="2.melléklet" sheetId="13" r:id="rId4"/>
    <sheet name="3. melléklet" sheetId="12" r:id="rId5"/>
    <sheet name="4. melléklet" sheetId="14" r:id="rId6"/>
    <sheet name="5. melléklet" sheetId="15" r:id="rId7"/>
    <sheet name="6. melléklet" sheetId="16" r:id="rId8"/>
    <sheet name="7. melléklet" sheetId="17" r:id="rId9"/>
    <sheet name="8. melléklet" sheetId="18" r:id="rId10"/>
    <sheet name="9-10. melléklet" sheetId="19" r:id="rId11"/>
    <sheet name="11. melléklet" sheetId="20" r:id="rId12"/>
  </sheets>
  <calcPr calcId="977461"/>
</workbook>
</file>

<file path=xl/calcChain.xml><?xml version="1.0" encoding="utf-8"?>
<calcChain xmlns="http://schemas.openxmlformats.org/spreadsheetml/2006/main">
  <c r="C9" i="14" l="1"/>
  <c r="H28" i="19"/>
  <c r="H29" i="19"/>
  <c r="D30" i="18"/>
  <c r="F29" i="18"/>
  <c r="F28" i="18"/>
  <c r="F27" i="18"/>
  <c r="F26" i="18"/>
  <c r="F25" i="18"/>
  <c r="I28" i="18"/>
  <c r="I26" i="18"/>
  <c r="I27" i="18"/>
  <c r="I29" i="18"/>
  <c r="H30" i="18"/>
  <c r="H41" i="18"/>
  <c r="G30" i="18"/>
  <c r="G41" i="18"/>
  <c r="I25" i="18"/>
  <c r="I21" i="18"/>
  <c r="I22" i="18"/>
  <c r="I23" i="18"/>
  <c r="I24" i="18"/>
  <c r="F21" i="18"/>
  <c r="F22" i="18"/>
  <c r="F23" i="18"/>
  <c r="F24" i="18"/>
  <c r="H40" i="18"/>
  <c r="G40" i="18"/>
  <c r="F35" i="18"/>
  <c r="F36" i="18"/>
  <c r="F37" i="18"/>
  <c r="F38" i="18"/>
  <c r="F39" i="18"/>
  <c r="E40" i="18"/>
  <c r="I35" i="18"/>
  <c r="I36" i="18"/>
  <c r="I37" i="18"/>
  <c r="I38" i="18"/>
  <c r="I39" i="18"/>
  <c r="I14" i="18"/>
  <c r="I15" i="18"/>
  <c r="I16" i="18"/>
  <c r="I17" i="18"/>
  <c r="I18" i="18"/>
  <c r="I19" i="18"/>
  <c r="I20" i="18"/>
  <c r="I34" i="18"/>
  <c r="I33" i="18"/>
  <c r="D40" i="18"/>
  <c r="D41" i="18"/>
  <c r="F34" i="18"/>
  <c r="F33" i="18"/>
  <c r="E30" i="18"/>
  <c r="E41" i="18"/>
  <c r="F20" i="18"/>
  <c r="F19" i="18"/>
  <c r="F18" i="18"/>
  <c r="F17" i="18"/>
  <c r="F16" i="18"/>
  <c r="F15" i="18"/>
  <c r="D48" i="17"/>
  <c r="D49" i="17"/>
  <c r="F48" i="17"/>
  <c r="F49" i="17"/>
  <c r="G49" i="17"/>
  <c r="F37" i="17"/>
  <c r="G37" i="17"/>
  <c r="G48" i="17"/>
  <c r="H37" i="17"/>
  <c r="H48" i="17"/>
  <c r="C37" i="17"/>
  <c r="C48" i="17"/>
  <c r="C49" i="17"/>
  <c r="D37" i="17"/>
  <c r="E37" i="17"/>
  <c r="E48" i="17"/>
  <c r="E49" i="17"/>
  <c r="F17" i="17"/>
  <c r="G17" i="17"/>
  <c r="H17" i="17"/>
  <c r="C17" i="17"/>
  <c r="D17" i="17"/>
  <c r="E17" i="17"/>
  <c r="F9" i="17"/>
  <c r="G9" i="17"/>
  <c r="H9" i="17"/>
  <c r="C9" i="17"/>
  <c r="D9" i="17"/>
  <c r="E9" i="17"/>
  <c r="C26" i="17"/>
  <c r="C22" i="17"/>
  <c r="D26" i="17"/>
  <c r="E26" i="17"/>
  <c r="F26" i="17"/>
  <c r="G26" i="17"/>
  <c r="H26" i="17"/>
  <c r="D22" i="17"/>
  <c r="E22" i="17"/>
  <c r="F22" i="17"/>
  <c r="G22" i="17"/>
  <c r="H22" i="17"/>
  <c r="D36" i="15"/>
  <c r="D41" i="15"/>
  <c r="D31" i="15"/>
  <c r="D17" i="15"/>
  <c r="D13" i="15"/>
  <c r="D24" i="15"/>
  <c r="D13" i="16"/>
  <c r="D10" i="16"/>
  <c r="C10" i="16"/>
  <c r="C13" i="16"/>
  <c r="B36" i="15"/>
  <c r="B41" i="15"/>
  <c r="B31" i="15"/>
  <c r="B17" i="15"/>
  <c r="B13" i="15"/>
  <c r="B24" i="15"/>
  <c r="B15" i="14"/>
  <c r="C10" i="14"/>
  <c r="C11" i="14"/>
  <c r="C13" i="14"/>
  <c r="C7" i="14"/>
  <c r="C8" i="14"/>
  <c r="C15" i="14"/>
  <c r="H49" i="13"/>
  <c r="R49" i="12"/>
  <c r="S49" i="12"/>
  <c r="O49" i="12"/>
  <c r="R40" i="12"/>
  <c r="O40" i="12"/>
  <c r="R37" i="12"/>
  <c r="S37" i="12"/>
  <c r="O37" i="12"/>
  <c r="R83" i="12"/>
  <c r="O83" i="12"/>
  <c r="Q80" i="12"/>
  <c r="P80" i="12"/>
  <c r="O80" i="12"/>
  <c r="N80" i="12"/>
  <c r="M80" i="12"/>
  <c r="L80" i="12"/>
  <c r="K80" i="12"/>
  <c r="J80" i="12"/>
  <c r="I80" i="12"/>
  <c r="H80" i="12"/>
  <c r="G80" i="12"/>
  <c r="R70" i="12"/>
  <c r="S70" i="12"/>
  <c r="O70" i="12"/>
  <c r="R67" i="12"/>
  <c r="O67" i="12"/>
  <c r="R64" i="12"/>
  <c r="S64" i="12"/>
  <c r="O64" i="12"/>
  <c r="R61" i="12"/>
  <c r="S61" i="12"/>
  <c r="O61" i="12"/>
  <c r="R58" i="12"/>
  <c r="S58" i="12"/>
  <c r="O58" i="12"/>
  <c r="R55" i="12"/>
  <c r="O55" i="12"/>
  <c r="R52" i="12"/>
  <c r="S52" i="12"/>
  <c r="O52" i="12"/>
  <c r="R46" i="12"/>
  <c r="S46" i="12"/>
  <c r="O46" i="12"/>
  <c r="R43" i="12"/>
  <c r="S43" i="12"/>
  <c r="O43" i="12"/>
  <c r="R34" i="12"/>
  <c r="O34" i="12"/>
  <c r="R31" i="12"/>
  <c r="S31" i="12"/>
  <c r="O31" i="12"/>
  <c r="R28" i="12"/>
  <c r="S28" i="12"/>
  <c r="O28" i="12"/>
  <c r="R25" i="12"/>
  <c r="S25" i="12"/>
  <c r="O25" i="12"/>
  <c r="R22" i="12"/>
  <c r="O22" i="12"/>
  <c r="O19" i="12"/>
  <c r="Q19" i="12"/>
  <c r="Q73" i="12"/>
  <c r="P19" i="12"/>
  <c r="P77" i="12"/>
  <c r="P86" i="12"/>
  <c r="N19" i="12"/>
  <c r="M19" i="12"/>
  <c r="M73" i="12"/>
  <c r="L19" i="12"/>
  <c r="L77" i="12"/>
  <c r="L86" i="12"/>
  <c r="K19" i="12"/>
  <c r="K73" i="12"/>
  <c r="J19" i="12"/>
  <c r="J77" i="12"/>
  <c r="J86" i="12"/>
  <c r="I19" i="12"/>
  <c r="I73" i="12"/>
  <c r="H19" i="12"/>
  <c r="H77" i="12"/>
  <c r="G19" i="12"/>
  <c r="G73" i="12"/>
  <c r="R16" i="12"/>
  <c r="R80" i="12"/>
  <c r="S16" i="12"/>
  <c r="S80" i="12"/>
  <c r="O16" i="12"/>
  <c r="R13" i="12"/>
  <c r="S13" i="12"/>
  <c r="O13" i="12"/>
  <c r="L58" i="13"/>
  <c r="Q58" i="13"/>
  <c r="L55" i="13"/>
  <c r="Q55" i="13"/>
  <c r="K52" i="13"/>
  <c r="K61" i="13"/>
  <c r="G52" i="13"/>
  <c r="G61" i="13"/>
  <c r="O48" i="13"/>
  <c r="O52" i="13"/>
  <c r="N48" i="13"/>
  <c r="N52" i="13"/>
  <c r="N61" i="13"/>
  <c r="M48" i="13"/>
  <c r="M52" i="13"/>
  <c r="M61" i="13"/>
  <c r="K48" i="13"/>
  <c r="J48" i="13"/>
  <c r="J52" i="13"/>
  <c r="J61" i="13"/>
  <c r="I48" i="13"/>
  <c r="I52" i="13"/>
  <c r="I61" i="13"/>
  <c r="H48" i="13"/>
  <c r="H52" i="13"/>
  <c r="H61" i="13"/>
  <c r="G48" i="13"/>
  <c r="F48" i="13"/>
  <c r="F52" i="13"/>
  <c r="F61" i="13"/>
  <c r="L61" i="13"/>
  <c r="P45" i="13"/>
  <c r="L45" i="13"/>
  <c r="P42" i="13"/>
  <c r="Q42" i="13"/>
  <c r="L42" i="13"/>
  <c r="P39" i="13"/>
  <c r="Q39" i="13"/>
  <c r="L39" i="13"/>
  <c r="P36" i="13"/>
  <c r="L36" i="13"/>
  <c r="Q36" i="13"/>
  <c r="P33" i="13"/>
  <c r="Q33" i="13"/>
  <c r="L33" i="13"/>
  <c r="P30" i="13"/>
  <c r="Q30" i="13"/>
  <c r="L30" i="13"/>
  <c r="P27" i="13"/>
  <c r="L27" i="13"/>
  <c r="P24" i="13"/>
  <c r="Q24" i="13"/>
  <c r="L24" i="13"/>
  <c r="P21" i="13"/>
  <c r="Q21" i="13"/>
  <c r="L21" i="13"/>
  <c r="P18" i="13"/>
  <c r="Q18" i="13"/>
  <c r="L18" i="13"/>
  <c r="P14" i="13"/>
  <c r="L14" i="13"/>
  <c r="P11" i="13"/>
  <c r="Q11" i="13"/>
  <c r="L11" i="13"/>
  <c r="R23" i="5"/>
  <c r="R22" i="5"/>
  <c r="R18" i="5"/>
  <c r="R24" i="5"/>
  <c r="R14" i="5"/>
  <c r="H24" i="5"/>
  <c r="H14" i="5"/>
  <c r="H18" i="5"/>
  <c r="R29" i="4"/>
  <c r="R26" i="4"/>
  <c r="R20" i="4"/>
  <c r="R30" i="4"/>
  <c r="R16" i="4"/>
  <c r="H26" i="4"/>
  <c r="H29" i="4"/>
  <c r="H16" i="4"/>
  <c r="H20" i="4"/>
  <c r="R28" i="1"/>
  <c r="R25" i="1"/>
  <c r="R15" i="1"/>
  <c r="R19" i="1"/>
  <c r="R29" i="1"/>
  <c r="S25" i="1"/>
  <c r="S28" i="1"/>
  <c r="S15" i="1"/>
  <c r="S19" i="1"/>
  <c r="H25" i="1"/>
  <c r="H28" i="1"/>
  <c r="H15" i="1"/>
  <c r="H19" i="1"/>
  <c r="H29" i="1"/>
  <c r="H27" i="19"/>
  <c r="H26" i="19"/>
  <c r="H25" i="19"/>
  <c r="F14" i="19"/>
  <c r="D14" i="19"/>
  <c r="H49" i="17"/>
  <c r="E36" i="15"/>
  <c r="C36" i="15"/>
  <c r="C41" i="15"/>
  <c r="E31" i="15"/>
  <c r="E41" i="15"/>
  <c r="C31" i="15"/>
  <c r="E17" i="15"/>
  <c r="C17" i="15"/>
  <c r="C24" i="15"/>
  <c r="E13" i="15"/>
  <c r="C13" i="15"/>
  <c r="D15" i="14"/>
  <c r="N49" i="13"/>
  <c r="O49" i="13"/>
  <c r="O53" i="13"/>
  <c r="M49" i="13"/>
  <c r="M53" i="13"/>
  <c r="G49" i="13"/>
  <c r="I49" i="13"/>
  <c r="J49" i="13"/>
  <c r="K49" i="13"/>
  <c r="F49" i="13"/>
  <c r="G47" i="13"/>
  <c r="H47" i="13"/>
  <c r="H51" i="13"/>
  <c r="I47" i="13"/>
  <c r="J47" i="13"/>
  <c r="K47" i="13"/>
  <c r="M47" i="13"/>
  <c r="N47" i="13"/>
  <c r="O47" i="13"/>
  <c r="F47" i="13"/>
  <c r="F51" i="13"/>
  <c r="F60" i="13"/>
  <c r="H53" i="13"/>
  <c r="H62" i="13"/>
  <c r="K53" i="13"/>
  <c r="K60" i="13"/>
  <c r="J60" i="13"/>
  <c r="L59" i="13"/>
  <c r="L57" i="13"/>
  <c r="Q57" i="13"/>
  <c r="L56" i="13"/>
  <c r="Q56" i="13"/>
  <c r="P54" i="13"/>
  <c r="N54" i="13"/>
  <c r="M54" i="13"/>
  <c r="I54" i="13"/>
  <c r="G54" i="13"/>
  <c r="F54" i="13"/>
  <c r="M62" i="13"/>
  <c r="F53" i="13"/>
  <c r="F62" i="13"/>
  <c r="P46" i="13"/>
  <c r="L46" i="13"/>
  <c r="P44" i="13"/>
  <c r="L44" i="13"/>
  <c r="Q44" i="13"/>
  <c r="P43" i="13"/>
  <c r="L43" i="13"/>
  <c r="Q43" i="13"/>
  <c r="P41" i="13"/>
  <c r="L41" i="13"/>
  <c r="P40" i="13"/>
  <c r="L40" i="13"/>
  <c r="Q40" i="13"/>
  <c r="P38" i="13"/>
  <c r="L38" i="13"/>
  <c r="Q38" i="13"/>
  <c r="P37" i="13"/>
  <c r="L37" i="13"/>
  <c r="P35" i="13"/>
  <c r="L35" i="13"/>
  <c r="Q35" i="13"/>
  <c r="P34" i="13"/>
  <c r="L34" i="13"/>
  <c r="P32" i="13"/>
  <c r="Q32" i="13"/>
  <c r="L32" i="13"/>
  <c r="P31" i="13"/>
  <c r="L31" i="13"/>
  <c r="Q31" i="13"/>
  <c r="P29" i="13"/>
  <c r="L29" i="13"/>
  <c r="Q29" i="13"/>
  <c r="P28" i="13"/>
  <c r="Q28" i="13"/>
  <c r="L28" i="13"/>
  <c r="P26" i="13"/>
  <c r="Q26" i="13"/>
  <c r="L26" i="13"/>
  <c r="P25" i="13"/>
  <c r="Q25" i="13"/>
  <c r="L25" i="13"/>
  <c r="P23" i="13"/>
  <c r="L23" i="13"/>
  <c r="Q23" i="13"/>
  <c r="P22" i="13"/>
  <c r="L22" i="13"/>
  <c r="Q22" i="13"/>
  <c r="P20" i="13"/>
  <c r="L20" i="13"/>
  <c r="P19" i="13"/>
  <c r="L19" i="13"/>
  <c r="P17" i="13"/>
  <c r="L17" i="13"/>
  <c r="P16" i="13"/>
  <c r="L16" i="13"/>
  <c r="Q16" i="13"/>
  <c r="P15" i="13"/>
  <c r="L15" i="13"/>
  <c r="Q15" i="13"/>
  <c r="P13" i="13"/>
  <c r="Q13" i="13"/>
  <c r="L13" i="13"/>
  <c r="P12" i="13"/>
  <c r="Q12" i="13"/>
  <c r="L12" i="13"/>
  <c r="P10" i="13"/>
  <c r="L10" i="13"/>
  <c r="Q10" i="13"/>
  <c r="P9" i="13"/>
  <c r="Q9" i="13"/>
  <c r="N20" i="12"/>
  <c r="P20" i="12"/>
  <c r="P78" i="12"/>
  <c r="Q20" i="12"/>
  <c r="P74" i="12"/>
  <c r="O68" i="12"/>
  <c r="O17" i="12"/>
  <c r="O81" i="12"/>
  <c r="H20" i="12"/>
  <c r="I20" i="12"/>
  <c r="J20" i="12"/>
  <c r="K20" i="12"/>
  <c r="K78" i="12"/>
  <c r="L20" i="12"/>
  <c r="M20" i="12"/>
  <c r="M74" i="12"/>
  <c r="G20" i="12"/>
  <c r="G74" i="12"/>
  <c r="L74" i="12"/>
  <c r="N78" i="12"/>
  <c r="N87" i="12"/>
  <c r="L78" i="12"/>
  <c r="R38" i="12"/>
  <c r="O38" i="12"/>
  <c r="S38" i="12"/>
  <c r="R36" i="12"/>
  <c r="S36" i="12"/>
  <c r="O36" i="12"/>
  <c r="K72" i="12"/>
  <c r="O15" i="12"/>
  <c r="I15" i="1"/>
  <c r="I19" i="1"/>
  <c r="I14" i="5"/>
  <c r="I18" i="5"/>
  <c r="I24" i="5"/>
  <c r="Q15" i="1"/>
  <c r="Q19" i="1"/>
  <c r="I25" i="1"/>
  <c r="S26" i="4"/>
  <c r="S29" i="4"/>
  <c r="S16" i="4"/>
  <c r="S20" i="4"/>
  <c r="S22" i="5"/>
  <c r="S23" i="5"/>
  <c r="S14" i="5"/>
  <c r="S18" i="5"/>
  <c r="S24" i="5"/>
  <c r="H81" i="12"/>
  <c r="I81" i="12"/>
  <c r="J81" i="12"/>
  <c r="K81" i="12"/>
  <c r="K87" i="12"/>
  <c r="L81" i="12"/>
  <c r="M81" i="12"/>
  <c r="N81" i="12"/>
  <c r="P81" i="12"/>
  <c r="Q81" i="12"/>
  <c r="G81" i="12"/>
  <c r="O82" i="12"/>
  <c r="O84" i="12"/>
  <c r="O65" i="12"/>
  <c r="O66" i="12"/>
  <c r="O69" i="12"/>
  <c r="O71" i="12"/>
  <c r="O63" i="12"/>
  <c r="O14" i="12"/>
  <c r="O21" i="12"/>
  <c r="O23" i="12"/>
  <c r="O20" i="12"/>
  <c r="O24" i="12"/>
  <c r="O26" i="12"/>
  <c r="O27" i="12"/>
  <c r="O29" i="12"/>
  <c r="O30" i="12"/>
  <c r="O32" i="12"/>
  <c r="O33" i="12"/>
  <c r="S33" i="12"/>
  <c r="O35" i="12"/>
  <c r="O39" i="12"/>
  <c r="S39" i="12"/>
  <c r="O41" i="12"/>
  <c r="O42" i="12"/>
  <c r="O44" i="12"/>
  <c r="O45" i="12"/>
  <c r="O47" i="12"/>
  <c r="O48" i="12"/>
  <c r="O50" i="12"/>
  <c r="O51" i="12"/>
  <c r="O53" i="12"/>
  <c r="O54" i="12"/>
  <c r="S54" i="12"/>
  <c r="O56" i="12"/>
  <c r="O57" i="12"/>
  <c r="O59" i="12"/>
  <c r="O60" i="12"/>
  <c r="O62" i="12"/>
  <c r="O12" i="12"/>
  <c r="S12" i="12"/>
  <c r="S76" i="12"/>
  <c r="R71" i="12"/>
  <c r="S71" i="12"/>
  <c r="R69" i="12"/>
  <c r="R26" i="12"/>
  <c r="S26" i="12"/>
  <c r="R24" i="12"/>
  <c r="S24" i="12"/>
  <c r="R82" i="12"/>
  <c r="R84" i="12"/>
  <c r="R65" i="12"/>
  <c r="S65" i="12"/>
  <c r="R66" i="12"/>
  <c r="S66" i="12"/>
  <c r="R68" i="12"/>
  <c r="S68" i="12"/>
  <c r="R63" i="12"/>
  <c r="S63" i="12"/>
  <c r="R54" i="12"/>
  <c r="R56" i="12"/>
  <c r="S56" i="12"/>
  <c r="S20" i="12"/>
  <c r="S78" i="12"/>
  <c r="S87" i="12"/>
  <c r="R57" i="12"/>
  <c r="R59" i="12"/>
  <c r="R60" i="12"/>
  <c r="S60" i="12"/>
  <c r="R62" i="12"/>
  <c r="R23" i="12"/>
  <c r="S23" i="12"/>
  <c r="R27" i="12"/>
  <c r="S27" i="12"/>
  <c r="R29" i="12"/>
  <c r="R30" i="12"/>
  <c r="S30" i="12"/>
  <c r="R32" i="12"/>
  <c r="R33" i="12"/>
  <c r="R35" i="12"/>
  <c r="S35" i="12"/>
  <c r="R39" i="12"/>
  <c r="R41" i="12"/>
  <c r="R42" i="12"/>
  <c r="R44" i="12"/>
  <c r="R45" i="12"/>
  <c r="S45" i="12"/>
  <c r="R47" i="12"/>
  <c r="R20" i="12"/>
  <c r="R78" i="12"/>
  <c r="R87" i="12"/>
  <c r="R48" i="12"/>
  <c r="S48" i="12"/>
  <c r="R50" i="12"/>
  <c r="S50" i="12"/>
  <c r="R51" i="12"/>
  <c r="S51" i="12"/>
  <c r="R53" i="12"/>
  <c r="R14" i="12"/>
  <c r="S14" i="12"/>
  <c r="R15" i="12"/>
  <c r="R17" i="12"/>
  <c r="R81" i="12"/>
  <c r="R21" i="12"/>
  <c r="R12" i="12"/>
  <c r="I26" i="4"/>
  <c r="I29" i="4"/>
  <c r="I16" i="4"/>
  <c r="I20" i="4"/>
  <c r="I30" i="4"/>
  <c r="P79" i="12"/>
  <c r="R79" i="12"/>
  <c r="Q79" i="12"/>
  <c r="H79" i="12"/>
  <c r="I79" i="12"/>
  <c r="J79" i="12"/>
  <c r="K79" i="12"/>
  <c r="L79" i="12"/>
  <c r="M79" i="12"/>
  <c r="H76" i="12"/>
  <c r="H85" i="12"/>
  <c r="J76" i="12"/>
  <c r="P72" i="12"/>
  <c r="Q76" i="12"/>
  <c r="R76" i="12"/>
  <c r="G76" i="12"/>
  <c r="O11" i="12"/>
  <c r="G79" i="12"/>
  <c r="Q16" i="4"/>
  <c r="Q20" i="4"/>
  <c r="Q30" i="4"/>
  <c r="Q14" i="5"/>
  <c r="Q18" i="5"/>
  <c r="G23" i="5"/>
  <c r="Q26" i="4"/>
  <c r="Q29" i="4"/>
  <c r="G16" i="4"/>
  <c r="G20" i="4"/>
  <c r="G26" i="4"/>
  <c r="G29" i="4"/>
  <c r="G15" i="1"/>
  <c r="G19" i="1"/>
  <c r="G29" i="1"/>
  <c r="G14" i="5"/>
  <c r="G18" i="5"/>
  <c r="G24" i="5"/>
  <c r="Q25" i="1"/>
  <c r="Q28" i="1"/>
  <c r="G25" i="1"/>
  <c r="G28" i="1"/>
  <c r="Q23" i="5"/>
  <c r="Q24" i="5"/>
  <c r="J72" i="12"/>
  <c r="H72" i="12"/>
  <c r="I76" i="12"/>
  <c r="Q72" i="12"/>
  <c r="R72" i="12"/>
  <c r="I72" i="12"/>
  <c r="S69" i="12"/>
  <c r="O18" i="12"/>
  <c r="M76" i="12"/>
  <c r="M85" i="12"/>
  <c r="M72" i="12"/>
  <c r="K76" i="12"/>
  <c r="G30" i="4"/>
  <c r="R18" i="12"/>
  <c r="S18" i="12"/>
  <c r="P76" i="12"/>
  <c r="I28" i="1"/>
  <c r="G72" i="12"/>
  <c r="Q29" i="1"/>
  <c r="N74" i="12"/>
  <c r="J78" i="12"/>
  <c r="J87" i="12"/>
  <c r="S21" i="12"/>
  <c r="S85" i="12"/>
  <c r="S15" i="12"/>
  <c r="S57" i="12"/>
  <c r="S29" i="12"/>
  <c r="P87" i="12"/>
  <c r="O72" i="12"/>
  <c r="S59" i="12"/>
  <c r="S41" i="12"/>
  <c r="S32" i="12"/>
  <c r="Q74" i="12"/>
  <c r="L87" i="12"/>
  <c r="Q78" i="12"/>
  <c r="S62" i="12"/>
  <c r="S53" i="12"/>
  <c r="G78" i="12"/>
  <c r="J74" i="12"/>
  <c r="S47" i="12"/>
  <c r="H74" i="12"/>
  <c r="H78" i="12"/>
  <c r="H87" i="12"/>
  <c r="S44" i="12"/>
  <c r="K74" i="12"/>
  <c r="G87" i="12"/>
  <c r="Q87" i="12"/>
  <c r="Q19" i="13"/>
  <c r="N51" i="13"/>
  <c r="N60" i="13"/>
  <c r="I51" i="13"/>
  <c r="I60" i="13"/>
  <c r="K62" i="13"/>
  <c r="Q20" i="13"/>
  <c r="Q34" i="13"/>
  <c r="L54" i="13"/>
  <c r="Q54" i="13"/>
  <c r="Q37" i="13"/>
  <c r="Q46" i="13"/>
  <c r="Q59" i="13"/>
  <c r="G53" i="13"/>
  <c r="G62" i="13"/>
  <c r="I53" i="13"/>
  <c r="I62" i="13"/>
  <c r="J53" i="13"/>
  <c r="J62" i="13"/>
  <c r="N53" i="13"/>
  <c r="N62" i="13"/>
  <c r="H60" i="13"/>
  <c r="Q17" i="13"/>
  <c r="L49" i="13"/>
  <c r="L53" i="13"/>
  <c r="H86" i="12"/>
  <c r="H73" i="12"/>
  <c r="J73" i="12"/>
  <c r="L73" i="12"/>
  <c r="P73" i="12"/>
  <c r="G77" i="12"/>
  <c r="G86" i="12"/>
  <c r="I77" i="12"/>
  <c r="K77" i="12"/>
  <c r="K86" i="12"/>
  <c r="M77" i="12"/>
  <c r="O77" i="12"/>
  <c r="O86" i="12"/>
  <c r="Q77" i="12"/>
  <c r="J85" i="12"/>
  <c r="R19" i="12"/>
  <c r="R77" i="12"/>
  <c r="R86" i="12"/>
  <c r="Q86" i="12"/>
  <c r="Q85" i="12"/>
  <c r="M86" i="12"/>
  <c r="I86" i="12"/>
  <c r="K85" i="12"/>
  <c r="M78" i="12"/>
  <c r="M87" i="12"/>
  <c r="I30" i="18"/>
  <c r="I41" i="18"/>
  <c r="F40" i="18"/>
  <c r="I40" i="18"/>
  <c r="F30" i="18"/>
  <c r="F41" i="18"/>
  <c r="O78" i="12"/>
  <c r="O74" i="12"/>
  <c r="O87" i="12"/>
  <c r="S72" i="12"/>
  <c r="O79" i="12"/>
  <c r="I29" i="1"/>
  <c r="I78" i="12"/>
  <c r="I85" i="12"/>
  <c r="O85" i="12"/>
  <c r="I74" i="12"/>
  <c r="P49" i="13"/>
  <c r="P53" i="13"/>
  <c r="P62" i="13"/>
  <c r="L62" i="13"/>
  <c r="L48" i="13"/>
  <c r="L52" i="13"/>
  <c r="R74" i="12"/>
  <c r="R73" i="12"/>
  <c r="P85" i="12"/>
  <c r="R85" i="12"/>
  <c r="Q49" i="13"/>
  <c r="Q53" i="13"/>
  <c r="Q62" i="13"/>
  <c r="S17" i="12"/>
  <c r="S79" i="12"/>
  <c r="O76" i="12"/>
  <c r="S42" i="12"/>
  <c r="G85" i="12"/>
  <c r="H30" i="4"/>
  <c r="N77" i="12"/>
  <c r="N86" i="12"/>
  <c r="N73" i="12"/>
  <c r="Q41" i="13"/>
  <c r="Q47" i="13"/>
  <c r="L47" i="13"/>
  <c r="P47" i="13"/>
  <c r="P51" i="13"/>
  <c r="P60" i="13"/>
  <c r="M51" i="13"/>
  <c r="M60" i="13"/>
  <c r="G51" i="13"/>
  <c r="G60" i="13"/>
  <c r="L60" i="13"/>
  <c r="Q60" i="13"/>
  <c r="E24" i="15"/>
  <c r="Q14" i="13"/>
  <c r="Q27" i="13"/>
  <c r="P48" i="13"/>
  <c r="P52" i="13"/>
  <c r="P61" i="13"/>
  <c r="Q45" i="13"/>
  <c r="O73" i="12"/>
  <c r="S22" i="12"/>
  <c r="S34" i="12"/>
  <c r="S55" i="12"/>
  <c r="S67" i="12"/>
  <c r="S40" i="12"/>
  <c r="S19" i="12"/>
  <c r="S81" i="12"/>
  <c r="S74" i="12"/>
  <c r="L51" i="13"/>
  <c r="Q51" i="13"/>
  <c r="Q48" i="13"/>
  <c r="Q52" i="13"/>
  <c r="Q61" i="13"/>
  <c r="S77" i="12"/>
  <c r="S86" i="12"/>
  <c r="S73" i="12"/>
  <c r="E7" i="14"/>
  <c r="S29" i="1"/>
  <c r="I87" i="12"/>
  <c r="S30" i="4"/>
</calcChain>
</file>

<file path=xl/sharedStrings.xml><?xml version="1.0" encoding="utf-8"?>
<sst xmlns="http://schemas.openxmlformats.org/spreadsheetml/2006/main" count="783" uniqueCount="458">
  <si>
    <t>Ssz.</t>
  </si>
  <si>
    <t>Összeg     e Ft</t>
  </si>
  <si>
    <t>Összeg    e Ft</t>
  </si>
  <si>
    <t>KIADÁSOK</t>
  </si>
  <si>
    <t>BEVÉTELEK</t>
  </si>
  <si>
    <t>1.</t>
  </si>
  <si>
    <t>2.</t>
  </si>
  <si>
    <t>3.</t>
  </si>
  <si>
    <t>4.</t>
  </si>
  <si>
    <t>I.</t>
  </si>
  <si>
    <t>Működési célú támogatások államháztartáson belülről</t>
  </si>
  <si>
    <t>Közhatalmi bevételek (adók, díjak, egyéb bev.)</t>
  </si>
  <si>
    <t>II.</t>
  </si>
  <si>
    <t>III.</t>
  </si>
  <si>
    <t>Működési bevételek</t>
  </si>
  <si>
    <t>I. Tárgyévi működési bevételek</t>
  </si>
  <si>
    <t>5.</t>
  </si>
  <si>
    <t>6.</t>
  </si>
  <si>
    <t>Előző évi működési maradvány igénybevétele</t>
  </si>
  <si>
    <t>MŰKÖDÉSI BEVÉTELEK ÖSSZESEN</t>
  </si>
  <si>
    <t>7.</t>
  </si>
  <si>
    <t>8.</t>
  </si>
  <si>
    <t>9.</t>
  </si>
  <si>
    <t>Felhalmozási célú támogatások államháztartáson belülről</t>
  </si>
  <si>
    <t>Felhalmozási célú támogatások államháztartáson kívülről</t>
  </si>
  <si>
    <t>Fejlesztési bevételek</t>
  </si>
  <si>
    <t>II: Tárgyévi fejlesztési bevételek</t>
  </si>
  <si>
    <t>10.</t>
  </si>
  <si>
    <t>Előző évi fejlesztési maradvány igénybevétele</t>
  </si>
  <si>
    <t>FEJLESZTÉSI BEVÉTELEK ÖSSZESEN</t>
  </si>
  <si>
    <t>BEVÉTELEK MINDÖSSZESEN</t>
  </si>
  <si>
    <t>Személyi juttatások</t>
  </si>
  <si>
    <t>Munkaadókat terhelő járulékok és szociális hozzájár.adó</t>
  </si>
  <si>
    <t>Dologi kiadások</t>
  </si>
  <si>
    <t>Ellátottak pénzbeli juttatásai</t>
  </si>
  <si>
    <t>Egyéb működési célú kiadások államháztartáson belülre</t>
  </si>
  <si>
    <t>Egyéb működési célú kiadások államháztartáson kívülre</t>
  </si>
  <si>
    <t>Tartalék</t>
  </si>
  <si>
    <t>I. Tárgyévi működési kiadások</t>
  </si>
  <si>
    <t>MÚKÖDÉSI KIADÁSOK ÖSSZESEN</t>
  </si>
  <si>
    <t>11.</t>
  </si>
  <si>
    <t>Beruházások</t>
  </si>
  <si>
    <t>Felújítások</t>
  </si>
  <si>
    <t>Felhalmozási célra átadott pénzeszközök</t>
  </si>
  <si>
    <t>II. Tárgyévi fejlesztési kiadások</t>
  </si>
  <si>
    <t>12.</t>
  </si>
  <si>
    <t>KIADÁSOK MINDÖSSZESEN</t>
  </si>
  <si>
    <t>FEJLESZTÉSI  KIADÁSOK</t>
  </si>
  <si>
    <t>Felhalmozási célú finanszírozási kiadások</t>
  </si>
  <si>
    <t>Munkaadókat terhelő járulékok és szoc.hoz.adó</t>
  </si>
  <si>
    <t>Működési célú támogatások államházt. belülről</t>
  </si>
  <si>
    <t>Működési célú támogatások államházt. kívülről</t>
  </si>
  <si>
    <t>Irányító szervi támogatás</t>
  </si>
  <si>
    <t>Működési bevétel</t>
  </si>
  <si>
    <t>Egyéb működési célú kiadás</t>
  </si>
  <si>
    <t>Közvilágítás</t>
  </si>
  <si>
    <t>Szs.</t>
  </si>
  <si>
    <t>KIEMELT ELŐIRÁNYZATOK</t>
  </si>
  <si>
    <t>Személyi illetmény</t>
  </si>
  <si>
    <t>Munkaad.terh.járul.</t>
  </si>
  <si>
    <t>Dologi kiadás</t>
  </si>
  <si>
    <t>Ellátottak juttatásai</t>
  </si>
  <si>
    <t>Működés összesen</t>
  </si>
  <si>
    <t>Állami támogatás</t>
  </si>
  <si>
    <t>Beruházás</t>
  </si>
  <si>
    <t>Fejlesztés összesen</t>
  </si>
  <si>
    <t>KIADÁS ÖSSZESEN</t>
  </si>
  <si>
    <t>FELADATOK MEGNEVEZÉSE</t>
  </si>
  <si>
    <t>ÖNÁLLÓ INTÉZMÉNY</t>
  </si>
  <si>
    <t>IGAZGATÁSI FELADATOK</t>
  </si>
  <si>
    <t>EGYÉB FELADATOK</t>
  </si>
  <si>
    <t>Zöldterület kezelés</t>
  </si>
  <si>
    <t>Város-, községgazdálkodás</t>
  </si>
  <si>
    <t>13.</t>
  </si>
  <si>
    <t>adatok e Ft-ban</t>
  </si>
  <si>
    <t>14.</t>
  </si>
  <si>
    <t>16.</t>
  </si>
  <si>
    <t>MINDÖSSZESEN</t>
  </si>
  <si>
    <t>Egyéb műk. kiadás</t>
  </si>
  <si>
    <t>Közhat. bevétel</t>
  </si>
  <si>
    <t>BEVÉTEL ÖSSZESEN</t>
  </si>
  <si>
    <t>ebből:</t>
  </si>
  <si>
    <t>Kötelező önkormányzati feladatok</t>
  </si>
  <si>
    <t>Államigazgatási feladatok</t>
  </si>
  <si>
    <t>Önként vállalt feladatok</t>
  </si>
  <si>
    <t>Önkormányzatok elszámolásai a központi költségvetéssel</t>
  </si>
  <si>
    <t>A.</t>
  </si>
  <si>
    <t>B.</t>
  </si>
  <si>
    <t>C.</t>
  </si>
  <si>
    <t>MŰKÖDÉSI KIADÁSOK ÖSSZESEN</t>
  </si>
  <si>
    <t>Keszegi Óvoda</t>
  </si>
  <si>
    <t>Szociális étkeztetés</t>
  </si>
  <si>
    <t xml:space="preserve">Működési célú állami támogatások </t>
  </si>
  <si>
    <t>Keszegi óvoda</t>
  </si>
  <si>
    <t>Intézményfinanszírozás</t>
  </si>
  <si>
    <t>Fejlesztési kiadások</t>
  </si>
  <si>
    <t>Felújítás</t>
  </si>
  <si>
    <t>045160</t>
  </si>
  <si>
    <t>Közutak, hidak fenntartása</t>
  </si>
  <si>
    <t>096020</t>
  </si>
  <si>
    <t>066010</t>
  </si>
  <si>
    <t>011130</t>
  </si>
  <si>
    <t>064010</t>
  </si>
  <si>
    <t>066020</t>
  </si>
  <si>
    <t>072111</t>
  </si>
  <si>
    <t>Háziorvosi alapellátás</t>
  </si>
  <si>
    <t>107051</t>
  </si>
  <si>
    <t>084032</t>
  </si>
  <si>
    <t>Civil szervezetek program támog.</t>
  </si>
  <si>
    <t>041233</t>
  </si>
  <si>
    <t>Hosszabb időtartamú közfoglalk.</t>
  </si>
  <si>
    <t>082091</t>
  </si>
  <si>
    <t>Közművelődés-köz. és társ. fejl.</t>
  </si>
  <si>
    <t>013320</t>
  </si>
  <si>
    <t>Köztemető fenntartás és működtet.</t>
  </si>
  <si>
    <t>Kormány-zati funkció</t>
  </si>
  <si>
    <t>Engedé-lyezett létszám</t>
  </si>
  <si>
    <t>1 fő</t>
  </si>
  <si>
    <t>EGYÉB FELADATOK ebből:</t>
  </si>
  <si>
    <t>5 fő</t>
  </si>
  <si>
    <t>Finanszírozási bevétel</t>
  </si>
  <si>
    <t>096015</t>
  </si>
  <si>
    <t>107060</t>
  </si>
  <si>
    <t>Működés bevétel összesen</t>
  </si>
  <si>
    <t>Fejlesztési bevétel összesen</t>
  </si>
  <si>
    <t>Fejlesztési célú támogatés</t>
  </si>
  <si>
    <t>Államháztartáson belüli megelőlegzés visszafizetése</t>
  </si>
  <si>
    <t>Önkormányzatok elszámolásai</t>
  </si>
  <si>
    <t>018010</t>
  </si>
  <si>
    <t>Áll. bel. meg. vissza</t>
  </si>
  <si>
    <t>Gyermekétkeztetés</t>
  </si>
  <si>
    <t>17 fő</t>
  </si>
  <si>
    <t>2 fő</t>
  </si>
  <si>
    <t>3 fő</t>
  </si>
  <si>
    <t>14 fő</t>
  </si>
  <si>
    <t>6 fő</t>
  </si>
  <si>
    <t>Módosított ei.</t>
  </si>
  <si>
    <t>Módosított előir</t>
  </si>
  <si>
    <t>Köztemető fenntartása és működtetése</t>
  </si>
  <si>
    <t>018030</t>
  </si>
  <si>
    <t>Támogatási célú finanszírozási műveletek</t>
  </si>
  <si>
    <t>Város- községgazdálkodási egyéb feladatok</t>
  </si>
  <si>
    <t>Közművelődés- közösségi és társadalmi részvéttel fejlesztése</t>
  </si>
  <si>
    <t>900020</t>
  </si>
  <si>
    <t xml:space="preserve">Önkormányzatok funkcióra nem sorolható bevételei </t>
  </si>
  <si>
    <t>Támogatási  célú finanszírozási műveletek</t>
  </si>
  <si>
    <t>Egyéb szociális és természetbeni ellátások</t>
  </si>
  <si>
    <t>9000060</t>
  </si>
  <si>
    <t>Forgatási és befektetési célú finanszírozási művelettek</t>
  </si>
  <si>
    <t>Forgatási célú értékpapír vásárlása</t>
  </si>
  <si>
    <t>17.</t>
  </si>
  <si>
    <t>18.</t>
  </si>
  <si>
    <t>19.</t>
  </si>
  <si>
    <t>Felhalmozási  célú támogatások államháztartáson kívülről</t>
  </si>
  <si>
    <t>Értékpapír vás.</t>
  </si>
  <si>
    <t>Államháztartartáson belüli  megelőlegzés</t>
  </si>
  <si>
    <t>Államháztarttáson belüli megelőlegezés</t>
  </si>
  <si>
    <t>Államháztartáson belüli megelőlegezés</t>
  </si>
  <si>
    <t>Felhalmozási célú tám. állh. belülről</t>
  </si>
  <si>
    <t>Működési célú tám. állh. belülről</t>
  </si>
  <si>
    <t>Értékpapír</t>
  </si>
  <si>
    <t>Fejlesztési bevételek értékpapír</t>
  </si>
  <si>
    <t>Finanszírozási bevétel értékpapír</t>
  </si>
  <si>
    <t>Finansz. Bevétel</t>
  </si>
  <si>
    <t>Felh. Célú maradvány</t>
  </si>
  <si>
    <t>074040</t>
  </si>
  <si>
    <t>Fertőző megbetegedések megelőzése</t>
  </si>
  <si>
    <t>062020</t>
  </si>
  <si>
    <t>településfejl.projekted és tám.</t>
  </si>
  <si>
    <t>Településfejlesztési projektek és ttámogatások</t>
  </si>
  <si>
    <t>adatok Ft-ban</t>
  </si>
  <si>
    <t>Megnevezés</t>
  </si>
  <si>
    <t>Normatív támogatás eredeti előirányzat</t>
  </si>
  <si>
    <t>Tényleges támogatás</t>
  </si>
  <si>
    <t>Elszámolás alapján járó  támogatás</t>
  </si>
  <si>
    <t>Települési önkormányzatok működésének támogatás</t>
  </si>
  <si>
    <t>Köznevelési feladatok támogatása</t>
  </si>
  <si>
    <t>Intézményi gyermekétkeztetés támogatása</t>
  </si>
  <si>
    <t>Települési önkormányzatok nyilvános könyvtári és közművelődési feladatainak támogatása</t>
  </si>
  <si>
    <t>Egyéb működési célú támogatások bevételei</t>
  </si>
  <si>
    <t>Működési célú támogatása összesen:</t>
  </si>
  <si>
    <t>Önkormányzat</t>
  </si>
  <si>
    <t>Óvoda</t>
  </si>
  <si>
    <t>Előző év</t>
  </si>
  <si>
    <t>Tárgy év</t>
  </si>
  <si>
    <t>Eszközök</t>
  </si>
  <si>
    <t>A/I. Immateriális javak</t>
  </si>
  <si>
    <t>A/II. Tárgyi Eszközök</t>
  </si>
  <si>
    <t>A/III. Befektetett pénzügyi eszközök</t>
  </si>
  <si>
    <t xml:space="preserve">A) Nemzeti vagyonba tartozó befektetett eszközök </t>
  </si>
  <si>
    <t>B/I. Készletek</t>
  </si>
  <si>
    <t>B/II. Értékpapírok</t>
  </si>
  <si>
    <t>B) Nemzeti vagyonba tartozó forgóeszközök</t>
  </si>
  <si>
    <t>C) Pénzeszközök</t>
  </si>
  <si>
    <t>D.) Követelések</t>
  </si>
  <si>
    <t>E)  Egyéb eszközoldali elszámolások</t>
  </si>
  <si>
    <t>F)  Aktív időbeli elhatárolások</t>
  </si>
  <si>
    <t xml:space="preserve">  E s z k ö z ö k  összesen:</t>
  </si>
  <si>
    <t>Források</t>
  </si>
  <si>
    <t xml:space="preserve">G/I  Nemzeti vagyon induláskori értékee </t>
  </si>
  <si>
    <t>G/III/ Egyéb eszközök induláskori értéke és változásai</t>
  </si>
  <si>
    <t>G/IV Felhalmozott eredmény</t>
  </si>
  <si>
    <t>G/VI Mérleg szerinti eredmény</t>
  </si>
  <si>
    <t>G)  Saját tőke összesen</t>
  </si>
  <si>
    <t>H/I Költségvtési évben esedékes kötelezettség</t>
  </si>
  <si>
    <t>H/II. Költségvetési évet követően esedékes kötelezettség</t>
  </si>
  <si>
    <t>H/III Kötelezettség jellegű sajátos elszámolások</t>
  </si>
  <si>
    <t>H)  Kötelezettségek</t>
  </si>
  <si>
    <t>I)   Egyéb sajátos forrásoldali elszámolások</t>
  </si>
  <si>
    <t>J)) Kincstári számlavezetéssel kapcsolatos elszámolások</t>
  </si>
  <si>
    <t>K.) Passzív időbeli elhatárolások</t>
  </si>
  <si>
    <t xml:space="preserve"> F o r r á s o k  összesen</t>
  </si>
  <si>
    <t xml:space="preserve">Maradványkimutatás </t>
  </si>
  <si>
    <t>Sor-szám</t>
  </si>
  <si>
    <t>01 Alaptevékenység költségvetési bevételei</t>
  </si>
  <si>
    <t>02 Alaptevékenység költségvetési kiadása</t>
  </si>
  <si>
    <t>I. Alaptevékenység költségvetési egyenlege (=01-02):</t>
  </si>
  <si>
    <t>03 Alaptevékenység finanszírozási bevételei</t>
  </si>
  <si>
    <t>04 Alaptevékenyséág finanszírozási kiadásai</t>
  </si>
  <si>
    <t>II. Alaptevékenység finanszírozási egyenlege (=03-04)</t>
  </si>
  <si>
    <t>A ) Alaptevékenység maradványa (=+/-I+/-II)</t>
  </si>
  <si>
    <t>05 Vállalkozási tevékenység költségvetési bevételei</t>
  </si>
  <si>
    <t>06 Vállalkozási tevékenység költségvetési kiadásai</t>
  </si>
  <si>
    <t>III. Vállalkozási tevékenység költségvetési egyenlege (=05-06)</t>
  </si>
  <si>
    <t>07 Vállalkozási tevékenység finanszírozási bevételei</t>
  </si>
  <si>
    <t>08 Vállalkozási tevékenység finanszírozási kiadásai</t>
  </si>
  <si>
    <t>IV. Vállalkozásitevékenység finanszírozási egyenlege (=07-08)</t>
  </si>
  <si>
    <t>B ) Vállalkozási tevékenység maradványa (=+/-III+/-IV)</t>
  </si>
  <si>
    <t>15.</t>
  </si>
  <si>
    <t>C.) Összese maradvány (=A+B)</t>
  </si>
  <si>
    <t>D. Alaptevékenység kötelezettségvállalással terhelt maradványa</t>
  </si>
  <si>
    <t>E.) Alaptevékenység szabad maradványa  (=A-D)</t>
  </si>
  <si>
    <t>F.) Vállalkozási tevékenységet terhelő befizetési kötelezettség (=B*0,1)</t>
  </si>
  <si>
    <t>G.) Vállalkozási tevékenység felhasználható maradványa  (=B-F)</t>
  </si>
  <si>
    <t>Eredménykimutatás</t>
  </si>
  <si>
    <t>Sorszám</t>
  </si>
  <si>
    <t>Előző időszak</t>
  </si>
  <si>
    <t>Módosítások</t>
  </si>
  <si>
    <t>Tárgyidőszak</t>
  </si>
  <si>
    <t>001</t>
  </si>
  <si>
    <t>Közhatalmi eredményszemléletű bevételek</t>
  </si>
  <si>
    <t>002</t>
  </si>
  <si>
    <t>Eszközök és szolgáltatások értékesítése nettó eredményszemléletű bevételei</t>
  </si>
  <si>
    <t>003</t>
  </si>
  <si>
    <t>Tevékenység egyéb nettó eredményszemléletű bevételei</t>
  </si>
  <si>
    <t>004</t>
  </si>
  <si>
    <t>Tevékenység nettó eredményszemléletű bevétele (=01+02+03)</t>
  </si>
  <si>
    <t>005</t>
  </si>
  <si>
    <t>Saját termelésű készletek állományváltozása</t>
  </si>
  <si>
    <t>006</t>
  </si>
  <si>
    <t>Saját előállítású eszközök aktivált értéke</t>
  </si>
  <si>
    <t>007</t>
  </si>
  <si>
    <t>Aktivált saját teljesítmények értéke (=±04+05)</t>
  </si>
  <si>
    <t>008</t>
  </si>
  <si>
    <t>Központi működési célú támogatások eredményszemléletű bevételei</t>
  </si>
  <si>
    <t>009</t>
  </si>
  <si>
    <t>Egyéb működési célú támogatások eredményszemléletű bevételei</t>
  </si>
  <si>
    <t>010</t>
  </si>
  <si>
    <t>Felhalmozási célú támogatások eredményszemléletű bevételei</t>
  </si>
  <si>
    <t>011</t>
  </si>
  <si>
    <t>Különféle egyéb eredményszemléletű bevételek</t>
  </si>
  <si>
    <t>012</t>
  </si>
  <si>
    <t>Egyéb eredményszemléletű bevételek (=06+07+08+09)</t>
  </si>
  <si>
    <t>013</t>
  </si>
  <si>
    <t>Anyagköltség</t>
  </si>
  <si>
    <t>014</t>
  </si>
  <si>
    <t>Igénybe vett szolgáltatások értéke</t>
  </si>
  <si>
    <t>015</t>
  </si>
  <si>
    <t>Eladott áruk beszerzési értéke</t>
  </si>
  <si>
    <t>016</t>
  </si>
  <si>
    <t>Eladott (közvetített) szolgáltatások értéke</t>
  </si>
  <si>
    <t>017</t>
  </si>
  <si>
    <t>Anyagjellegű ráfordítások (=10+11+12+13)</t>
  </si>
  <si>
    <t>018</t>
  </si>
  <si>
    <t>Bérköltség</t>
  </si>
  <si>
    <t>019</t>
  </si>
  <si>
    <t>Személyi jellegű egyéb kifizetések</t>
  </si>
  <si>
    <t>020</t>
  </si>
  <si>
    <t>Bérjárulékok</t>
  </si>
  <si>
    <t>021</t>
  </si>
  <si>
    <t>Személyi jellegű ráfordítások (=14+15+16)</t>
  </si>
  <si>
    <t>022</t>
  </si>
  <si>
    <t>Értékcsökkenési leírás</t>
  </si>
  <si>
    <t>023</t>
  </si>
  <si>
    <t>Egyéb ráfordítások</t>
  </si>
  <si>
    <t>024</t>
  </si>
  <si>
    <t>TEVÉKENYSÉGEK EREDMÉNYE                                                                    (=I±II+III-IV-V-VI-VII)</t>
  </si>
  <si>
    <t>025</t>
  </si>
  <si>
    <t>Kapott (járó) osztalék és részesedés</t>
  </si>
  <si>
    <t>026</t>
  </si>
  <si>
    <t>Részesedésekből származó eredményszemléletű bevételek, árfolyamnyereségek</t>
  </si>
  <si>
    <t>027</t>
  </si>
  <si>
    <t>Befektetett pénzügyi eszközökből származó eredményszemléletű bevételek, árfolyamnyereségek</t>
  </si>
  <si>
    <t>028</t>
  </si>
  <si>
    <t>Egyéb kapott (járó) kamatok és kamatjellegű eredményszemléletű bevételek</t>
  </si>
  <si>
    <t>029</t>
  </si>
  <si>
    <t>Pénzügyi műveletek egyéb eredményszemléletű bevételei (&gt;=21a+21b)</t>
  </si>
  <si>
    <t>030</t>
  </si>
  <si>
    <t>- ebből: lekötött bankbetétek mérlegfordulónapi értékelése során megállapított (nem realizált) árfolyamnyeresége</t>
  </si>
  <si>
    <t>031</t>
  </si>
  <si>
    <t>- ebből: egyéb pénzeszközök mérlegfordulónapi értékelése során megállapított (nem realizált) árfolyamnyeresége</t>
  </si>
  <si>
    <t>032</t>
  </si>
  <si>
    <t>Pénzügyi műveletek eredményszemléletű bevételei (=17+18+19+20+21)</t>
  </si>
  <si>
    <t>033</t>
  </si>
  <si>
    <t>Részesedésekből származó ráfordítások, árfolyamveszteségek</t>
  </si>
  <si>
    <t>034</t>
  </si>
  <si>
    <t>Befektetett pénzügyi eszközökből (értékpapírokból, kölcsönökből) származó ráfordítások, árfolyamveszteségek</t>
  </si>
  <si>
    <t>035</t>
  </si>
  <si>
    <t>Fizetendő kamatok és kamatjellegű ráfordítások</t>
  </si>
  <si>
    <t>036</t>
  </si>
  <si>
    <t>Részesedések, értékpapírok, pénzeszközök értékvesztése (&gt;=25a+25b)</t>
  </si>
  <si>
    <t>037</t>
  </si>
  <si>
    <t>- ebből: lekötött bankbetétek értékvesztése</t>
  </si>
  <si>
    <t>038</t>
  </si>
  <si>
    <t>- ebből: Kincstáron kívüli forint- és devizaszámlák értékvesztése</t>
  </si>
  <si>
    <t>039</t>
  </si>
  <si>
    <t>Pénzügyi műveletek egyéb ráfordításai (&gt;=26a+26b)</t>
  </si>
  <si>
    <t>040</t>
  </si>
  <si>
    <t>- ebből: lekötött bankbetétek mérlegfordulónapi értékelése során megállapított (nem realizált) árfolyamvesztesége</t>
  </si>
  <si>
    <t>041</t>
  </si>
  <si>
    <t>- ebből: egyéb pénzeszközök mérlegfordulónapi értékelése során megállapított (nem realizált) árfolyamvesztesége</t>
  </si>
  <si>
    <t>042</t>
  </si>
  <si>
    <t>Pénzügyi műveletek ráfordításai (=22+23+24+25+26)</t>
  </si>
  <si>
    <t>043</t>
  </si>
  <si>
    <t>PÉNZÜGYI MŰVELETEK EREDMÉNYE (=VIII-IX)</t>
  </si>
  <si>
    <t>044</t>
  </si>
  <si>
    <t>MÉRLEG SZERINTI EREDMÉNY (=±A±B)</t>
  </si>
  <si>
    <t>e Ft</t>
  </si>
  <si>
    <t xml:space="preserve">M E G N E V E Z É S </t>
  </si>
  <si>
    <t>Nettó</t>
  </si>
  <si>
    <t>Áfa</t>
  </si>
  <si>
    <t>Összesen</t>
  </si>
  <si>
    <t>I. B E R U H Á Z Á S  O K</t>
  </si>
  <si>
    <t xml:space="preserve">     1. Urnafal</t>
  </si>
  <si>
    <t>BERUHÁZÁSOK ÖSSZESEN:</t>
  </si>
  <si>
    <t>II. F E L Ú J Í T Á S O K</t>
  </si>
  <si>
    <t>FELUJÍTÁSOK ÖSSZESEN</t>
  </si>
  <si>
    <t>FEJLESZTÉSI KIADÁS ÖSSZES:</t>
  </si>
  <si>
    <t>adatok e  Ft-ban</t>
  </si>
  <si>
    <t>Támogatott szervezet, feladat megnevezése</t>
  </si>
  <si>
    <t>Terv</t>
  </si>
  <si>
    <t>Teljesítés</t>
  </si>
  <si>
    <t>Sportegyesület</t>
  </si>
  <si>
    <t>Keszegi Polgárőr Szervezet</t>
  </si>
  <si>
    <t>Hagyományőrző Csoport</t>
  </si>
  <si>
    <t>Keszeg Feszt Egyesület</t>
  </si>
  <si>
    <t>Végleges pénzeszköz átadás államháztartáson kivülre</t>
  </si>
  <si>
    <t>Több évre kiható kötelezettség</t>
  </si>
  <si>
    <t xml:space="preserve">Támogatás 2018 </t>
  </si>
  <si>
    <t>Támogatás 2019</t>
  </si>
  <si>
    <t>Pályázat EFOP 392</t>
  </si>
  <si>
    <t>Pályázat EFOP 531</t>
  </si>
  <si>
    <t>Pályázat EFOP 373</t>
  </si>
  <si>
    <t>Egyes szociális és gyermekjóléti feladatok támogatása</t>
  </si>
  <si>
    <t>Elszámolásból származó bevétel</t>
  </si>
  <si>
    <t xml:space="preserve">Működési célú költségvetési támogatások és kiegészítő támogatások </t>
  </si>
  <si>
    <t>2020. tervezett</t>
  </si>
  <si>
    <t xml:space="preserve">KESZEG KÖZSÉGI ÖNKORMÁNYZAT 2020. ÉVI  </t>
  </si>
  <si>
    <t>FEJLESZTÉSI ÉS FELÚJÍTÁSI FELADATAI</t>
  </si>
  <si>
    <r>
      <t xml:space="preserve">    </t>
    </r>
    <r>
      <rPr>
        <sz val="12"/>
        <rFont val="Times New Roman"/>
        <family val="1"/>
        <charset val="238"/>
      </rPr>
      <t xml:space="preserve"> 1. Tűzoltási eszközök</t>
    </r>
  </si>
  <si>
    <t xml:space="preserve">     2. Üdvözlőtábla</t>
  </si>
  <si>
    <t xml:space="preserve">     3. Járda építése</t>
  </si>
  <si>
    <t xml:space="preserve">     4. Páncélszekrény vásárlása</t>
  </si>
  <si>
    <t xml:space="preserve">     5. Civilház tároló építése</t>
  </si>
  <si>
    <t xml:space="preserve">     6. Civilház Energetika</t>
  </si>
  <si>
    <t xml:space="preserve">     1. Hivatal festése</t>
  </si>
  <si>
    <t xml:space="preserve">     2. Vendégház tető felújítása</t>
  </si>
  <si>
    <t>2020. teljesített</t>
  </si>
  <si>
    <t xml:space="preserve">     3. Vendégház felújítás</t>
  </si>
  <si>
    <t xml:space="preserve">     4. Játszótér</t>
  </si>
  <si>
    <t xml:space="preserve">     5. Óvoda festése</t>
  </si>
  <si>
    <t xml:space="preserve">     6.Hivatal kerítés</t>
  </si>
  <si>
    <t xml:space="preserve">     7.Színpad</t>
  </si>
  <si>
    <t>2020.évi eredeti előir.</t>
  </si>
  <si>
    <t>KESZEG KÖZSÉGI ÖNKORMÁNYZAT 2020.ÉVI KÖLTSÉGVETÉS  KIADÁSAINAK módosítása</t>
  </si>
  <si>
    <t>2020.  évi állami hozzájárulások elszámolása (forintban)</t>
  </si>
  <si>
    <t>2020. évi költségvetési beszámoló egyszerűsített mérlege (1000 Ft-ban)</t>
  </si>
  <si>
    <t>2020. évi pénzeszközátadások és támogatásértékű kiadások</t>
  </si>
  <si>
    <t>Támogatás 2021-ra várható</t>
  </si>
  <si>
    <t>Támogatás 2020</t>
  </si>
  <si>
    <t>7. Fúvógép</t>
  </si>
  <si>
    <t>8. Tűzvédelmi tároló szekrény</t>
  </si>
  <si>
    <t>9.Temető WC</t>
  </si>
  <si>
    <t>10. Pályázat orvosi eszközök</t>
  </si>
  <si>
    <t>11. Pályázat EFOP-373 eszközök</t>
  </si>
  <si>
    <t>12. Trianoni emlékmű</t>
  </si>
  <si>
    <t>13. Híd</t>
  </si>
  <si>
    <t>14. Vendégház kerítés</t>
  </si>
  <si>
    <t>15. Föld vásárlása</t>
  </si>
  <si>
    <t>Pályázat TOP 321-16</t>
  </si>
  <si>
    <t>Pályázat Magyar Falu - Traktor</t>
  </si>
  <si>
    <t>2020. évi pótigény/lemondás</t>
  </si>
  <si>
    <t>1.1.  melléklet a  3/2021.(V.28.) önkormányzati rendelethez</t>
  </si>
  <si>
    <t>1. melléklet a   3/2021.(V.28.) önkormányzati rendelethez</t>
  </si>
  <si>
    <t>1.2. melléklet a  3 /2021.(V.28) önkormányzati rendelethez</t>
  </si>
  <si>
    <t>KESZEG KÖZSÉGI ÖNKORMÁNYZAT  2020. ÉVI KÖLTSÉGVETÉSI ÖSSZEVONT MÉRLEG</t>
  </si>
  <si>
    <t xml:space="preserve">KESZEG KÖZSÉGI ÖNKORMÁNYZAT  2020. ÉVI KÖLTSÉGVETÉSI MÉRLEG </t>
  </si>
  <si>
    <t xml:space="preserve">KESZEGI ÓVODA  2020. ÉVI KÖLTSÉGVETÉSI  MÉRLEG </t>
  </si>
  <si>
    <t xml:space="preserve">KESZEG KÖZSÉGI ÖNKORMÁNYZAT 2020.ÉVI KÖLTSÉGVETÉS BEVÉTELEINEK </t>
  </si>
  <si>
    <t>2. melléklet a 3/2021.(V.28.) számú önkormányzati rendelethez</t>
  </si>
  <si>
    <t>3. melléklet a 3/2021.(V.28.) számú önkormányzati rendelethez</t>
  </si>
  <si>
    <t>4. számú melléklet az     3/2021.(V.28.) önkormányzati  rendelethez</t>
  </si>
  <si>
    <t>5. számú melléklet a  3 /2021. (V.28 .) önkormányzati rendelethez</t>
  </si>
  <si>
    <t xml:space="preserve">               6 . számú melléklet az     3/2021. (V.28.) önkormányzati rendelethez</t>
  </si>
  <si>
    <t>7. melléklet a    3/2021.( V.28. )    önkormányzati rendelethez</t>
  </si>
  <si>
    <t>8. melléklet a  3 /2021. (V.28.) önkormányzati rendelethez</t>
  </si>
  <si>
    <t>9. melléklet a  3 /2021. (V.28.) önkormányzati rendelethez</t>
  </si>
  <si>
    <t>10. melléklet a  3 /2021. (V.28. ) önkormányzati rendelethez</t>
  </si>
  <si>
    <t>VAGYONKIMUTATÁS                                       2020. december 31.</t>
  </si>
  <si>
    <t>Keszeg Községi Önkormányzat</t>
  </si>
  <si>
    <t>A KÖNYVITELI MÉRLRGBEN SZEREPLŐ ESZKÖZÖK</t>
  </si>
  <si>
    <t>Ft-ban</t>
  </si>
  <si>
    <t>ESZKÖZÖK</t>
  </si>
  <si>
    <t>Bruttó érték</t>
  </si>
  <si>
    <t>Nettó érték</t>
  </si>
  <si>
    <t>A</t>
  </si>
  <si>
    <t>NEMZETI VAGYONBA TARTOZÓ BEFEKTETETT ESZKÖZÖK ( I + II + III + IV )</t>
  </si>
  <si>
    <t>Immateriális javak</t>
  </si>
  <si>
    <t>Tárgyi eszközök (1 + 2 + 3 + 4)</t>
  </si>
  <si>
    <t>1. Ingatlanok</t>
  </si>
  <si>
    <t>2. Gépek, berendezések és felszerelések, járművek</t>
  </si>
  <si>
    <t>3. Tenyészállatok</t>
  </si>
  <si>
    <t>4. Beruházások, felújítások</t>
  </si>
  <si>
    <t>5. Tárgyi eszköz értékhelyesbítése</t>
  </si>
  <si>
    <t>Befektetett pénzügyi eszközök</t>
  </si>
  <si>
    <t>1. Tartós részesedések</t>
  </si>
  <si>
    <t>2. Tartós hitelviszonyt megtestesítő értékpapírok</t>
  </si>
  <si>
    <t>3. Befektetett pénzügyi eszközök értékhelyesbítése</t>
  </si>
  <si>
    <t>IV.</t>
  </si>
  <si>
    <t>Koncesszióba, vagyonkezelésbe adott eszközök</t>
  </si>
  <si>
    <t>B</t>
  </si>
  <si>
    <t>NEMZETI VAGYONBA TARTOZÓ FORGÓESZKÖZÖK (I +II)</t>
  </si>
  <si>
    <t>Készletek</t>
  </si>
  <si>
    <t>Értékpapírok</t>
  </si>
  <si>
    <t>C</t>
  </si>
  <si>
    <t>PÉNZESZKÖZÖK ( I + II + III+ IV)</t>
  </si>
  <si>
    <t>Lekötött bankbetétek</t>
  </si>
  <si>
    <t>Pénztárak, csekkek, betétkönyvek</t>
  </si>
  <si>
    <t>Forintszámlák</t>
  </si>
  <si>
    <t>Devizaszámlák</t>
  </si>
  <si>
    <t>A KÖNYVITELI MÉRLEGBEN NEM SZEREPLŐ ESZKÖZÖK</t>
  </si>
  <si>
    <t xml:space="preserve">1. </t>
  </si>
  <si>
    <t>"o"-ra leírt eszközök</t>
  </si>
  <si>
    <t>Tárgyi eszközök</t>
  </si>
  <si>
    <t>Ingatlanok és kapcsolódó vagyonértékű jogok</t>
  </si>
  <si>
    <t>Gépek, berendezések, felszerelések, járművek</t>
  </si>
  <si>
    <t>Tenyészállatok</t>
  </si>
  <si>
    <t>Használatban lévő kisértékű eszközök</t>
  </si>
  <si>
    <t>01 számlacsoportban nyilvántartott befektetett eszköz</t>
  </si>
  <si>
    <t>02 számlacsoportban nyilvántartott készletek</t>
  </si>
  <si>
    <t>Mennyiség (db)</t>
  </si>
  <si>
    <t>Érték</t>
  </si>
  <si>
    <t>Kulturális javak és régészeti leletek állománya</t>
  </si>
  <si>
    <t>képzőművészeti alkotások</t>
  </si>
  <si>
    <t>régészeti leletek</t>
  </si>
  <si>
    <t>kép- és hangerchívum</t>
  </si>
  <si>
    <t>gyűjtemények</t>
  </si>
  <si>
    <t>kulturális javak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</si>
</sst>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_F_t"/>
  </numFmts>
  <fonts count="55" x14ac:knownFonts="1">
    <font>
      <sz val="10"/>
      <name val="Arial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11"/>
      <color theme="3" tint="0.39997558519241921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3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4" fillId="18" borderId="8" applyNumberFormat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6" fillId="0" borderId="0"/>
    <xf numFmtId="0" fontId="22" fillId="0" borderId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19" borderId="0" applyNumberFormat="0" applyBorder="0" applyAlignment="0" applyProtection="0"/>
    <xf numFmtId="0" fontId="29" fillId="18" borderId="1" applyNumberFormat="0" applyAlignment="0" applyProtection="0"/>
  </cellStyleXfs>
  <cellXfs count="481">
    <xf numFmtId="0" fontId="0" fillId="0" borderId="0" xfId="0"/>
    <xf numFmtId="3" fontId="2" fillId="0" borderId="0" xfId="0" applyNumberFormat="1" applyFont="1"/>
    <xf numFmtId="3" fontId="2" fillId="0" borderId="10" xfId="0" applyNumberFormat="1" applyFont="1" applyBorder="1"/>
    <xf numFmtId="3" fontId="2" fillId="0" borderId="0" xfId="0" applyNumberFormat="1" applyFont="1" applyBorder="1"/>
    <xf numFmtId="3" fontId="2" fillId="0" borderId="11" xfId="0" applyNumberFormat="1" applyFont="1" applyBorder="1"/>
    <xf numFmtId="3" fontId="3" fillId="0" borderId="11" xfId="0" applyNumberFormat="1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0" fontId="0" fillId="0" borderId="11" xfId="0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3" fontId="0" fillId="0" borderId="11" xfId="0" applyNumberFormat="1" applyBorder="1"/>
    <xf numFmtId="3" fontId="6" fillId="0" borderId="11" xfId="0" applyNumberFormat="1" applyFont="1" applyBorder="1"/>
    <xf numFmtId="3" fontId="6" fillId="0" borderId="0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/>
    <xf numFmtId="3" fontId="7" fillId="0" borderId="0" xfId="0" applyNumberFormat="1" applyFont="1"/>
    <xf numFmtId="0" fontId="8" fillId="0" borderId="0" xfId="0" applyFont="1"/>
    <xf numFmtId="3" fontId="6" fillId="0" borderId="11" xfId="0" applyNumberFormat="1" applyFont="1" applyBorder="1" applyAlignment="1">
      <alignment wrapText="1"/>
    </xf>
    <xf numFmtId="3" fontId="9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Border="1"/>
    <xf numFmtId="3" fontId="6" fillId="0" borderId="11" xfId="0" applyNumberFormat="1" applyFont="1" applyFill="1" applyBorder="1"/>
    <xf numFmtId="3" fontId="7" fillId="0" borderId="11" xfId="0" applyNumberFormat="1" applyFont="1" applyFill="1" applyBorder="1"/>
    <xf numFmtId="3" fontId="2" fillId="0" borderId="16" xfId="0" applyNumberFormat="1" applyFont="1" applyBorder="1" applyAlignment="1">
      <alignment horizontal="left"/>
    </xf>
    <xf numFmtId="3" fontId="2" fillId="0" borderId="17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3" fontId="3" fillId="0" borderId="12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19" xfId="0" applyNumberFormat="1" applyFont="1" applyBorder="1" applyAlignment="1">
      <alignment horizontal="right"/>
    </xf>
    <xf numFmtId="3" fontId="6" fillId="0" borderId="24" xfId="0" applyNumberFormat="1" applyFont="1" applyBorder="1"/>
    <xf numFmtId="3" fontId="3" fillId="0" borderId="25" xfId="0" applyNumberFormat="1" applyFont="1" applyBorder="1"/>
    <xf numFmtId="3" fontId="3" fillId="0" borderId="26" xfId="0" applyNumberFormat="1" applyFont="1" applyFill="1" applyBorder="1"/>
    <xf numFmtId="3" fontId="6" fillId="0" borderId="12" xfId="0" applyNumberFormat="1" applyFont="1" applyBorder="1"/>
    <xf numFmtId="49" fontId="6" fillId="0" borderId="11" xfId="0" applyNumberFormat="1" applyFont="1" applyBorder="1"/>
    <xf numFmtId="49" fontId="6" fillId="0" borderId="12" xfId="0" applyNumberFormat="1" applyFont="1" applyBorder="1"/>
    <xf numFmtId="49" fontId="7" fillId="0" borderId="12" xfId="0" applyNumberFormat="1" applyFont="1" applyBorder="1"/>
    <xf numFmtId="3" fontId="4" fillId="0" borderId="11" xfId="0" applyNumberFormat="1" applyFont="1" applyFill="1" applyBorder="1"/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0" fillId="0" borderId="11" xfId="0" applyFill="1" applyBorder="1"/>
    <xf numFmtId="3" fontId="2" fillId="0" borderId="24" xfId="0" applyNumberFormat="1" applyFont="1" applyBorder="1"/>
    <xf numFmtId="3" fontId="3" fillId="0" borderId="27" xfId="0" applyNumberFormat="1" applyFont="1" applyBorder="1" applyAlignment="1">
      <alignment horizontal="center" wrapText="1"/>
    </xf>
    <xf numFmtId="3" fontId="2" fillId="0" borderId="25" xfId="0" applyNumberFormat="1" applyFont="1" applyBorder="1"/>
    <xf numFmtId="3" fontId="3" fillId="0" borderId="28" xfId="0" applyNumberFormat="1" applyFont="1" applyFill="1" applyBorder="1"/>
    <xf numFmtId="3" fontId="0" fillId="0" borderId="0" xfId="0" applyNumberFormat="1"/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/>
    <xf numFmtId="0" fontId="41" fillId="0" borderId="11" xfId="0" applyFont="1" applyBorder="1"/>
    <xf numFmtId="3" fontId="42" fillId="0" borderId="11" xfId="0" applyNumberFormat="1" applyFont="1" applyBorder="1"/>
    <xf numFmtId="3" fontId="43" fillId="0" borderId="11" xfId="0" applyNumberFormat="1" applyFont="1" applyBorder="1"/>
    <xf numFmtId="3" fontId="43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3" fontId="44" fillId="0" borderId="11" xfId="0" applyNumberFormat="1" applyFont="1" applyBorder="1"/>
    <xf numFmtId="3" fontId="2" fillId="0" borderId="29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/>
    <xf numFmtId="3" fontId="22" fillId="0" borderId="11" xfId="0" applyNumberFormat="1" applyFont="1" applyBorder="1"/>
    <xf numFmtId="3" fontId="6" fillId="0" borderId="19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/>
    <xf numFmtId="3" fontId="0" fillId="0" borderId="15" xfId="0" applyNumberFormat="1" applyBorder="1"/>
    <xf numFmtId="3" fontId="0" fillId="0" borderId="17" xfId="0" applyNumberFormat="1" applyBorder="1"/>
    <xf numFmtId="3" fontId="3" fillId="0" borderId="22" xfId="0" applyNumberFormat="1" applyFont="1" applyBorder="1" applyAlignment="1">
      <alignment horizontal="right"/>
    </xf>
    <xf numFmtId="3" fontId="3" fillId="0" borderId="16" xfId="0" applyNumberFormat="1" applyFont="1" applyBorder="1" applyAlignment="1"/>
    <xf numFmtId="3" fontId="6" fillId="0" borderId="30" xfId="0" applyNumberFormat="1" applyFont="1" applyBorder="1" applyAlignment="1">
      <alignment horizontal="right"/>
    </xf>
    <xf numFmtId="3" fontId="3" fillId="0" borderId="12" xfId="0" applyNumberFormat="1" applyFont="1" applyBorder="1" applyAlignment="1"/>
    <xf numFmtId="0" fontId="4" fillId="0" borderId="27" xfId="0" applyFont="1" applyBorder="1" applyAlignment="1">
      <alignment horizontal="center" wrapText="1"/>
    </xf>
    <xf numFmtId="3" fontId="0" fillId="0" borderId="12" xfId="0" applyNumberFormat="1" applyBorder="1" applyAlignment="1"/>
    <xf numFmtId="3" fontId="8" fillId="0" borderId="12" xfId="0" applyNumberFormat="1" applyFont="1" applyBorder="1" applyAlignment="1"/>
    <xf numFmtId="3" fontId="0" fillId="0" borderId="0" xfId="0" applyNumberFormat="1" applyBorder="1"/>
    <xf numFmtId="3" fontId="6" fillId="0" borderId="25" xfId="0" applyNumberFormat="1" applyFont="1" applyBorder="1"/>
    <xf numFmtId="0" fontId="0" fillId="0" borderId="25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3" fontId="2" fillId="0" borderId="34" xfId="0" applyNumberFormat="1" applyFont="1" applyBorder="1" applyAlignment="1">
      <alignment horizontal="right"/>
    </xf>
    <xf numFmtId="3" fontId="2" fillId="0" borderId="35" xfId="0" applyNumberFormat="1" applyFont="1" applyBorder="1"/>
    <xf numFmtId="0" fontId="0" fillId="0" borderId="26" xfId="0" applyBorder="1"/>
    <xf numFmtId="3" fontId="45" fillId="0" borderId="11" xfId="0" applyNumberFormat="1" applyFont="1" applyBorder="1"/>
    <xf numFmtId="49" fontId="43" fillId="0" borderId="12" xfId="0" applyNumberFormat="1" applyFont="1" applyBorder="1"/>
    <xf numFmtId="3" fontId="43" fillId="20" borderId="11" xfId="0" applyNumberFormat="1" applyFont="1" applyFill="1" applyBorder="1"/>
    <xf numFmtId="3" fontId="43" fillId="0" borderId="0" xfId="0" applyNumberFormat="1" applyFont="1"/>
    <xf numFmtId="0" fontId="41" fillId="0" borderId="0" xfId="0" applyFont="1"/>
    <xf numFmtId="49" fontId="43" fillId="0" borderId="11" xfId="0" applyNumberFormat="1" applyFont="1" applyBorder="1"/>
    <xf numFmtId="0" fontId="41" fillId="0" borderId="11" xfId="0" applyFont="1" applyFill="1" applyBorder="1"/>
    <xf numFmtId="3" fontId="46" fillId="0" borderId="11" xfId="0" applyNumberFormat="1" applyFont="1" applyFill="1" applyBorder="1"/>
    <xf numFmtId="3" fontId="42" fillId="0" borderId="11" xfId="0" applyNumberFormat="1" applyFont="1" applyFill="1" applyBorder="1"/>
    <xf numFmtId="3" fontId="41" fillId="0" borderId="11" xfId="0" applyNumberFormat="1" applyFont="1" applyBorder="1"/>
    <xf numFmtId="3" fontId="46" fillId="21" borderId="11" xfId="0" applyNumberFormat="1" applyFont="1" applyFill="1" applyBorder="1"/>
    <xf numFmtId="3" fontId="43" fillId="0" borderId="12" xfId="0" applyNumberFormat="1" applyFont="1" applyBorder="1"/>
    <xf numFmtId="49" fontId="42" fillId="0" borderId="12" xfId="0" applyNumberFormat="1" applyFont="1" applyBorder="1"/>
    <xf numFmtId="3" fontId="46" fillId="0" borderId="11" xfId="0" applyNumberFormat="1" applyFont="1" applyFill="1" applyBorder="1" applyAlignment="1">
      <alignment horizontal="right"/>
    </xf>
    <xf numFmtId="3" fontId="46" fillId="0" borderId="11" xfId="0" applyNumberFormat="1" applyFont="1" applyBorder="1"/>
    <xf numFmtId="3" fontId="43" fillId="0" borderId="11" xfId="0" applyNumberFormat="1" applyFont="1" applyFill="1" applyBorder="1"/>
    <xf numFmtId="0" fontId="46" fillId="0" borderId="11" xfId="0" applyFont="1" applyBorder="1" applyAlignment="1">
      <alignment horizontal="right"/>
    </xf>
    <xf numFmtId="0" fontId="22" fillId="0" borderId="0" xfId="0" applyFont="1"/>
    <xf numFmtId="3" fontId="42" fillId="20" borderId="11" xfId="0" applyNumberFormat="1" applyFont="1" applyFill="1" applyBorder="1"/>
    <xf numFmtId="3" fontId="42" fillId="22" borderId="11" xfId="0" applyNumberFormat="1" applyFont="1" applyFill="1" applyBorder="1"/>
    <xf numFmtId="3" fontId="43" fillId="21" borderId="11" xfId="0" applyNumberFormat="1" applyFont="1" applyFill="1" applyBorder="1"/>
    <xf numFmtId="3" fontId="3" fillId="0" borderId="25" xfId="0" applyNumberFormat="1" applyFont="1" applyBorder="1" applyAlignment="1"/>
    <xf numFmtId="3" fontId="2" fillId="0" borderId="36" xfId="0" applyNumberFormat="1" applyFont="1" applyBorder="1"/>
    <xf numFmtId="3" fontId="0" fillId="0" borderId="25" xfId="0" applyNumberFormat="1" applyBorder="1"/>
    <xf numFmtId="3" fontId="3" fillId="0" borderId="37" xfId="0" applyNumberFormat="1" applyFont="1" applyBorder="1" applyAlignment="1">
      <alignment horizontal="center" wrapText="1"/>
    </xf>
    <xf numFmtId="3" fontId="3" fillId="0" borderId="38" xfId="0" applyNumberFormat="1" applyFont="1" applyFill="1" applyBorder="1"/>
    <xf numFmtId="3" fontId="6" fillId="0" borderId="0" xfId="0" applyNumberFormat="1" applyFont="1" applyAlignment="1">
      <alignment horizontal="center"/>
    </xf>
    <xf numFmtId="3" fontId="3" fillId="20" borderId="26" xfId="0" applyNumberFormat="1" applyFont="1" applyFill="1" applyBorder="1"/>
    <xf numFmtId="3" fontId="2" fillId="20" borderId="25" xfId="0" applyNumberFormat="1" applyFont="1" applyFill="1" applyBorder="1"/>
    <xf numFmtId="3" fontId="2" fillId="22" borderId="12" xfId="0" applyNumberFormat="1" applyFont="1" applyFill="1" applyBorder="1"/>
    <xf numFmtId="3" fontId="42" fillId="21" borderId="11" xfId="0" applyNumberFormat="1" applyFont="1" applyFill="1" applyBorder="1"/>
    <xf numFmtId="3" fontId="31" fillId="0" borderId="11" xfId="0" applyNumberFormat="1" applyFont="1" applyBorder="1" applyAlignment="1">
      <alignment vertical="center" wrapText="1"/>
    </xf>
    <xf numFmtId="49" fontId="47" fillId="0" borderId="11" xfId="0" applyNumberFormat="1" applyFont="1" applyBorder="1"/>
    <xf numFmtId="49" fontId="48" fillId="0" borderId="12" xfId="0" applyNumberFormat="1" applyFont="1" applyBorder="1"/>
    <xf numFmtId="0" fontId="3" fillId="0" borderId="0" xfId="32" applyFont="1" applyAlignment="1">
      <alignment horizontal="right"/>
    </xf>
    <xf numFmtId="0" fontId="2" fillId="0" borderId="0" xfId="0" applyFont="1"/>
    <xf numFmtId="0" fontId="3" fillId="0" borderId="0" xfId="32" applyFont="1" applyAlignment="1">
      <alignment horizontal="center" wrapText="1"/>
    </xf>
    <xf numFmtId="0" fontId="2" fillId="0" borderId="0" xfId="32" applyFont="1"/>
    <xf numFmtId="0" fontId="3" fillId="0" borderId="11" xfId="32" applyFont="1" applyBorder="1" applyAlignment="1">
      <alignment horizontal="center" vertical="center"/>
    </xf>
    <xf numFmtId="0" fontId="3" fillId="0" borderId="11" xfId="32" applyFont="1" applyBorder="1" applyAlignment="1">
      <alignment horizontal="center" vertical="center" wrapText="1"/>
    </xf>
    <xf numFmtId="0" fontId="6" fillId="0" borderId="11" xfId="32" applyFont="1" applyBorder="1" applyAlignment="1">
      <alignment horizontal="left" vertical="center"/>
    </xf>
    <xf numFmtId="3" fontId="2" fillId="0" borderId="11" xfId="32" applyNumberFormat="1" applyFont="1" applyBorder="1"/>
    <xf numFmtId="3" fontId="2" fillId="22" borderId="11" xfId="32" applyNumberFormat="1" applyFont="1" applyFill="1" applyBorder="1"/>
    <xf numFmtId="0" fontId="2" fillId="0" borderId="11" xfId="0" applyFont="1" applyBorder="1"/>
    <xf numFmtId="0" fontId="7" fillId="0" borderId="11" xfId="32" applyFont="1" applyBorder="1" applyAlignment="1">
      <alignment horizontal="left" vertical="center"/>
    </xf>
    <xf numFmtId="3" fontId="3" fillId="0" borderId="11" xfId="32" applyNumberFormat="1" applyFont="1" applyBorder="1"/>
    <xf numFmtId="3" fontId="3" fillId="22" borderId="11" xfId="32" applyNumberFormat="1" applyFont="1" applyFill="1" applyBorder="1"/>
    <xf numFmtId="0" fontId="2" fillId="0" borderId="11" xfId="32" applyFont="1" applyBorder="1"/>
    <xf numFmtId="0" fontId="0" fillId="0" borderId="0" xfId="0" applyAlignment="1"/>
    <xf numFmtId="0" fontId="2" fillId="0" borderId="0" xfId="32" applyFont="1" applyAlignment="1">
      <alignment horizontal="center"/>
    </xf>
    <xf numFmtId="0" fontId="3" fillId="0" borderId="0" xfId="32" applyFont="1" applyAlignment="1">
      <alignment horizontal="center"/>
    </xf>
    <xf numFmtId="0" fontId="2" fillId="0" borderId="24" xfId="32" applyFont="1" applyBorder="1"/>
    <xf numFmtId="0" fontId="3" fillId="0" borderId="39" xfId="32" applyFont="1" applyBorder="1" applyAlignment="1">
      <alignment horizontal="center"/>
    </xf>
    <xf numFmtId="0" fontId="3" fillId="0" borderId="40" xfId="32" applyFont="1" applyBorder="1" applyAlignment="1">
      <alignment horizontal="center"/>
    </xf>
    <xf numFmtId="0" fontId="3" fillId="0" borderId="41" xfId="32" applyFont="1" applyBorder="1" applyAlignment="1">
      <alignment horizontal="center"/>
    </xf>
    <xf numFmtId="0" fontId="3" fillId="0" borderId="42" xfId="32" applyFont="1" applyBorder="1" applyAlignment="1">
      <alignment horizontal="center"/>
    </xf>
    <xf numFmtId="0" fontId="3" fillId="0" borderId="26" xfId="32" applyFont="1" applyBorder="1" applyAlignment="1">
      <alignment horizontal="center"/>
    </xf>
    <xf numFmtId="0" fontId="3" fillId="0" borderId="43" xfId="32" applyFont="1" applyBorder="1"/>
    <xf numFmtId="0" fontId="2" fillId="0" borderId="44" xfId="32" applyFont="1" applyBorder="1"/>
    <xf numFmtId="0" fontId="2" fillId="0" borderId="45" xfId="32" applyFont="1" applyBorder="1"/>
    <xf numFmtId="0" fontId="2" fillId="0" borderId="35" xfId="32" applyFont="1" applyBorder="1"/>
    <xf numFmtId="0" fontId="2" fillId="0" borderId="19" xfId="32" applyFont="1" applyBorder="1"/>
    <xf numFmtId="0" fontId="33" fillId="0" borderId="25" xfId="0" applyFont="1" applyBorder="1"/>
    <xf numFmtId="3" fontId="2" fillId="0" borderId="19" xfId="32" applyNumberFormat="1" applyFont="1" applyBorder="1"/>
    <xf numFmtId="0" fontId="2" fillId="0" borderId="23" xfId="32" applyFont="1" applyBorder="1"/>
    <xf numFmtId="0" fontId="33" fillId="0" borderId="31" xfId="0" applyFont="1" applyBorder="1"/>
    <xf numFmtId="0" fontId="3" fillId="0" borderId="46" xfId="32" applyFont="1" applyBorder="1"/>
    <xf numFmtId="3" fontId="3" fillId="0" borderId="40" xfId="32" applyNumberFormat="1" applyFont="1" applyBorder="1"/>
    <xf numFmtId="0" fontId="2" fillId="0" borderId="21" xfId="32" applyFont="1" applyBorder="1"/>
    <xf numFmtId="0" fontId="33" fillId="0" borderId="33" xfId="0" applyFont="1" applyBorder="1"/>
    <xf numFmtId="0" fontId="3" fillId="0" borderId="35" xfId="32" applyFont="1" applyBorder="1"/>
    <xf numFmtId="0" fontId="2" fillId="0" borderId="39" xfId="32" applyFont="1" applyBorder="1"/>
    <xf numFmtId="0" fontId="2" fillId="0" borderId="42" xfId="32" applyFont="1" applyBorder="1"/>
    <xf numFmtId="0" fontId="33" fillId="0" borderId="26" xfId="0" applyFont="1" applyBorder="1"/>
    <xf numFmtId="3" fontId="34" fillId="0" borderId="40" xfId="0" applyNumberFormat="1" applyFont="1" applyBorder="1"/>
    <xf numFmtId="0" fontId="35" fillId="0" borderId="0" xfId="32" applyFont="1" applyAlignment="1">
      <alignment horizontal="right"/>
    </xf>
    <xf numFmtId="0" fontId="3" fillId="0" borderId="0" xfId="32" applyFont="1" applyBorder="1" applyAlignment="1">
      <alignment horizontal="center" vertical="center" wrapText="1"/>
    </xf>
    <xf numFmtId="0" fontId="2" fillId="0" borderId="0" xfId="32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right" vertical="top" wrapText="1"/>
    </xf>
    <xf numFmtId="3" fontId="22" fillId="0" borderId="25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0" fontId="2" fillId="0" borderId="38" xfId="32" applyFont="1" applyBorder="1"/>
    <xf numFmtId="3" fontId="4" fillId="0" borderId="38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0" fontId="2" fillId="0" borderId="0" xfId="32" applyFont="1" applyAlignment="1">
      <alignment horizontal="right"/>
    </xf>
    <xf numFmtId="0" fontId="3" fillId="0" borderId="24" xfId="32" applyFont="1" applyBorder="1"/>
    <xf numFmtId="0" fontId="3" fillId="0" borderId="37" xfId="32" applyFont="1" applyBorder="1"/>
    <xf numFmtId="0" fontId="37" fillId="0" borderId="47" xfId="33" applyFont="1" applyBorder="1" applyAlignment="1" applyProtection="1"/>
    <xf numFmtId="0" fontId="37" fillId="0" borderId="48" xfId="33" applyFont="1" applyBorder="1" applyAlignment="1" applyProtection="1">
      <alignment horizontal="center" vertical="center"/>
    </xf>
    <xf numFmtId="0" fontId="37" fillId="0" borderId="48" xfId="33" applyFont="1" applyBorder="1" applyAlignment="1" applyProtection="1">
      <alignment wrapText="1"/>
    </xf>
    <xf numFmtId="0" fontId="26" fillId="0" borderId="48" xfId="33" applyFont="1" applyBorder="1" applyAlignment="1" applyProtection="1">
      <alignment wrapText="1"/>
    </xf>
    <xf numFmtId="0" fontId="26" fillId="0" borderId="49" xfId="33" applyFont="1" applyBorder="1" applyAlignment="1" applyProtection="1">
      <alignment wrapText="1"/>
    </xf>
    <xf numFmtId="0" fontId="36" fillId="0" borderId="47" xfId="33" applyFont="1" applyBorder="1" applyAlignment="1" applyProtection="1"/>
    <xf numFmtId="0" fontId="36" fillId="0" borderId="48" xfId="33" applyFont="1" applyBorder="1" applyAlignment="1" applyProtection="1"/>
    <xf numFmtId="3" fontId="22" fillId="0" borderId="48" xfId="0" applyNumberFormat="1" applyFont="1" applyBorder="1" applyAlignment="1">
      <alignment horizontal="right" vertical="top" wrapText="1"/>
    </xf>
    <xf numFmtId="3" fontId="22" fillId="0" borderId="49" xfId="0" applyNumberFormat="1" applyFont="1" applyBorder="1" applyAlignment="1">
      <alignment horizontal="right" vertical="top" wrapText="1"/>
    </xf>
    <xf numFmtId="3" fontId="4" fillId="0" borderId="48" xfId="0" applyNumberFormat="1" applyFont="1" applyBorder="1" applyAlignment="1">
      <alignment horizontal="right" vertical="top" wrapText="1"/>
    </xf>
    <xf numFmtId="3" fontId="4" fillId="0" borderId="49" xfId="0" applyNumberFormat="1" applyFont="1" applyBorder="1" applyAlignment="1">
      <alignment horizontal="right" vertical="top" wrapText="1"/>
    </xf>
    <xf numFmtId="0" fontId="36" fillId="0" borderId="50" xfId="33" applyFont="1" applyBorder="1" applyAlignment="1" applyProtection="1"/>
    <xf numFmtId="0" fontId="36" fillId="0" borderId="51" xfId="33" applyFont="1" applyBorder="1" applyAlignment="1" applyProtection="1"/>
    <xf numFmtId="3" fontId="4" fillId="0" borderId="51" xfId="0" applyNumberFormat="1" applyFont="1" applyBorder="1" applyAlignment="1">
      <alignment horizontal="right" vertical="top" wrapText="1"/>
    </xf>
    <xf numFmtId="3" fontId="2" fillId="0" borderId="11" xfId="34" applyNumberFormat="1" applyFont="1" applyFill="1" applyBorder="1" applyAlignment="1">
      <alignment horizontal="right"/>
    </xf>
    <xf numFmtId="3" fontId="2" fillId="0" borderId="37" xfId="34" applyNumberFormat="1" applyFont="1" applyFill="1" applyBorder="1" applyAlignment="1">
      <alignment horizontal="right"/>
    </xf>
    <xf numFmtId="0" fontId="39" fillId="0" borderId="0" xfId="32" applyFont="1"/>
    <xf numFmtId="3" fontId="38" fillId="0" borderId="0" xfId="34" applyNumberFormat="1" applyFont="1"/>
    <xf numFmtId="0" fontId="3" fillId="0" borderId="52" xfId="32" applyFont="1" applyBorder="1"/>
    <xf numFmtId="0" fontId="3" fillId="0" borderId="53" xfId="32" applyFont="1" applyBorder="1"/>
    <xf numFmtId="0" fontId="49" fillId="0" borderId="54" xfId="32" applyFont="1" applyBorder="1"/>
    <xf numFmtId="0" fontId="2" fillId="0" borderId="54" xfId="32" applyFont="1" applyBorder="1"/>
    <xf numFmtId="0" fontId="3" fillId="0" borderId="55" xfId="32" applyFont="1" applyBorder="1"/>
    <xf numFmtId="3" fontId="3" fillId="0" borderId="40" xfId="34" applyNumberFormat="1" applyFont="1" applyBorder="1" applyAlignment="1">
      <alignment horizontal="center" vertical="center"/>
    </xf>
    <xf numFmtId="3" fontId="3" fillId="0" borderId="56" xfId="34" applyNumberFormat="1" applyFont="1" applyBorder="1" applyAlignment="1">
      <alignment horizontal="center" vertical="center" wrapText="1"/>
    </xf>
    <xf numFmtId="3" fontId="3" fillId="0" borderId="57" xfId="34" applyNumberFormat="1" applyFont="1" applyBorder="1" applyAlignment="1">
      <alignment horizontal="center" vertical="center" wrapText="1"/>
    </xf>
    <xf numFmtId="3" fontId="3" fillId="0" borderId="53" xfId="34" applyNumberFormat="1" applyFont="1" applyBorder="1" applyAlignment="1">
      <alignment horizontal="center" vertical="center"/>
    </xf>
    <xf numFmtId="0" fontId="22" fillId="0" borderId="58" xfId="0" applyFont="1" applyBorder="1"/>
    <xf numFmtId="0" fontId="2" fillId="0" borderId="19" xfId="0" applyFont="1" applyBorder="1"/>
    <xf numFmtId="0" fontId="2" fillId="0" borderId="12" xfId="0" applyFont="1" applyBorder="1"/>
    <xf numFmtId="0" fontId="2" fillId="0" borderId="38" xfId="0" applyFont="1" applyBorder="1"/>
    <xf numFmtId="3" fontId="4" fillId="22" borderId="11" xfId="0" applyNumberFormat="1" applyFont="1" applyFill="1" applyBorder="1"/>
    <xf numFmtId="3" fontId="6" fillId="22" borderId="11" xfId="0" applyNumberFormat="1" applyFont="1" applyFill="1" applyBorder="1"/>
    <xf numFmtId="3" fontId="7" fillId="22" borderId="11" xfId="0" applyNumberFormat="1" applyFont="1" applyFill="1" applyBorder="1"/>
    <xf numFmtId="3" fontId="50" fillId="0" borderId="44" xfId="0" applyNumberFormat="1" applyFont="1" applyBorder="1" applyAlignment="1">
      <alignment horizontal="center" vertical="center" wrapText="1"/>
    </xf>
    <xf numFmtId="3" fontId="2" fillId="22" borderId="25" xfId="0" applyNumberFormat="1" applyFont="1" applyFill="1" applyBorder="1"/>
    <xf numFmtId="3" fontId="3" fillId="22" borderId="26" xfId="0" applyNumberFormat="1" applyFont="1" applyFill="1" applyBorder="1"/>
    <xf numFmtId="3" fontId="10" fillId="0" borderId="44" xfId="0" applyNumberFormat="1" applyFont="1" applyBorder="1" applyAlignment="1">
      <alignment horizontal="center" wrapText="1"/>
    </xf>
    <xf numFmtId="3" fontId="4" fillId="0" borderId="20" xfId="0" applyNumberFormat="1" applyFont="1" applyFill="1" applyBorder="1" applyAlignment="1">
      <alignment horizontal="right" vertical="top" wrapText="1"/>
    </xf>
    <xf numFmtId="0" fontId="2" fillId="0" borderId="0" xfId="34" applyFont="1"/>
    <xf numFmtId="0" fontId="3" fillId="0" borderId="0" xfId="34" applyFont="1"/>
    <xf numFmtId="0" fontId="3" fillId="0" borderId="59" xfId="34" applyFont="1" applyFill="1" applyBorder="1" applyAlignment="1">
      <alignment horizontal="center" vertical="center"/>
    </xf>
    <xf numFmtId="0" fontId="3" fillId="0" borderId="46" xfId="34" applyFont="1" applyFill="1" applyBorder="1" applyAlignment="1">
      <alignment vertical="center"/>
    </xf>
    <xf numFmtId="0" fontId="3" fillId="0" borderId="60" xfId="34" applyFont="1" applyFill="1" applyBorder="1" applyAlignment="1">
      <alignment vertical="center"/>
    </xf>
    <xf numFmtId="0" fontId="2" fillId="0" borderId="37" xfId="34" applyFont="1" applyFill="1" applyBorder="1" applyAlignment="1">
      <alignment vertical="center"/>
    </xf>
    <xf numFmtId="3" fontId="3" fillId="0" borderId="61" xfId="34" applyNumberFormat="1" applyFont="1" applyBorder="1"/>
    <xf numFmtId="0" fontId="2" fillId="0" borderId="19" xfId="34" applyFont="1" applyFill="1" applyBorder="1" applyAlignment="1"/>
    <xf numFmtId="3" fontId="2" fillId="0" borderId="62" xfId="34" applyNumberFormat="1" applyFont="1" applyFill="1" applyBorder="1" applyAlignment="1">
      <alignment horizontal="right"/>
    </xf>
    <xf numFmtId="3" fontId="2" fillId="0" borderId="25" xfId="34" applyNumberFormat="1" applyFont="1" applyFill="1" applyBorder="1" applyAlignment="1">
      <alignment horizontal="right"/>
    </xf>
    <xf numFmtId="0" fontId="2" fillId="0" borderId="42" xfId="34" applyFont="1" applyFill="1" applyBorder="1" applyAlignment="1"/>
    <xf numFmtId="3" fontId="2" fillId="0" borderId="38" xfId="34" applyNumberFormat="1" applyFont="1" applyFill="1" applyBorder="1" applyAlignment="1">
      <alignment horizontal="right"/>
    </xf>
    <xf numFmtId="3" fontId="2" fillId="0" borderId="26" xfId="34" applyNumberFormat="1" applyFont="1" applyFill="1" applyBorder="1" applyAlignment="1">
      <alignment horizontal="right"/>
    </xf>
    <xf numFmtId="0" fontId="3" fillId="0" borderId="63" xfId="34" applyFont="1" applyFill="1" applyBorder="1" applyAlignment="1">
      <alignment vertical="center"/>
    </xf>
    <xf numFmtId="3" fontId="3" fillId="0" borderId="61" xfId="34" applyNumberFormat="1" applyFont="1" applyFill="1" applyBorder="1" applyAlignment="1">
      <alignment horizontal="right" vertical="center"/>
    </xf>
    <xf numFmtId="3" fontId="3" fillId="0" borderId="56" xfId="34" applyNumberFormat="1" applyFont="1" applyFill="1" applyBorder="1" applyAlignment="1">
      <alignment horizontal="right"/>
    </xf>
    <xf numFmtId="3" fontId="3" fillId="0" borderId="41" xfId="34" applyNumberFormat="1" applyFont="1" applyFill="1" applyBorder="1" applyAlignment="1">
      <alignment horizontal="right"/>
    </xf>
    <xf numFmtId="0" fontId="0" fillId="0" borderId="25" xfId="0" applyBorder="1" applyAlignment="1"/>
    <xf numFmtId="3" fontId="3" fillId="0" borderId="64" xfId="34" applyNumberFormat="1" applyFont="1" applyFill="1" applyBorder="1" applyAlignment="1">
      <alignment horizontal="center" vertical="center"/>
    </xf>
    <xf numFmtId="3" fontId="2" fillId="0" borderId="65" xfId="34" applyNumberFormat="1" applyFont="1" applyFill="1" applyBorder="1" applyAlignment="1">
      <alignment horizontal="right"/>
    </xf>
    <xf numFmtId="3" fontId="2" fillId="0" borderId="66" xfId="34" applyNumberFormat="1" applyFont="1" applyFill="1" applyBorder="1" applyAlignment="1">
      <alignment horizontal="right"/>
    </xf>
    <xf numFmtId="3" fontId="2" fillId="0" borderId="67" xfId="34" applyNumberFormat="1" applyFont="1" applyFill="1" applyBorder="1" applyAlignment="1">
      <alignment horizontal="right"/>
    </xf>
    <xf numFmtId="3" fontId="3" fillId="0" borderId="68" xfId="34" applyNumberFormat="1" applyFont="1" applyFill="1" applyBorder="1" applyAlignment="1">
      <alignment horizontal="right" vertical="center"/>
    </xf>
    <xf numFmtId="3" fontId="3" fillId="0" borderId="68" xfId="34" applyNumberFormat="1" applyFont="1" applyBorder="1"/>
    <xf numFmtId="3" fontId="2" fillId="0" borderId="24" xfId="34" applyNumberFormat="1" applyFont="1" applyFill="1" applyBorder="1" applyAlignment="1">
      <alignment horizontal="right"/>
    </xf>
    <xf numFmtId="3" fontId="2" fillId="0" borderId="19" xfId="34" applyNumberFormat="1" applyFont="1" applyFill="1" applyBorder="1" applyAlignment="1">
      <alignment horizontal="right"/>
    </xf>
    <xf numFmtId="3" fontId="2" fillId="0" borderId="42" xfId="34" applyNumberFormat="1" applyFont="1" applyFill="1" applyBorder="1" applyAlignment="1">
      <alignment horizontal="right"/>
    </xf>
    <xf numFmtId="3" fontId="3" fillId="0" borderId="63" xfId="34" applyNumberFormat="1" applyFont="1" applyFill="1" applyBorder="1" applyAlignment="1">
      <alignment horizontal="right" vertical="center"/>
    </xf>
    <xf numFmtId="3" fontId="3" fillId="0" borderId="63" xfId="34" applyNumberFormat="1" applyFont="1" applyBorder="1"/>
    <xf numFmtId="3" fontId="3" fillId="0" borderId="69" xfId="34" applyNumberFormat="1" applyFont="1" applyBorder="1"/>
    <xf numFmtId="0" fontId="2" fillId="0" borderId="24" xfId="34" applyFont="1" applyFill="1" applyBorder="1" applyAlignment="1">
      <alignment vertical="center"/>
    </xf>
    <xf numFmtId="0" fontId="2" fillId="0" borderId="44" xfId="34" applyFont="1" applyFill="1" applyBorder="1" applyAlignment="1">
      <alignment vertical="center"/>
    </xf>
    <xf numFmtId="3" fontId="2" fillId="0" borderId="34" xfId="34" applyNumberFormat="1" applyFont="1" applyFill="1" applyBorder="1" applyAlignment="1">
      <alignment horizontal="right"/>
    </xf>
    <xf numFmtId="3" fontId="2" fillId="0" borderId="70" xfId="34" applyNumberFormat="1" applyFont="1" applyFill="1" applyBorder="1" applyAlignment="1">
      <alignment horizontal="right"/>
    </xf>
    <xf numFmtId="3" fontId="2" fillId="0" borderId="31" xfId="34" applyNumberFormat="1" applyFont="1" applyFill="1" applyBorder="1" applyAlignment="1">
      <alignment horizontal="right"/>
    </xf>
    <xf numFmtId="0" fontId="0" fillId="0" borderId="26" xfId="0" applyBorder="1" applyAlignment="1"/>
    <xf numFmtId="0" fontId="3" fillId="0" borderId="55" xfId="34" applyFont="1" applyFill="1" applyBorder="1"/>
    <xf numFmtId="3" fontId="3" fillId="0" borderId="53" xfId="34" applyNumberFormat="1" applyFont="1" applyFill="1" applyBorder="1" applyAlignment="1">
      <alignment horizontal="center"/>
    </xf>
    <xf numFmtId="3" fontId="3" fillId="0" borderId="40" xfId="34" applyNumberFormat="1" applyFont="1" applyFill="1" applyBorder="1" applyAlignment="1">
      <alignment horizontal="right"/>
    </xf>
    <xf numFmtId="0" fontId="2" fillId="0" borderId="71" xfId="34" applyFont="1" applyFill="1" applyBorder="1"/>
    <xf numFmtId="3" fontId="2" fillId="0" borderId="72" xfId="34" applyNumberFormat="1" applyFont="1" applyFill="1" applyBorder="1" applyAlignment="1">
      <alignment horizontal="center"/>
    </xf>
    <xf numFmtId="3" fontId="2" fillId="0" borderId="73" xfId="34" applyNumberFormat="1" applyFont="1" applyFill="1" applyBorder="1" applyAlignment="1">
      <alignment horizontal="center"/>
    </xf>
    <xf numFmtId="0" fontId="2" fillId="0" borderId="24" xfId="0" applyFont="1" applyBorder="1"/>
    <xf numFmtId="0" fontId="2" fillId="0" borderId="37" xfId="0" applyFont="1" applyBorder="1"/>
    <xf numFmtId="0" fontId="2" fillId="0" borderId="27" xfId="0" applyFont="1" applyBorder="1"/>
    <xf numFmtId="0" fontId="22" fillId="0" borderId="45" xfId="0" applyFont="1" applyBorder="1"/>
    <xf numFmtId="0" fontId="22" fillId="0" borderId="25" xfId="0" applyFont="1" applyBorder="1"/>
    <xf numFmtId="0" fontId="2" fillId="0" borderId="42" xfId="0" applyFont="1" applyBorder="1"/>
    <xf numFmtId="0" fontId="2" fillId="0" borderId="34" xfId="0" applyFont="1" applyBorder="1"/>
    <xf numFmtId="0" fontId="2" fillId="0" borderId="70" xfId="0" applyFont="1" applyBorder="1"/>
    <xf numFmtId="0" fontId="22" fillId="0" borderId="26" xfId="0" applyFont="1" applyBorder="1"/>
    <xf numFmtId="3" fontId="7" fillId="0" borderId="57" xfId="34" applyNumberFormat="1" applyFont="1" applyBorder="1" applyAlignment="1">
      <alignment horizontal="center" vertical="center" wrapText="1"/>
    </xf>
    <xf numFmtId="3" fontId="7" fillId="0" borderId="56" xfId="34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/>
    <xf numFmtId="3" fontId="2" fillId="0" borderId="74" xfId="0" applyNumberFormat="1" applyFont="1" applyBorder="1"/>
    <xf numFmtId="3" fontId="2" fillId="0" borderId="75" xfId="0" applyNumberFormat="1" applyFont="1" applyBorder="1"/>
    <xf numFmtId="3" fontId="31" fillId="0" borderId="11" xfId="0" applyNumberFormat="1" applyFont="1" applyBorder="1" applyAlignment="1">
      <alignment wrapText="1"/>
    </xf>
    <xf numFmtId="0" fontId="7" fillId="0" borderId="11" xfId="32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1" fillId="0" borderId="11" xfId="0" applyFont="1" applyBorder="1"/>
    <xf numFmtId="176" fontId="0" fillId="0" borderId="11" xfId="0" applyNumberFormat="1" applyBorder="1" applyAlignment="1">
      <alignment horizontal="right"/>
    </xf>
    <xf numFmtId="0" fontId="52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center"/>
    </xf>
    <xf numFmtId="176" fontId="0" fillId="0" borderId="11" xfId="0" applyNumberFormat="1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30" fillId="0" borderId="37" xfId="0" applyNumberFormat="1" applyFont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" fillId="0" borderId="11" xfId="0" applyNumberFormat="1" applyFont="1" applyBorder="1" applyAlignment="1"/>
    <xf numFmtId="3" fontId="2" fillId="0" borderId="12" xfId="0" applyNumberFormat="1" applyFont="1" applyBorder="1" applyAlignment="1"/>
    <xf numFmtId="3" fontId="3" fillId="0" borderId="19" xfId="0" applyNumberFormat="1" applyFont="1" applyBorder="1" applyAlignment="1"/>
    <xf numFmtId="3" fontId="3" fillId="0" borderId="11" xfId="0" applyNumberFormat="1" applyFont="1" applyBorder="1" applyAlignment="1"/>
    <xf numFmtId="3" fontId="3" fillId="0" borderId="12" xfId="0" applyNumberFormat="1" applyFont="1" applyBorder="1" applyAlignment="1"/>
    <xf numFmtId="0" fontId="0" fillId="0" borderId="11" xfId="0" applyBorder="1" applyAlignment="1"/>
    <xf numFmtId="3" fontId="3" fillId="0" borderId="42" xfId="0" applyNumberFormat="1" applyFont="1" applyFill="1" applyBorder="1" applyAlignment="1"/>
    <xf numFmtId="3" fontId="3" fillId="0" borderId="38" xfId="0" applyNumberFormat="1" applyFont="1" applyFill="1" applyBorder="1" applyAlignment="1"/>
    <xf numFmtId="3" fontId="2" fillId="0" borderId="11" xfId="0" applyNumberFormat="1" applyFont="1" applyBorder="1" applyAlignment="1">
      <alignment horizontal="left"/>
    </xf>
    <xf numFmtId="3" fontId="2" fillId="0" borderId="17" xfId="0" applyNumberFormat="1" applyFont="1" applyBorder="1" applyAlignment="1"/>
    <xf numFmtId="3" fontId="3" fillId="0" borderId="19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3" fontId="3" fillId="0" borderId="28" xfId="0" applyNumberFormat="1" applyFont="1" applyFill="1" applyBorder="1" applyAlignment="1"/>
    <xf numFmtId="0" fontId="0" fillId="0" borderId="22" xfId="0" applyBorder="1" applyAlignment="1"/>
    <xf numFmtId="0" fontId="0" fillId="0" borderId="66" xfId="0" applyBorder="1" applyAlignment="1"/>
    <xf numFmtId="0" fontId="22" fillId="0" borderId="12" xfId="0" applyFont="1" applyBorder="1" applyAlignment="1"/>
    <xf numFmtId="3" fontId="1" fillId="0" borderId="11" xfId="0" applyNumberFormat="1" applyFont="1" applyBorder="1" applyAlignment="1"/>
    <xf numFmtId="3" fontId="2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3" fontId="6" fillId="0" borderId="37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left"/>
    </xf>
    <xf numFmtId="3" fontId="3" fillId="0" borderId="66" xfId="0" applyNumberFormat="1" applyFont="1" applyBorder="1" applyAlignment="1">
      <alignment horizontal="left"/>
    </xf>
    <xf numFmtId="3" fontId="6" fillId="0" borderId="11" xfId="0" applyNumberFormat="1" applyFont="1" applyBorder="1" applyAlignment="1"/>
    <xf numFmtId="3" fontId="2" fillId="0" borderId="22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3" fontId="2" fillId="0" borderId="0" xfId="0" applyNumberFormat="1" applyFont="1" applyBorder="1" applyAlignment="1"/>
    <xf numFmtId="3" fontId="0" fillId="0" borderId="0" xfId="0" applyNumberFormat="1" applyBorder="1" applyAlignment="1"/>
    <xf numFmtId="3" fontId="2" fillId="0" borderId="70" xfId="0" applyNumberFormat="1" applyFont="1" applyBorder="1" applyAlignment="1"/>
    <xf numFmtId="0" fontId="4" fillId="0" borderId="1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2" fillId="0" borderId="22" xfId="0" applyFont="1" applyBorder="1" applyAlignment="1"/>
    <xf numFmtId="0" fontId="2" fillId="0" borderId="66" xfId="0" applyFont="1" applyBorder="1" applyAlignment="1"/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3" fontId="53" fillId="0" borderId="12" xfId="0" applyNumberFormat="1" applyFont="1" applyBorder="1" applyAlignment="1"/>
    <xf numFmtId="0" fontId="53" fillId="0" borderId="22" xfId="0" applyFont="1" applyBorder="1" applyAlignment="1"/>
    <xf numFmtId="0" fontId="53" fillId="0" borderId="66" xfId="0" applyFont="1" applyBorder="1" applyAlignment="1"/>
    <xf numFmtId="0" fontId="0" fillId="0" borderId="11" xfId="0" applyBorder="1" applyAlignment="1">
      <alignment horizontal="center"/>
    </xf>
    <xf numFmtId="3" fontId="6" fillId="0" borderId="12" xfId="0" applyNumberFormat="1" applyFont="1" applyBorder="1" applyAlignment="1">
      <alignment horizontal="left" wrapText="1"/>
    </xf>
    <xf numFmtId="3" fontId="6" fillId="0" borderId="22" xfId="0" applyNumberFormat="1" applyFont="1" applyBorder="1" applyAlignment="1">
      <alignment horizontal="left" wrapText="1"/>
    </xf>
    <xf numFmtId="3" fontId="6" fillId="0" borderId="66" xfId="0" applyNumberFormat="1" applyFont="1" applyBorder="1" applyAlignment="1">
      <alignment horizontal="left" wrapText="1"/>
    </xf>
    <xf numFmtId="3" fontId="6" fillId="0" borderId="11" xfId="0" applyNumberFormat="1" applyFont="1" applyBorder="1" applyAlignment="1">
      <alignment horizontal="left"/>
    </xf>
    <xf numFmtId="0" fontId="22" fillId="0" borderId="22" xfId="0" applyFont="1" applyBorder="1" applyAlignment="1"/>
    <xf numFmtId="0" fontId="22" fillId="0" borderId="66" xfId="0" applyFont="1" applyBorder="1" applyAlignment="1"/>
    <xf numFmtId="3" fontId="6" fillId="0" borderId="0" xfId="0" applyNumberFormat="1" applyFont="1" applyAlignment="1">
      <alignment horizontal="right"/>
    </xf>
    <xf numFmtId="3" fontId="7" fillId="0" borderId="12" xfId="0" applyNumberFormat="1" applyFont="1" applyBorder="1" applyAlignment="1">
      <alignment horizontal="left"/>
    </xf>
    <xf numFmtId="3" fontId="7" fillId="0" borderId="22" xfId="0" applyNumberFormat="1" applyFont="1" applyBorder="1" applyAlignment="1">
      <alignment horizontal="left"/>
    </xf>
    <xf numFmtId="3" fontId="7" fillId="0" borderId="66" xfId="0" applyNumberFormat="1" applyFont="1" applyBorder="1" applyAlignment="1">
      <alignment horizontal="left"/>
    </xf>
    <xf numFmtId="3" fontId="6" fillId="0" borderId="7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6" fillId="0" borderId="12" xfId="0" applyNumberFormat="1" applyFont="1" applyBorder="1" applyAlignment="1"/>
    <xf numFmtId="3" fontId="6" fillId="0" borderId="22" xfId="0" applyNumberFormat="1" applyFont="1" applyBorder="1" applyAlignment="1"/>
    <xf numFmtId="3" fontId="6" fillId="0" borderId="66" xfId="0" applyNumberFormat="1" applyFont="1" applyBorder="1" applyAlignment="1"/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66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6" fillId="0" borderId="12" xfId="0" applyNumberFormat="1" applyFont="1" applyBorder="1" applyAlignment="1">
      <alignment horizontal="left"/>
    </xf>
    <xf numFmtId="3" fontId="6" fillId="0" borderId="22" xfId="0" applyNumberFormat="1" applyFont="1" applyBorder="1" applyAlignment="1">
      <alignment horizontal="left"/>
    </xf>
    <xf numFmtId="3" fontId="6" fillId="0" borderId="66" xfId="0" applyNumberFormat="1" applyFont="1" applyBorder="1" applyAlignment="1">
      <alignment horizontal="left"/>
    </xf>
    <xf numFmtId="3" fontId="7" fillId="0" borderId="70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9" fillId="0" borderId="7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3" fontId="7" fillId="0" borderId="7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" fontId="7" fillId="0" borderId="12" xfId="0" applyNumberFormat="1" applyFont="1" applyBorder="1" applyAlignment="1"/>
    <xf numFmtId="3" fontId="7" fillId="0" borderId="22" xfId="0" applyNumberFormat="1" applyFont="1" applyBorder="1" applyAlignment="1"/>
    <xf numFmtId="3" fontId="7" fillId="0" borderId="66" xfId="0" applyNumberFormat="1" applyFont="1" applyBorder="1" applyAlignment="1"/>
    <xf numFmtId="0" fontId="3" fillId="0" borderId="0" xfId="32" applyFont="1" applyAlignment="1">
      <alignment horizontal="right"/>
    </xf>
    <xf numFmtId="0" fontId="2" fillId="0" borderId="0" xfId="32" applyFont="1" applyAlignment="1">
      <alignment horizontal="right"/>
    </xf>
    <xf numFmtId="0" fontId="3" fillId="0" borderId="0" xfId="32" applyFont="1" applyAlignment="1">
      <alignment horizontal="center" wrapText="1"/>
    </xf>
    <xf numFmtId="0" fontId="22" fillId="0" borderId="0" xfId="0" applyFont="1" applyAlignment="1"/>
    <xf numFmtId="0" fontId="3" fillId="0" borderId="0" xfId="32" applyFont="1" applyAlignment="1">
      <alignment horizontal="center"/>
    </xf>
    <xf numFmtId="0" fontId="0" fillId="0" borderId="0" xfId="0" applyAlignment="1"/>
    <xf numFmtId="0" fontId="2" fillId="0" borderId="78" xfId="32" applyFont="1" applyBorder="1" applyAlignment="1">
      <alignment horizontal="center"/>
    </xf>
    <xf numFmtId="0" fontId="2" fillId="0" borderId="79" xfId="32" applyFont="1" applyBorder="1" applyAlignment="1">
      <alignment horizontal="center"/>
    </xf>
    <xf numFmtId="0" fontId="2" fillId="0" borderId="24" xfId="32" applyFont="1" applyBorder="1" applyAlignment="1">
      <alignment horizontal="center"/>
    </xf>
    <xf numFmtId="0" fontId="2" fillId="0" borderId="44" xfId="32" applyFont="1" applyBorder="1" applyAlignment="1">
      <alignment horizontal="center"/>
    </xf>
    <xf numFmtId="0" fontId="40" fillId="0" borderId="0" xfId="32" applyFont="1" applyAlignment="1">
      <alignment horizontal="right"/>
    </xf>
    <xf numFmtId="0" fontId="3" fillId="0" borderId="0" xfId="32" applyFont="1" applyBorder="1" applyAlignment="1">
      <alignment horizontal="center" vertical="center" wrapText="1"/>
    </xf>
    <xf numFmtId="0" fontId="2" fillId="0" borderId="24" xfId="32" applyFont="1" applyBorder="1" applyAlignment="1">
      <alignment wrapText="1"/>
    </xf>
    <xf numFmtId="0" fontId="2" fillId="0" borderId="19" xfId="32" applyFont="1" applyBorder="1" applyAlignment="1">
      <alignment wrapText="1"/>
    </xf>
    <xf numFmtId="0" fontId="3" fillId="0" borderId="37" xfId="32" applyFont="1" applyBorder="1" applyAlignment="1">
      <alignment horizontal="center" vertical="center"/>
    </xf>
    <xf numFmtId="0" fontId="2" fillId="0" borderId="11" xfId="32" applyFont="1" applyBorder="1" applyAlignment="1">
      <alignment horizontal="center" vertical="center"/>
    </xf>
    <xf numFmtId="0" fontId="3" fillId="0" borderId="80" xfId="32" applyFont="1" applyBorder="1" applyAlignment="1">
      <alignment horizontal="center" vertical="center" wrapText="1"/>
    </xf>
    <xf numFmtId="0" fontId="2" fillId="0" borderId="18" xfId="32" applyFont="1" applyBorder="1" applyAlignment="1">
      <alignment horizontal="center" vertical="center" wrapText="1"/>
    </xf>
    <xf numFmtId="0" fontId="3" fillId="0" borderId="81" xfId="32" applyFont="1" applyBorder="1" applyAlignment="1">
      <alignment horizontal="center" vertical="center" wrapText="1"/>
    </xf>
    <xf numFmtId="0" fontId="2" fillId="0" borderId="33" xfId="32" applyFont="1" applyBorder="1" applyAlignment="1">
      <alignment horizontal="center" vertical="center" wrapText="1"/>
    </xf>
    <xf numFmtId="0" fontId="2" fillId="0" borderId="82" xfId="32" applyFont="1" applyBorder="1" applyAlignment="1">
      <alignment horizontal="right"/>
    </xf>
    <xf numFmtId="0" fontId="0" fillId="0" borderId="82" xfId="0" applyBorder="1" applyAlignment="1">
      <alignment horizontal="right"/>
    </xf>
    <xf numFmtId="0" fontId="3" fillId="0" borderId="27" xfId="32" applyFont="1" applyBorder="1" applyAlignment="1">
      <alignment horizontal="center"/>
    </xf>
    <xf numFmtId="0" fontId="3" fillId="0" borderId="83" xfId="32" applyFont="1" applyBorder="1" applyAlignment="1">
      <alignment horizontal="center"/>
    </xf>
    <xf numFmtId="0" fontId="3" fillId="0" borderId="65" xfId="32" applyFont="1" applyBorder="1" applyAlignment="1">
      <alignment horizontal="center"/>
    </xf>
    <xf numFmtId="0" fontId="3" fillId="0" borderId="84" xfId="32" applyFont="1" applyBorder="1" applyAlignment="1">
      <alignment horizontal="center"/>
    </xf>
    <xf numFmtId="0" fontId="2" fillId="0" borderId="0" xfId="34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9" xfId="34" applyFont="1" applyFill="1" applyBorder="1" applyAlignment="1"/>
    <xf numFmtId="0" fontId="2" fillId="0" borderId="25" xfId="0" applyFont="1" applyBorder="1" applyAlignment="1"/>
    <xf numFmtId="0" fontId="0" fillId="0" borderId="12" xfId="0" applyBorder="1" applyAlignment="1"/>
    <xf numFmtId="0" fontId="3" fillId="0" borderId="71" xfId="34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3" fillId="0" borderId="46" xfId="34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3" fillId="0" borderId="24" xfId="34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0" xfId="34" applyFont="1" applyBorder="1" applyAlignment="1">
      <alignment horizontal="center"/>
    </xf>
    <xf numFmtId="0" fontId="2" fillId="0" borderId="42" xfId="34" applyFont="1" applyFill="1" applyBorder="1" applyAlignment="1"/>
    <xf numFmtId="0" fontId="0" fillId="0" borderId="28" xfId="0" applyBorder="1" applyAlignment="1"/>
    <xf numFmtId="0" fontId="0" fillId="0" borderId="25" xfId="0" applyBorder="1" applyAlignment="1"/>
    <xf numFmtId="0" fontId="2" fillId="0" borderId="35" xfId="34" applyFont="1" applyFill="1" applyBorder="1" applyAlignment="1"/>
    <xf numFmtId="0" fontId="0" fillId="0" borderId="87" xfId="0" applyBorder="1" applyAlignment="1"/>
    <xf numFmtId="0" fontId="3" fillId="0" borderId="46" xfId="34" applyFont="1" applyBorder="1" applyAlignment="1"/>
    <xf numFmtId="0" fontId="3" fillId="0" borderId="60" xfId="0" applyFont="1" applyBorder="1" applyAlignment="1"/>
    <xf numFmtId="0" fontId="2" fillId="0" borderId="24" xfId="34" applyFont="1" applyFill="1" applyBorder="1" applyAlignment="1"/>
    <xf numFmtId="0" fontId="2" fillId="0" borderId="27" xfId="0" applyFont="1" applyBorder="1" applyAlignment="1"/>
    <xf numFmtId="0" fontId="2" fillId="0" borderId="12" xfId="0" applyFont="1" applyBorder="1" applyAlignment="1"/>
    <xf numFmtId="0" fontId="3" fillId="0" borderId="55" xfId="34" applyFont="1" applyFill="1" applyBorder="1" applyAlignment="1">
      <alignment horizontal="left" vertical="center"/>
    </xf>
    <xf numFmtId="0" fontId="0" fillId="0" borderId="82" xfId="0" applyBorder="1" applyAlignment="1"/>
    <xf numFmtId="0" fontId="0" fillId="0" borderId="86" xfId="0" applyBorder="1" applyAlignment="1"/>
    <xf numFmtId="0" fontId="2" fillId="0" borderId="34" xfId="34" applyFont="1" applyFill="1" applyBorder="1" applyAlignment="1"/>
    <xf numFmtId="0" fontId="0" fillId="0" borderId="31" xfId="0" applyBorder="1" applyAlignment="1"/>
    <xf numFmtId="0" fontId="2" fillId="0" borderId="12" xfId="32" applyFont="1" applyBorder="1" applyAlignment="1"/>
    <xf numFmtId="0" fontId="3" fillId="0" borderId="46" xfId="32" applyFont="1" applyBorder="1" applyAlignment="1"/>
    <xf numFmtId="0" fontId="0" fillId="0" borderId="85" xfId="0" applyBorder="1" applyAlignment="1"/>
    <xf numFmtId="3" fontId="3" fillId="0" borderId="0" xfId="34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79" xfId="32" applyFont="1" applyBorder="1" applyAlignment="1">
      <alignment horizontal="center"/>
    </xf>
    <xf numFmtId="0" fontId="2" fillId="0" borderId="73" xfId="32" applyFont="1" applyBorder="1" applyAlignment="1">
      <alignment horizontal="center"/>
    </xf>
    <xf numFmtId="0" fontId="2" fillId="0" borderId="27" xfId="32" applyFont="1" applyBorder="1" applyAlignment="1"/>
    <xf numFmtId="0" fontId="0" fillId="0" borderId="83" xfId="0" applyBorder="1" applyAlignment="1"/>
    <xf numFmtId="0" fontId="0" fillId="0" borderId="11" xfId="0" applyBorder="1"/>
    <xf numFmtId="0" fontId="51" fillId="0" borderId="11" xfId="0" applyFont="1" applyBorder="1"/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2" fillId="0" borderId="11" xfId="0" applyFont="1" applyBorder="1" applyAlignment="1">
      <alignment horizontal="center" wrapText="1"/>
    </xf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2" xfId="32"/>
    <cellStyle name="Normál 3" xfId="33"/>
    <cellStyle name="Normál_Mellékletek" xfId="34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opLeftCell="A7" workbookViewId="0">
      <selection activeCell="I6" sqref="I6"/>
    </sheetView>
  </sheetViews>
  <sheetFormatPr defaultRowHeight="12.75" x14ac:dyDescent="0.2"/>
  <cols>
    <col min="1" max="1" width="5" customWidth="1"/>
    <col min="6" max="6" width="15.85546875" customWidth="1"/>
    <col min="10" max="10" width="5.7109375" customWidth="1"/>
    <col min="16" max="16" width="7" customWidth="1"/>
  </cols>
  <sheetData>
    <row r="1" spans="1:19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85"/>
      <c r="O1" s="285"/>
      <c r="P1" s="285"/>
    </row>
    <row r="2" spans="1:19" ht="18" customHeight="1" x14ac:dyDescent="0.25">
      <c r="A2" s="1"/>
      <c r="B2" s="1"/>
      <c r="C2" s="1"/>
      <c r="D2" s="1"/>
      <c r="E2" s="1"/>
      <c r="F2" s="289" t="s">
        <v>393</v>
      </c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9" ht="18" customHeight="1" x14ac:dyDescent="0.25">
      <c r="A3" s="1"/>
      <c r="B3" s="1"/>
      <c r="C3" s="1"/>
      <c r="D3" s="1"/>
      <c r="E3" s="1"/>
      <c r="F3" s="289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</row>
    <row r="4" spans="1:19" ht="18" customHeight="1" x14ac:dyDescent="0.25">
      <c r="A4" s="286" t="s">
        <v>395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</row>
    <row r="5" spans="1:19" ht="18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9" ht="30" customHeight="1" x14ac:dyDescent="0.25">
      <c r="A6" s="49" t="s">
        <v>0</v>
      </c>
      <c r="B6" s="287" t="s">
        <v>4</v>
      </c>
      <c r="C6" s="287"/>
      <c r="D6" s="287"/>
      <c r="E6" s="287"/>
      <c r="F6" s="288"/>
      <c r="G6" s="114" t="s">
        <v>1</v>
      </c>
      <c r="H6" s="215" t="s">
        <v>137</v>
      </c>
      <c r="I6" s="212" t="s">
        <v>341</v>
      </c>
      <c r="J6" s="49" t="s">
        <v>0</v>
      </c>
      <c r="K6" s="287" t="s">
        <v>3</v>
      </c>
      <c r="L6" s="287"/>
      <c r="M6" s="287"/>
      <c r="N6" s="287"/>
      <c r="O6" s="287"/>
      <c r="P6" s="287"/>
      <c r="Q6" s="78" t="s">
        <v>2</v>
      </c>
      <c r="R6" s="215" t="s">
        <v>137</v>
      </c>
      <c r="S6" s="212" t="s">
        <v>341</v>
      </c>
    </row>
    <row r="7" spans="1:19" ht="18" customHeight="1" x14ac:dyDescent="0.25">
      <c r="A7" s="65" t="s">
        <v>5</v>
      </c>
      <c r="B7" s="27" t="s">
        <v>92</v>
      </c>
      <c r="C7" s="28"/>
      <c r="D7" s="28"/>
      <c r="E7" s="28"/>
      <c r="F7" s="28"/>
      <c r="G7" s="4">
        <v>50680</v>
      </c>
      <c r="H7" s="51">
        <v>49686</v>
      </c>
      <c r="I7" s="51">
        <v>49686</v>
      </c>
      <c r="J7" s="36" t="s">
        <v>5</v>
      </c>
      <c r="K7" s="291" t="s">
        <v>31</v>
      </c>
      <c r="L7" s="291"/>
      <c r="M7" s="291"/>
      <c r="N7" s="291"/>
      <c r="O7" s="291"/>
      <c r="P7" s="291"/>
      <c r="Q7" s="6">
        <v>29767</v>
      </c>
      <c r="R7" s="51">
        <v>26134</v>
      </c>
      <c r="S7" s="51">
        <v>26134</v>
      </c>
    </row>
    <row r="8" spans="1:19" ht="18" customHeight="1" x14ac:dyDescent="0.25">
      <c r="A8" s="36" t="s">
        <v>6</v>
      </c>
      <c r="B8" s="291" t="s">
        <v>11</v>
      </c>
      <c r="C8" s="291"/>
      <c r="D8" s="291"/>
      <c r="E8" s="291"/>
      <c r="F8" s="292"/>
      <c r="G8" s="4">
        <v>17150</v>
      </c>
      <c r="H8" s="51">
        <v>14555</v>
      </c>
      <c r="I8" s="51">
        <v>14555</v>
      </c>
      <c r="J8" s="36" t="s">
        <v>6</v>
      </c>
      <c r="K8" s="291" t="s">
        <v>32</v>
      </c>
      <c r="L8" s="291"/>
      <c r="M8" s="291"/>
      <c r="N8" s="291"/>
      <c r="O8" s="291"/>
      <c r="P8" s="291"/>
      <c r="Q8" s="6">
        <v>4653</v>
      </c>
      <c r="R8" s="51">
        <v>4206</v>
      </c>
      <c r="S8" s="51">
        <v>4205</v>
      </c>
    </row>
    <row r="9" spans="1:19" ht="18" customHeight="1" x14ac:dyDescent="0.25">
      <c r="A9" s="36" t="s">
        <v>7</v>
      </c>
      <c r="B9" s="291" t="s">
        <v>14</v>
      </c>
      <c r="C9" s="291"/>
      <c r="D9" s="291"/>
      <c r="E9" s="291"/>
      <c r="F9" s="292"/>
      <c r="G9" s="4">
        <v>5351</v>
      </c>
      <c r="H9" s="51">
        <v>6593</v>
      </c>
      <c r="I9" s="51">
        <v>6593</v>
      </c>
      <c r="J9" s="36" t="s">
        <v>7</v>
      </c>
      <c r="K9" s="291" t="s">
        <v>33</v>
      </c>
      <c r="L9" s="291"/>
      <c r="M9" s="291"/>
      <c r="N9" s="291"/>
      <c r="O9" s="291"/>
      <c r="P9" s="291"/>
      <c r="Q9" s="6">
        <v>51096</v>
      </c>
      <c r="R9" s="51">
        <v>61166</v>
      </c>
      <c r="S9" s="51">
        <v>47015</v>
      </c>
    </row>
    <row r="10" spans="1:19" ht="18" customHeight="1" x14ac:dyDescent="0.25">
      <c r="A10" s="36" t="s">
        <v>8</v>
      </c>
      <c r="B10" s="291" t="s">
        <v>10</v>
      </c>
      <c r="C10" s="291"/>
      <c r="D10" s="291"/>
      <c r="E10" s="291"/>
      <c r="F10" s="292"/>
      <c r="G10" s="4">
        <v>9363</v>
      </c>
      <c r="H10" s="51">
        <v>15222</v>
      </c>
      <c r="I10" s="51">
        <v>15222</v>
      </c>
      <c r="J10" s="36" t="s">
        <v>8</v>
      </c>
      <c r="K10" s="291" t="s">
        <v>34</v>
      </c>
      <c r="L10" s="291"/>
      <c r="M10" s="291"/>
      <c r="N10" s="291"/>
      <c r="O10" s="291"/>
      <c r="P10" s="291"/>
      <c r="Q10" s="6">
        <v>3782</v>
      </c>
      <c r="R10" s="51">
        <v>2277</v>
      </c>
      <c r="S10" s="51">
        <v>2278</v>
      </c>
    </row>
    <row r="11" spans="1:19" ht="18" customHeight="1" x14ac:dyDescent="0.25">
      <c r="A11" s="36" t="s">
        <v>16</v>
      </c>
      <c r="B11" s="291" t="s">
        <v>24</v>
      </c>
      <c r="C11" s="291"/>
      <c r="D11" s="291"/>
      <c r="E11" s="291"/>
      <c r="F11" s="292"/>
      <c r="G11" s="4"/>
      <c r="H11" s="51">
        <v>0</v>
      </c>
      <c r="I11" s="51">
        <v>0</v>
      </c>
      <c r="J11" s="36" t="s">
        <v>16</v>
      </c>
      <c r="K11" s="291" t="s">
        <v>35</v>
      </c>
      <c r="L11" s="291"/>
      <c r="M11" s="291"/>
      <c r="N11" s="291"/>
      <c r="O11" s="291"/>
      <c r="P11" s="291"/>
      <c r="Q11" s="6">
        <v>166</v>
      </c>
      <c r="R11" s="51">
        <v>277</v>
      </c>
      <c r="S11" s="51">
        <v>277</v>
      </c>
    </row>
    <row r="12" spans="1:19" ht="18" customHeight="1" x14ac:dyDescent="0.25">
      <c r="A12" s="36" t="s">
        <v>17</v>
      </c>
      <c r="B12" s="291" t="s">
        <v>120</v>
      </c>
      <c r="C12" s="291"/>
      <c r="D12" s="291"/>
      <c r="E12" s="291"/>
      <c r="F12" s="292"/>
      <c r="G12" s="4"/>
      <c r="H12" s="51">
        <v>0</v>
      </c>
      <c r="I12" s="51">
        <v>0</v>
      </c>
      <c r="J12" s="36" t="s">
        <v>17</v>
      </c>
      <c r="K12" s="291" t="s">
        <v>36</v>
      </c>
      <c r="L12" s="291"/>
      <c r="M12" s="291"/>
      <c r="N12" s="291"/>
      <c r="O12" s="291"/>
      <c r="P12" s="291"/>
      <c r="Q12" s="6">
        <v>1000</v>
      </c>
      <c r="R12" s="51">
        <v>806</v>
      </c>
      <c r="S12" s="51">
        <v>806</v>
      </c>
    </row>
    <row r="13" spans="1:19" ht="18" customHeight="1" x14ac:dyDescent="0.25">
      <c r="A13" s="36" t="s">
        <v>20</v>
      </c>
      <c r="B13" s="291" t="s">
        <v>155</v>
      </c>
      <c r="C13" s="291"/>
      <c r="D13" s="291"/>
      <c r="E13" s="291"/>
      <c r="F13" s="292"/>
      <c r="G13" s="4"/>
      <c r="H13" s="51">
        <v>1904</v>
      </c>
      <c r="I13" s="51">
        <v>1904</v>
      </c>
      <c r="J13" s="36" t="s">
        <v>20</v>
      </c>
      <c r="K13" s="291" t="s">
        <v>160</v>
      </c>
      <c r="L13" s="296"/>
      <c r="M13" s="296"/>
      <c r="N13" s="296"/>
      <c r="O13" s="296"/>
      <c r="P13" s="296"/>
      <c r="Q13" s="6"/>
      <c r="R13" s="51"/>
      <c r="S13" s="51"/>
    </row>
    <row r="14" spans="1:19" ht="18" customHeight="1" x14ac:dyDescent="0.25">
      <c r="A14" s="36"/>
      <c r="B14" s="291"/>
      <c r="C14" s="291"/>
      <c r="D14" s="291"/>
      <c r="E14" s="291"/>
      <c r="F14" s="292"/>
      <c r="G14" s="4"/>
      <c r="H14" s="51"/>
      <c r="I14" s="51"/>
      <c r="J14" s="36" t="s">
        <v>21</v>
      </c>
      <c r="K14" s="291" t="s">
        <v>126</v>
      </c>
      <c r="L14" s="291"/>
      <c r="M14" s="291"/>
      <c r="N14" s="291"/>
      <c r="O14" s="291"/>
      <c r="P14" s="291"/>
      <c r="Q14" s="6">
        <v>1929</v>
      </c>
      <c r="R14" s="51">
        <v>3833</v>
      </c>
      <c r="S14" s="51">
        <v>1953</v>
      </c>
    </row>
    <row r="15" spans="1:19" ht="18" customHeight="1" x14ac:dyDescent="0.25">
      <c r="A15" s="293" t="s">
        <v>15</v>
      </c>
      <c r="B15" s="294"/>
      <c r="C15" s="294"/>
      <c r="D15" s="294"/>
      <c r="E15" s="294"/>
      <c r="F15" s="295"/>
      <c r="G15" s="5">
        <f>SUM(G7:G14)</f>
        <v>82544</v>
      </c>
      <c r="H15" s="38">
        <f>SUM(H7:H14)</f>
        <v>87960</v>
      </c>
      <c r="I15" s="38">
        <f>SUM(I7:I14)</f>
        <v>87960</v>
      </c>
      <c r="J15" s="301" t="s">
        <v>38</v>
      </c>
      <c r="K15" s="302"/>
      <c r="L15" s="302"/>
      <c r="M15" s="302"/>
      <c r="N15" s="302"/>
      <c r="O15" s="302"/>
      <c r="P15" s="302"/>
      <c r="Q15" s="77">
        <f>SUM(Q7:Q14)</f>
        <v>92393</v>
      </c>
      <c r="R15" s="38">
        <f>SUM(R7:R14)</f>
        <v>98699</v>
      </c>
      <c r="S15" s="38">
        <f>SUM(S7:S14)</f>
        <v>82668</v>
      </c>
    </row>
    <row r="16" spans="1:19" ht="12" customHeight="1" x14ac:dyDescent="0.25">
      <c r="A16" s="2"/>
      <c r="B16" s="3"/>
      <c r="C16" s="3"/>
      <c r="D16" s="3"/>
      <c r="E16" s="3"/>
      <c r="F16" s="3"/>
      <c r="G16" s="4"/>
      <c r="H16" s="51"/>
      <c r="I16" s="51"/>
      <c r="J16" s="88"/>
      <c r="K16" s="34"/>
      <c r="L16" s="34"/>
      <c r="M16" s="34"/>
      <c r="N16" s="34"/>
      <c r="O16" s="34"/>
      <c r="P16" s="34"/>
      <c r="Q16" s="72"/>
      <c r="R16" s="51"/>
      <c r="S16" s="51"/>
    </row>
    <row r="17" spans="1:20" ht="18" customHeight="1" x14ac:dyDescent="0.25">
      <c r="A17" s="31" t="s">
        <v>21</v>
      </c>
      <c r="B17" s="291" t="s">
        <v>18</v>
      </c>
      <c r="C17" s="291"/>
      <c r="D17" s="291"/>
      <c r="E17" s="291"/>
      <c r="F17" s="292"/>
      <c r="G17" s="4">
        <v>5</v>
      </c>
      <c r="H17" s="51">
        <v>5</v>
      </c>
      <c r="I17" s="51">
        <v>5</v>
      </c>
      <c r="J17" s="31"/>
      <c r="K17" s="291"/>
      <c r="L17" s="296"/>
      <c r="M17" s="296"/>
      <c r="N17" s="296"/>
      <c r="O17" s="296"/>
      <c r="P17" s="296"/>
      <c r="Q17" s="79"/>
      <c r="R17" s="51"/>
      <c r="S17" s="51"/>
    </row>
    <row r="18" spans="1:20" ht="11.25" customHeight="1" x14ac:dyDescent="0.25">
      <c r="A18" s="2"/>
      <c r="B18" s="3"/>
      <c r="C18" s="3"/>
      <c r="D18" s="3"/>
      <c r="E18" s="3"/>
      <c r="F18" s="3"/>
      <c r="G18" s="4"/>
      <c r="H18" s="51"/>
      <c r="I18" s="51"/>
      <c r="J18" s="33"/>
      <c r="K18" s="34"/>
      <c r="L18" s="34"/>
      <c r="M18" s="34"/>
      <c r="N18" s="34"/>
      <c r="O18" s="34"/>
      <c r="P18" s="34"/>
      <c r="Q18" s="73"/>
      <c r="R18" s="51"/>
      <c r="S18" s="51"/>
    </row>
    <row r="19" spans="1:20" ht="18" customHeight="1" x14ac:dyDescent="0.25">
      <c r="A19" s="293" t="s">
        <v>19</v>
      </c>
      <c r="B19" s="294"/>
      <c r="C19" s="294"/>
      <c r="D19" s="294"/>
      <c r="E19" s="294"/>
      <c r="F19" s="295"/>
      <c r="G19" s="5">
        <f>G15+G17</f>
        <v>82549</v>
      </c>
      <c r="H19" s="38">
        <f>H15+H17</f>
        <v>87965</v>
      </c>
      <c r="I19" s="38">
        <f>I15+I17</f>
        <v>87965</v>
      </c>
      <c r="J19" s="301" t="s">
        <v>89</v>
      </c>
      <c r="K19" s="302"/>
      <c r="L19" s="302"/>
      <c r="M19" s="302"/>
      <c r="N19" s="302"/>
      <c r="O19" s="302"/>
      <c r="P19" s="302"/>
      <c r="Q19" s="80">
        <f>Q15</f>
        <v>92393</v>
      </c>
      <c r="R19" s="38">
        <f>R15+R17</f>
        <v>98699</v>
      </c>
      <c r="S19" s="38">
        <f>S15+S17</f>
        <v>82668</v>
      </c>
    </row>
    <row r="20" spans="1:20" ht="18" customHeight="1" x14ac:dyDescent="0.25">
      <c r="A20" s="2"/>
      <c r="B20" s="3"/>
      <c r="C20" s="3"/>
      <c r="D20" s="3"/>
      <c r="E20" s="3"/>
      <c r="F20" s="3"/>
      <c r="G20" s="4"/>
      <c r="H20" s="51"/>
      <c r="I20" s="51"/>
      <c r="J20" s="112"/>
      <c r="K20" s="32"/>
      <c r="L20" s="32"/>
      <c r="M20" s="32"/>
      <c r="N20" s="32"/>
      <c r="O20" s="32"/>
      <c r="P20" s="8"/>
      <c r="Q20" s="81"/>
      <c r="R20" s="51"/>
      <c r="S20" s="51"/>
    </row>
    <row r="21" spans="1:20" ht="18" customHeight="1" x14ac:dyDescent="0.25">
      <c r="A21" s="36" t="s">
        <v>22</v>
      </c>
      <c r="B21" s="291" t="s">
        <v>23</v>
      </c>
      <c r="C21" s="291"/>
      <c r="D21" s="291"/>
      <c r="E21" s="291"/>
      <c r="F21" s="292"/>
      <c r="G21" s="4">
        <v>40000</v>
      </c>
      <c r="H21" s="51">
        <v>54489</v>
      </c>
      <c r="I21" s="51">
        <v>54489</v>
      </c>
      <c r="J21" s="36" t="s">
        <v>22</v>
      </c>
      <c r="K21" s="291" t="s">
        <v>41</v>
      </c>
      <c r="L21" s="291"/>
      <c r="M21" s="291"/>
      <c r="N21" s="291"/>
      <c r="O21" s="291"/>
      <c r="P21" s="291"/>
      <c r="Q21" s="6">
        <v>46266</v>
      </c>
      <c r="R21" s="51">
        <v>60420</v>
      </c>
      <c r="S21" s="51">
        <v>8420</v>
      </c>
      <c r="T21" s="270"/>
    </row>
    <row r="22" spans="1:20" ht="18" customHeight="1" x14ac:dyDescent="0.25">
      <c r="A22" s="36" t="s">
        <v>27</v>
      </c>
      <c r="B22" s="291" t="s">
        <v>24</v>
      </c>
      <c r="C22" s="291"/>
      <c r="D22" s="291"/>
      <c r="E22" s="291"/>
      <c r="F22" s="292"/>
      <c r="G22" s="4"/>
      <c r="H22" s="51"/>
      <c r="I22" s="51"/>
      <c r="J22" s="36" t="s">
        <v>27</v>
      </c>
      <c r="K22" s="291" t="s">
        <v>42</v>
      </c>
      <c r="L22" s="291"/>
      <c r="M22" s="291"/>
      <c r="N22" s="291"/>
      <c r="O22" s="291"/>
      <c r="P22" s="291"/>
      <c r="Q22" s="6">
        <v>3960</v>
      </c>
      <c r="R22" s="51">
        <v>6277</v>
      </c>
      <c r="S22" s="51">
        <v>6277</v>
      </c>
    </row>
    <row r="23" spans="1:20" ht="18" customHeight="1" x14ac:dyDescent="0.25">
      <c r="A23" s="36" t="s">
        <v>40</v>
      </c>
      <c r="B23" s="291" t="s">
        <v>161</v>
      </c>
      <c r="C23" s="291"/>
      <c r="D23" s="291"/>
      <c r="E23" s="291"/>
      <c r="F23" s="292"/>
      <c r="G23" s="4">
        <v>2000</v>
      </c>
      <c r="H23" s="51">
        <v>0</v>
      </c>
      <c r="I23" s="51">
        <v>0</v>
      </c>
      <c r="J23" s="36" t="s">
        <v>40</v>
      </c>
      <c r="K23" s="291" t="s">
        <v>43</v>
      </c>
      <c r="L23" s="291"/>
      <c r="M23" s="291"/>
      <c r="N23" s="291"/>
      <c r="O23" s="291"/>
      <c r="P23" s="291"/>
      <c r="Q23" s="6"/>
      <c r="R23" s="51">
        <v>0</v>
      </c>
      <c r="S23" s="51">
        <v>0</v>
      </c>
    </row>
    <row r="24" spans="1:20" ht="18" customHeight="1" x14ac:dyDescent="0.25">
      <c r="A24" s="2"/>
      <c r="B24" s="3"/>
      <c r="C24" s="3"/>
      <c r="D24" s="3"/>
      <c r="E24" s="3"/>
      <c r="F24" s="3"/>
      <c r="G24" s="4"/>
      <c r="H24" s="51"/>
      <c r="I24" s="51"/>
      <c r="J24" s="36" t="s">
        <v>45</v>
      </c>
      <c r="K24" s="299" t="s">
        <v>48</v>
      </c>
      <c r="L24" s="299"/>
      <c r="M24" s="299"/>
      <c r="N24" s="299"/>
      <c r="O24" s="299"/>
      <c r="P24" s="299"/>
      <c r="Q24" s="34"/>
      <c r="R24" s="51"/>
      <c r="S24" s="51"/>
    </row>
    <row r="25" spans="1:20" ht="18" customHeight="1" x14ac:dyDescent="0.25">
      <c r="A25" s="293" t="s">
        <v>26</v>
      </c>
      <c r="B25" s="294"/>
      <c r="C25" s="294"/>
      <c r="D25" s="294"/>
      <c r="E25" s="294"/>
      <c r="F25" s="295"/>
      <c r="G25" s="5">
        <f>G21+G22+G23</f>
        <v>42000</v>
      </c>
      <c r="H25" s="38">
        <f>H21+H22+H23</f>
        <v>54489</v>
      </c>
      <c r="I25" s="38">
        <f>I21+I22+I23</f>
        <v>54489</v>
      </c>
      <c r="J25" s="301" t="s">
        <v>44</v>
      </c>
      <c r="K25" s="302"/>
      <c r="L25" s="302"/>
      <c r="M25" s="302"/>
      <c r="N25" s="302"/>
      <c r="O25" s="302"/>
      <c r="P25" s="302"/>
      <c r="Q25" s="77">
        <f>Q21+Q22+Q23+Q24</f>
        <v>50226</v>
      </c>
      <c r="R25" s="38">
        <f>R21+R22+R23</f>
        <v>66697</v>
      </c>
      <c r="S25" s="38">
        <f>S21+S22+S23</f>
        <v>14697</v>
      </c>
    </row>
    <row r="26" spans="1:20" ht="18" customHeight="1" x14ac:dyDescent="0.25">
      <c r="A26" s="2"/>
      <c r="B26" s="3"/>
      <c r="C26" s="3"/>
      <c r="D26" s="3"/>
      <c r="E26" s="3"/>
      <c r="F26" s="3"/>
      <c r="G26" s="4"/>
      <c r="H26" s="51"/>
      <c r="I26" s="51"/>
      <c r="J26" s="35"/>
      <c r="K26" s="10"/>
      <c r="L26" s="10"/>
      <c r="M26" s="10"/>
      <c r="N26" s="10"/>
      <c r="O26" s="10"/>
      <c r="P26" s="10"/>
      <c r="Q26" s="10"/>
      <c r="R26" s="10"/>
      <c r="S26" s="271"/>
    </row>
    <row r="27" spans="1:20" ht="18" customHeight="1" x14ac:dyDescent="0.25">
      <c r="A27" s="36" t="s">
        <v>45</v>
      </c>
      <c r="B27" s="291" t="s">
        <v>28</v>
      </c>
      <c r="C27" s="291"/>
      <c r="D27" s="291"/>
      <c r="E27" s="291"/>
      <c r="F27" s="292"/>
      <c r="G27" s="4">
        <v>18070</v>
      </c>
      <c r="H27" s="51">
        <v>22942</v>
      </c>
      <c r="I27" s="51">
        <v>22942</v>
      </c>
      <c r="J27" s="33"/>
      <c r="K27" s="300"/>
      <c r="L27" s="300"/>
      <c r="M27" s="300"/>
      <c r="N27" s="300"/>
      <c r="O27" s="300"/>
      <c r="P27" s="300"/>
      <c r="Q27" s="12"/>
      <c r="R27" s="12"/>
      <c r="S27" s="272"/>
    </row>
    <row r="28" spans="1:20" ht="18" customHeight="1" x14ac:dyDescent="0.25">
      <c r="A28" s="293" t="s">
        <v>29</v>
      </c>
      <c r="B28" s="294"/>
      <c r="C28" s="294"/>
      <c r="D28" s="294"/>
      <c r="E28" s="294"/>
      <c r="F28" s="295"/>
      <c r="G28" s="5">
        <f>G25+G27</f>
        <v>60070</v>
      </c>
      <c r="H28" s="38">
        <f>H25+H27</f>
        <v>77431</v>
      </c>
      <c r="I28" s="38">
        <f>I25+I27</f>
        <v>77431</v>
      </c>
      <c r="J28" s="293" t="s">
        <v>47</v>
      </c>
      <c r="K28" s="294"/>
      <c r="L28" s="294"/>
      <c r="M28" s="294"/>
      <c r="N28" s="294"/>
      <c r="O28" s="294"/>
      <c r="P28" s="294"/>
      <c r="Q28" s="30">
        <f>Q25</f>
        <v>50226</v>
      </c>
      <c r="R28" s="38">
        <f>R25+R27</f>
        <v>66697</v>
      </c>
      <c r="S28" s="38">
        <f>S25+S27</f>
        <v>14697</v>
      </c>
    </row>
    <row r="29" spans="1:20" ht="18" customHeight="1" thickBot="1" x14ac:dyDescent="0.3">
      <c r="A29" s="297" t="s">
        <v>30</v>
      </c>
      <c r="B29" s="298"/>
      <c r="C29" s="298"/>
      <c r="D29" s="298"/>
      <c r="E29" s="298"/>
      <c r="F29" s="303"/>
      <c r="G29" s="115">
        <f>G19+G28</f>
        <v>142619</v>
      </c>
      <c r="H29" s="214">
        <f>H19+H28</f>
        <v>165396</v>
      </c>
      <c r="I29" s="117">
        <f>I19+I28</f>
        <v>165396</v>
      </c>
      <c r="J29" s="297" t="s">
        <v>46</v>
      </c>
      <c r="K29" s="298"/>
      <c r="L29" s="298"/>
      <c r="M29" s="298"/>
      <c r="N29" s="298"/>
      <c r="O29" s="298"/>
      <c r="P29" s="298"/>
      <c r="Q29" s="52">
        <f>Q19+Q28</f>
        <v>142619</v>
      </c>
      <c r="R29" s="214">
        <f>R19+R28</f>
        <v>165396</v>
      </c>
      <c r="S29" s="117">
        <f>S19+S28</f>
        <v>97365</v>
      </c>
    </row>
    <row r="30" spans="1:20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20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20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mergeCells count="42">
    <mergeCell ref="F3:Q3"/>
    <mergeCell ref="A28:F28"/>
    <mergeCell ref="A29:F29"/>
    <mergeCell ref="A25:F25"/>
    <mergeCell ref="B27:F27"/>
    <mergeCell ref="J25:P25"/>
    <mergeCell ref="K21:P21"/>
    <mergeCell ref="J28:P28"/>
    <mergeCell ref="K11:P11"/>
    <mergeCell ref="K12:P12"/>
    <mergeCell ref="J29:P29"/>
    <mergeCell ref="K24:P24"/>
    <mergeCell ref="K22:P22"/>
    <mergeCell ref="K23:P23"/>
    <mergeCell ref="K27:P27"/>
    <mergeCell ref="J15:P15"/>
    <mergeCell ref="J19:P19"/>
    <mergeCell ref="K17:P17"/>
    <mergeCell ref="K13:P13"/>
    <mergeCell ref="K14:P14"/>
    <mergeCell ref="A19:F19"/>
    <mergeCell ref="B21:F21"/>
    <mergeCell ref="B22:F22"/>
    <mergeCell ref="B23:F23"/>
    <mergeCell ref="B14:F14"/>
    <mergeCell ref="B13:F13"/>
    <mergeCell ref="B11:F11"/>
    <mergeCell ref="A15:F15"/>
    <mergeCell ref="B17:F17"/>
    <mergeCell ref="B8:F8"/>
    <mergeCell ref="B9:F9"/>
    <mergeCell ref="B10:F10"/>
    <mergeCell ref="N1:P1"/>
    <mergeCell ref="A4:P4"/>
    <mergeCell ref="B6:F6"/>
    <mergeCell ref="K6:P6"/>
    <mergeCell ref="F2:Q2"/>
    <mergeCell ref="B12:F12"/>
    <mergeCell ref="K7:P7"/>
    <mergeCell ref="K8:P8"/>
    <mergeCell ref="K9:P9"/>
    <mergeCell ref="K10:P10"/>
  </mergeCells>
  <phoneticPr fontId="5" type="noConversion"/>
  <pageMargins left="0.72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view="pageLayout" topLeftCell="A10" zoomScaleNormal="100" workbookViewId="0">
      <selection activeCell="A2" sqref="A2:I2"/>
    </sheetView>
  </sheetViews>
  <sheetFormatPr defaultRowHeight="12.75" x14ac:dyDescent="0.2"/>
  <cols>
    <col min="1" max="1" width="14.42578125" customWidth="1"/>
    <col min="2" max="2" width="5.28515625" customWidth="1"/>
    <col min="3" max="3" width="26" customWidth="1"/>
    <col min="5" max="5" width="12" customWidth="1"/>
    <col min="6" max="6" width="11.140625" customWidth="1"/>
    <col min="8" max="8" width="12" customWidth="1"/>
    <col min="9" max="9" width="11.140625" customWidth="1"/>
    <col min="12" max="12" width="9.5703125" customWidth="1"/>
    <col min="13" max="13" width="7.5703125" customWidth="1"/>
    <col min="14" max="15" width="11.140625" customWidth="1"/>
    <col min="16" max="16" width="9.140625" customWidth="1"/>
  </cols>
  <sheetData>
    <row r="1" spans="1:9" ht="15.75" x14ac:dyDescent="0.25">
      <c r="A1" s="217"/>
      <c r="B1" s="217"/>
      <c r="C1" s="217"/>
      <c r="D1" s="217"/>
      <c r="E1" s="217"/>
      <c r="F1" s="217"/>
      <c r="G1" s="217"/>
      <c r="H1" s="217"/>
      <c r="I1" s="217"/>
    </row>
    <row r="2" spans="1:9" ht="15.75" x14ac:dyDescent="0.25">
      <c r="A2" s="425" t="s">
        <v>405</v>
      </c>
      <c r="B2" s="426"/>
      <c r="C2" s="426"/>
      <c r="D2" s="426"/>
      <c r="E2" s="426"/>
      <c r="F2" s="426"/>
      <c r="G2" s="404"/>
      <c r="H2" s="404"/>
      <c r="I2" s="404"/>
    </row>
    <row r="3" spans="1:9" ht="15.75" x14ac:dyDescent="0.25">
      <c r="A3" s="217"/>
      <c r="B3" s="217"/>
      <c r="C3" s="217"/>
      <c r="D3" s="217"/>
      <c r="E3" s="217"/>
      <c r="F3" s="217"/>
      <c r="G3" s="217"/>
      <c r="H3" s="217"/>
      <c r="I3" s="217"/>
    </row>
    <row r="4" spans="1:9" ht="15.75" x14ac:dyDescent="0.25">
      <c r="A4" s="217"/>
      <c r="B4" s="217"/>
      <c r="C4" s="217"/>
      <c r="D4" s="217"/>
      <c r="E4" s="217"/>
      <c r="F4" s="217"/>
      <c r="G4" s="217"/>
      <c r="H4" s="217"/>
      <c r="I4" s="217"/>
    </row>
    <row r="5" spans="1:9" ht="15.75" x14ac:dyDescent="0.25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6.5" customHeight="1" x14ac:dyDescent="0.25">
      <c r="A6" s="217"/>
      <c r="B6" s="217"/>
      <c r="C6" s="217"/>
      <c r="D6" s="217"/>
      <c r="E6" s="217"/>
      <c r="F6" s="217"/>
      <c r="G6" s="217"/>
      <c r="H6" s="217"/>
      <c r="I6" s="217"/>
    </row>
    <row r="7" spans="1:9" ht="16.5" customHeight="1" x14ac:dyDescent="0.25">
      <c r="A7" s="217"/>
      <c r="B7" s="439" t="s">
        <v>357</v>
      </c>
      <c r="C7" s="439"/>
      <c r="D7" s="439"/>
      <c r="E7" s="439"/>
      <c r="F7" s="439"/>
    </row>
    <row r="8" spans="1:9" ht="15.75" x14ac:dyDescent="0.25">
      <c r="A8" s="217"/>
      <c r="B8" s="439" t="s">
        <v>358</v>
      </c>
      <c r="C8" s="439"/>
      <c r="D8" s="439"/>
      <c r="E8" s="439"/>
      <c r="F8" s="439"/>
    </row>
    <row r="9" spans="1:9" ht="15.75" x14ac:dyDescent="0.25">
      <c r="A9" s="217"/>
      <c r="B9" s="218"/>
      <c r="C9" s="218"/>
      <c r="D9" s="218"/>
      <c r="E9" s="218"/>
      <c r="F9" s="218"/>
      <c r="G9" s="218"/>
      <c r="H9" s="218"/>
      <c r="I9" s="218"/>
    </row>
    <row r="10" spans="1:9" ht="16.5" thickBot="1" x14ac:dyDescent="0.3">
      <c r="A10" s="217"/>
      <c r="B10" s="217"/>
      <c r="C10" s="217"/>
      <c r="D10" s="217"/>
      <c r="E10" s="217"/>
      <c r="F10" s="217"/>
      <c r="G10" s="217"/>
      <c r="H10" s="217"/>
      <c r="I10" s="217"/>
    </row>
    <row r="11" spans="1:9" ht="16.5" customHeight="1" thickBot="1" x14ac:dyDescent="0.3">
      <c r="A11" s="217"/>
      <c r="B11" s="430" t="s">
        <v>328</v>
      </c>
      <c r="C11" s="431"/>
      <c r="D11" s="434" t="s">
        <v>356</v>
      </c>
      <c r="E11" s="435"/>
      <c r="F11" s="436"/>
      <c r="G11" s="434" t="s">
        <v>367</v>
      </c>
      <c r="H11" s="435"/>
      <c r="I11" s="436"/>
    </row>
    <row r="12" spans="1:9" ht="16.5" thickBot="1" x14ac:dyDescent="0.3">
      <c r="A12" s="217"/>
      <c r="B12" s="432"/>
      <c r="C12" s="433"/>
      <c r="D12" s="219" t="s">
        <v>329</v>
      </c>
      <c r="E12" s="219" t="s">
        <v>330</v>
      </c>
      <c r="F12" s="219" t="s">
        <v>331</v>
      </c>
      <c r="G12" s="219" t="s">
        <v>329</v>
      </c>
      <c r="H12" s="219" t="s">
        <v>330</v>
      </c>
      <c r="I12" s="219" t="s">
        <v>331</v>
      </c>
    </row>
    <row r="13" spans="1:9" ht="16.5" thickBot="1" x14ac:dyDescent="0.3">
      <c r="A13" s="217"/>
      <c r="B13" s="220" t="s">
        <v>332</v>
      </c>
      <c r="C13" s="221"/>
      <c r="D13" s="221"/>
      <c r="E13" s="221"/>
      <c r="F13" s="221"/>
      <c r="G13" s="221"/>
      <c r="H13" s="221"/>
      <c r="I13" s="221"/>
    </row>
    <row r="14" spans="1:9" ht="15.75" x14ac:dyDescent="0.25">
      <c r="A14" s="217"/>
      <c r="B14" s="437" t="s">
        <v>359</v>
      </c>
      <c r="C14" s="438"/>
      <c r="D14" s="247">
        <v>394</v>
      </c>
      <c r="E14" s="222">
        <v>106</v>
      </c>
      <c r="F14" s="248">
        <v>500</v>
      </c>
      <c r="G14" s="247">
        <v>0</v>
      </c>
      <c r="H14" s="222">
        <v>0</v>
      </c>
      <c r="I14" s="225">
        <f t="shared" ref="I14:I29" si="0">G14+H14</f>
        <v>0</v>
      </c>
    </row>
    <row r="15" spans="1:9" ht="15.75" x14ac:dyDescent="0.25">
      <c r="A15" s="217"/>
      <c r="B15" s="427" t="s">
        <v>333</v>
      </c>
      <c r="C15" s="428"/>
      <c r="D15" s="242">
        <v>1772</v>
      </c>
      <c r="E15" s="192">
        <v>405</v>
      </c>
      <c r="F15" s="226">
        <f t="shared" ref="F15:F29" si="1">D15+E15</f>
        <v>2177</v>
      </c>
      <c r="G15" s="242">
        <v>0</v>
      </c>
      <c r="H15" s="192">
        <v>0</v>
      </c>
      <c r="I15" s="226">
        <f t="shared" si="0"/>
        <v>0</v>
      </c>
    </row>
    <row r="16" spans="1:9" ht="15.75" x14ac:dyDescent="0.25">
      <c r="A16" s="217"/>
      <c r="B16" s="427" t="s">
        <v>360</v>
      </c>
      <c r="C16" s="428"/>
      <c r="D16" s="242">
        <v>1000</v>
      </c>
      <c r="E16" s="192">
        <v>270</v>
      </c>
      <c r="F16" s="226">
        <f t="shared" si="1"/>
        <v>1270</v>
      </c>
      <c r="G16" s="242">
        <v>0</v>
      </c>
      <c r="H16" s="192">
        <v>0</v>
      </c>
      <c r="I16" s="226">
        <f t="shared" si="0"/>
        <v>0</v>
      </c>
    </row>
    <row r="17" spans="1:9" ht="15.75" x14ac:dyDescent="0.25">
      <c r="A17" s="217"/>
      <c r="B17" s="427" t="s">
        <v>361</v>
      </c>
      <c r="C17" s="428"/>
      <c r="D17" s="242">
        <v>1000</v>
      </c>
      <c r="E17" s="192">
        <v>270</v>
      </c>
      <c r="F17" s="226">
        <f t="shared" si="1"/>
        <v>1270</v>
      </c>
      <c r="G17" s="242">
        <v>0</v>
      </c>
      <c r="H17" s="192">
        <v>0</v>
      </c>
      <c r="I17" s="226">
        <f t="shared" si="0"/>
        <v>0</v>
      </c>
    </row>
    <row r="18" spans="1:9" ht="15.75" x14ac:dyDescent="0.25">
      <c r="A18" s="217"/>
      <c r="B18" s="427" t="s">
        <v>362</v>
      </c>
      <c r="C18" s="428"/>
      <c r="D18" s="242">
        <v>100</v>
      </c>
      <c r="E18" s="192">
        <v>27</v>
      </c>
      <c r="F18" s="226">
        <f t="shared" si="1"/>
        <v>127</v>
      </c>
      <c r="G18" s="242">
        <v>0</v>
      </c>
      <c r="H18" s="192">
        <v>0</v>
      </c>
      <c r="I18" s="226">
        <f t="shared" si="0"/>
        <v>0</v>
      </c>
    </row>
    <row r="19" spans="1:9" ht="15.75" x14ac:dyDescent="0.25">
      <c r="A19" s="217"/>
      <c r="B19" s="427" t="s">
        <v>363</v>
      </c>
      <c r="C19" s="428"/>
      <c r="D19" s="242">
        <v>2000</v>
      </c>
      <c r="E19" s="192">
        <v>540</v>
      </c>
      <c r="F19" s="226">
        <f t="shared" si="1"/>
        <v>2540</v>
      </c>
      <c r="G19" s="242">
        <v>0</v>
      </c>
      <c r="H19" s="192">
        <v>0</v>
      </c>
      <c r="I19" s="226">
        <f t="shared" si="0"/>
        <v>0</v>
      </c>
    </row>
    <row r="20" spans="1:9" ht="15.75" x14ac:dyDescent="0.25">
      <c r="A20" s="217"/>
      <c r="B20" s="427" t="s">
        <v>364</v>
      </c>
      <c r="C20" s="428"/>
      <c r="D20" s="242">
        <v>40000</v>
      </c>
      <c r="E20" s="192">
        <v>0</v>
      </c>
      <c r="F20" s="226">
        <f t="shared" si="1"/>
        <v>40000</v>
      </c>
      <c r="G20" s="242">
        <v>0</v>
      </c>
      <c r="H20" s="192">
        <v>0</v>
      </c>
      <c r="I20" s="226">
        <f t="shared" si="0"/>
        <v>0</v>
      </c>
    </row>
    <row r="21" spans="1:9" ht="15.75" x14ac:dyDescent="0.25">
      <c r="A21" s="217"/>
      <c r="B21" s="427" t="s">
        <v>380</v>
      </c>
      <c r="C21" s="442"/>
      <c r="D21" s="242">
        <v>0</v>
      </c>
      <c r="E21" s="192">
        <v>0</v>
      </c>
      <c r="F21" s="226">
        <f t="shared" si="1"/>
        <v>0</v>
      </c>
      <c r="G21" s="242">
        <v>98</v>
      </c>
      <c r="H21" s="192">
        <v>27</v>
      </c>
      <c r="I21" s="226">
        <f t="shared" si="0"/>
        <v>125</v>
      </c>
    </row>
    <row r="22" spans="1:9" ht="15.75" x14ac:dyDescent="0.25">
      <c r="A22" s="217"/>
      <c r="B22" s="427" t="s">
        <v>381</v>
      </c>
      <c r="C22" s="442"/>
      <c r="D22" s="242">
        <v>0</v>
      </c>
      <c r="E22" s="192">
        <v>0</v>
      </c>
      <c r="F22" s="226">
        <f t="shared" si="1"/>
        <v>0</v>
      </c>
      <c r="G22" s="242">
        <v>67</v>
      </c>
      <c r="H22" s="192">
        <v>18</v>
      </c>
      <c r="I22" s="226">
        <f t="shared" si="0"/>
        <v>85</v>
      </c>
    </row>
    <row r="23" spans="1:9" ht="15.75" x14ac:dyDescent="0.25">
      <c r="A23" s="217"/>
      <c r="B23" s="427" t="s">
        <v>382</v>
      </c>
      <c r="C23" s="442"/>
      <c r="D23" s="242">
        <v>0</v>
      </c>
      <c r="E23" s="192">
        <v>0</v>
      </c>
      <c r="F23" s="226">
        <f t="shared" si="1"/>
        <v>0</v>
      </c>
      <c r="G23" s="242">
        <v>154</v>
      </c>
      <c r="H23" s="192">
        <v>0</v>
      </c>
      <c r="I23" s="226">
        <f t="shared" si="0"/>
        <v>154</v>
      </c>
    </row>
    <row r="24" spans="1:9" ht="15.75" x14ac:dyDescent="0.25">
      <c r="A24" s="217"/>
      <c r="B24" s="453" t="s">
        <v>383</v>
      </c>
      <c r="C24" s="454"/>
      <c r="D24" s="249">
        <v>0</v>
      </c>
      <c r="E24" s="250">
        <v>0</v>
      </c>
      <c r="F24" s="251">
        <f t="shared" si="1"/>
        <v>0</v>
      </c>
      <c r="G24" s="249">
        <v>2304</v>
      </c>
      <c r="H24" s="250">
        <v>622</v>
      </c>
      <c r="I24" s="251">
        <f t="shared" si="0"/>
        <v>2926</v>
      </c>
    </row>
    <row r="25" spans="1:9" ht="15.75" x14ac:dyDescent="0.25">
      <c r="A25" s="217"/>
      <c r="B25" s="427" t="s">
        <v>384</v>
      </c>
      <c r="C25" s="442"/>
      <c r="D25" s="242">
        <v>0</v>
      </c>
      <c r="E25" s="192">
        <v>0</v>
      </c>
      <c r="F25" s="226">
        <f t="shared" si="1"/>
        <v>0</v>
      </c>
      <c r="G25" s="242">
        <v>1994</v>
      </c>
      <c r="H25" s="192">
        <v>539</v>
      </c>
      <c r="I25" s="226">
        <f t="shared" si="0"/>
        <v>2533</v>
      </c>
    </row>
    <row r="26" spans="1:9" ht="15.75" x14ac:dyDescent="0.25">
      <c r="A26" s="217"/>
      <c r="B26" s="224" t="s">
        <v>385</v>
      </c>
      <c r="C26" s="234"/>
      <c r="D26" s="242">
        <v>0</v>
      </c>
      <c r="E26" s="192">
        <v>0</v>
      </c>
      <c r="F26" s="226">
        <f t="shared" si="1"/>
        <v>0</v>
      </c>
      <c r="G26" s="242">
        <v>543</v>
      </c>
      <c r="H26" s="192">
        <v>147</v>
      </c>
      <c r="I26" s="226">
        <f t="shared" si="0"/>
        <v>690</v>
      </c>
    </row>
    <row r="27" spans="1:9" ht="15.75" x14ac:dyDescent="0.25">
      <c r="A27" s="217"/>
      <c r="B27" s="224" t="s">
        <v>386</v>
      </c>
      <c r="C27" s="234"/>
      <c r="D27" s="242">
        <v>0</v>
      </c>
      <c r="E27" s="192">
        <v>0</v>
      </c>
      <c r="F27" s="226">
        <f t="shared" si="1"/>
        <v>0</v>
      </c>
      <c r="G27" s="242">
        <v>586</v>
      </c>
      <c r="H27" s="192">
        <v>158</v>
      </c>
      <c r="I27" s="226">
        <f t="shared" si="0"/>
        <v>744</v>
      </c>
    </row>
    <row r="28" spans="1:9" ht="15.75" x14ac:dyDescent="0.25">
      <c r="A28" s="217"/>
      <c r="B28" s="443" t="s">
        <v>387</v>
      </c>
      <c r="C28" s="444"/>
      <c r="D28" s="249">
        <v>0</v>
      </c>
      <c r="E28" s="250">
        <v>0</v>
      </c>
      <c r="F28" s="251">
        <f t="shared" si="1"/>
        <v>0</v>
      </c>
      <c r="G28" s="249">
        <v>160</v>
      </c>
      <c r="H28" s="250">
        <v>43</v>
      </c>
      <c r="I28" s="251">
        <f t="shared" si="0"/>
        <v>203</v>
      </c>
    </row>
    <row r="29" spans="1:9" ht="16.5" thickBot="1" x14ac:dyDescent="0.3">
      <c r="A29" s="217"/>
      <c r="B29" s="227" t="s">
        <v>388</v>
      </c>
      <c r="C29" s="252"/>
      <c r="D29" s="243">
        <v>0</v>
      </c>
      <c r="E29" s="228">
        <v>0</v>
      </c>
      <c r="F29" s="229">
        <f t="shared" si="1"/>
        <v>0</v>
      </c>
      <c r="G29" s="243">
        <v>600</v>
      </c>
      <c r="H29" s="228">
        <v>0</v>
      </c>
      <c r="I29" s="229">
        <f t="shared" si="0"/>
        <v>600</v>
      </c>
    </row>
    <row r="30" spans="1:9" ht="16.5" thickBot="1" x14ac:dyDescent="0.3">
      <c r="A30" s="217"/>
      <c r="B30" s="253" t="s">
        <v>334</v>
      </c>
      <c r="C30" s="254"/>
      <c r="D30" s="255">
        <f>SUM(D14:D29)</f>
        <v>46266</v>
      </c>
      <c r="E30" s="232">
        <f>SUM(E14:E20)</f>
        <v>1618</v>
      </c>
      <c r="F30" s="233">
        <f>SUM(F14:F20)</f>
        <v>47884</v>
      </c>
      <c r="G30" s="255">
        <f>SUM(G14:G29)</f>
        <v>6506</v>
      </c>
      <c r="H30" s="232">
        <f>SUM(H14:H29)</f>
        <v>1554</v>
      </c>
      <c r="I30" s="233">
        <f>SUM(I14:I29)</f>
        <v>8060</v>
      </c>
    </row>
    <row r="31" spans="1:9" ht="15.75" x14ac:dyDescent="0.25">
      <c r="A31" s="217"/>
      <c r="B31" s="256"/>
      <c r="C31" s="257"/>
      <c r="D31" s="257"/>
      <c r="E31" s="257"/>
      <c r="F31" s="257"/>
      <c r="G31" s="257"/>
      <c r="H31" s="257"/>
      <c r="I31" s="258"/>
    </row>
    <row r="32" spans="1:9" ht="16.5" thickBot="1" x14ac:dyDescent="0.3">
      <c r="A32" s="217"/>
      <c r="B32" s="450" t="s">
        <v>335</v>
      </c>
      <c r="C32" s="451"/>
      <c r="D32" s="451"/>
      <c r="E32" s="451"/>
      <c r="F32" s="451"/>
      <c r="G32" s="451"/>
      <c r="H32" s="451"/>
      <c r="I32" s="452"/>
    </row>
    <row r="33" spans="1:9" ht="15.75" x14ac:dyDescent="0.25">
      <c r="A33" s="217"/>
      <c r="B33" s="447" t="s">
        <v>365</v>
      </c>
      <c r="C33" s="448"/>
      <c r="D33" s="241">
        <v>500</v>
      </c>
      <c r="E33" s="193">
        <v>135</v>
      </c>
      <c r="F33" s="225">
        <f t="shared" ref="F33:F39" si="2">D33+E33</f>
        <v>635</v>
      </c>
      <c r="G33" s="236"/>
      <c r="H33" s="193"/>
      <c r="I33" s="225">
        <f t="shared" ref="I33:I39" si="3">G33+H33</f>
        <v>0</v>
      </c>
    </row>
    <row r="34" spans="1:9" ht="15.75" x14ac:dyDescent="0.25">
      <c r="A34" s="217"/>
      <c r="B34" s="427" t="s">
        <v>366</v>
      </c>
      <c r="C34" s="449"/>
      <c r="D34" s="242">
        <v>3460</v>
      </c>
      <c r="E34" s="192">
        <v>540</v>
      </c>
      <c r="F34" s="226">
        <f t="shared" si="2"/>
        <v>4000</v>
      </c>
      <c r="G34" s="237">
        <v>3858</v>
      </c>
      <c r="H34" s="192">
        <v>827</v>
      </c>
      <c r="I34" s="226">
        <f t="shared" si="3"/>
        <v>4685</v>
      </c>
    </row>
    <row r="35" spans="1:9" ht="15.75" x14ac:dyDescent="0.25">
      <c r="A35" s="217"/>
      <c r="B35" s="427" t="s">
        <v>368</v>
      </c>
      <c r="C35" s="429"/>
      <c r="D35" s="242">
        <v>0</v>
      </c>
      <c r="E35" s="192">
        <v>0</v>
      </c>
      <c r="F35" s="226">
        <f t="shared" si="2"/>
        <v>0</v>
      </c>
      <c r="G35" s="237">
        <v>151</v>
      </c>
      <c r="H35" s="192">
        <v>41</v>
      </c>
      <c r="I35" s="226">
        <f t="shared" si="3"/>
        <v>192</v>
      </c>
    </row>
    <row r="36" spans="1:9" ht="15.75" x14ac:dyDescent="0.25">
      <c r="A36" s="217"/>
      <c r="B36" s="427" t="s">
        <v>369</v>
      </c>
      <c r="C36" s="429"/>
      <c r="D36" s="242"/>
      <c r="E36" s="192"/>
      <c r="F36" s="226">
        <f t="shared" si="2"/>
        <v>0</v>
      </c>
      <c r="G36" s="237">
        <v>510</v>
      </c>
      <c r="H36" s="192"/>
      <c r="I36" s="226">
        <f t="shared" si="3"/>
        <v>510</v>
      </c>
    </row>
    <row r="37" spans="1:9" ht="15.75" x14ac:dyDescent="0.25">
      <c r="A37" s="217"/>
      <c r="B37" s="427" t="s">
        <v>370</v>
      </c>
      <c r="C37" s="429"/>
      <c r="D37" s="242"/>
      <c r="E37" s="192"/>
      <c r="F37" s="226">
        <f t="shared" si="2"/>
        <v>0</v>
      </c>
      <c r="G37" s="237">
        <v>175</v>
      </c>
      <c r="H37" s="192"/>
      <c r="I37" s="226">
        <f t="shared" si="3"/>
        <v>175</v>
      </c>
    </row>
    <row r="38" spans="1:9" ht="15.75" x14ac:dyDescent="0.25">
      <c r="A38" s="217"/>
      <c r="B38" s="427" t="s">
        <v>371</v>
      </c>
      <c r="C38" s="429"/>
      <c r="D38" s="242"/>
      <c r="E38" s="192"/>
      <c r="F38" s="226">
        <f t="shared" si="2"/>
        <v>0</v>
      </c>
      <c r="G38" s="237">
        <v>275</v>
      </c>
      <c r="H38" s="192"/>
      <c r="I38" s="226">
        <f t="shared" si="3"/>
        <v>275</v>
      </c>
    </row>
    <row r="39" spans="1:9" ht="16.5" thickBot="1" x14ac:dyDescent="0.3">
      <c r="A39" s="217"/>
      <c r="B39" s="440" t="s">
        <v>372</v>
      </c>
      <c r="C39" s="441"/>
      <c r="D39" s="243"/>
      <c r="E39" s="228"/>
      <c r="F39" s="229">
        <f t="shared" si="2"/>
        <v>0</v>
      </c>
      <c r="G39" s="238">
        <v>440</v>
      </c>
      <c r="H39" s="228"/>
      <c r="I39" s="229">
        <f t="shared" si="3"/>
        <v>440</v>
      </c>
    </row>
    <row r="40" spans="1:9" ht="16.5" thickBot="1" x14ac:dyDescent="0.3">
      <c r="A40" s="217"/>
      <c r="B40" s="230" t="s">
        <v>336</v>
      </c>
      <c r="C40" s="235"/>
      <c r="D40" s="244">
        <f>SUM(D33:D34)</f>
        <v>3960</v>
      </c>
      <c r="E40" s="231">
        <f>SUM(E33:E34)</f>
        <v>675</v>
      </c>
      <c r="F40" s="233">
        <f>SUM(F33:F39)</f>
        <v>4635</v>
      </c>
      <c r="G40" s="239">
        <f>SUM(G33:G39)</f>
        <v>5409</v>
      </c>
      <c r="H40" s="231">
        <f>SUM(H33:H39)</f>
        <v>868</v>
      </c>
      <c r="I40" s="233">
        <f>SUM(I33:I39)</f>
        <v>6277</v>
      </c>
    </row>
    <row r="41" spans="1:9" ht="16.5" thickBot="1" x14ac:dyDescent="0.3">
      <c r="A41" s="217"/>
      <c r="B41" s="445" t="s">
        <v>337</v>
      </c>
      <c r="C41" s="446"/>
      <c r="D41" s="245">
        <f t="shared" ref="D41:I41" si="4">D30+D40</f>
        <v>50226</v>
      </c>
      <c r="E41" s="223">
        <f t="shared" si="4"/>
        <v>2293</v>
      </c>
      <c r="F41" s="246">
        <f t="shared" si="4"/>
        <v>52519</v>
      </c>
      <c r="G41" s="240">
        <f t="shared" si="4"/>
        <v>11915</v>
      </c>
      <c r="H41" s="223">
        <f t="shared" si="4"/>
        <v>2422</v>
      </c>
      <c r="I41" s="223">
        <f t="shared" si="4"/>
        <v>14337</v>
      </c>
    </row>
    <row r="42" spans="1:9" ht="15.75" x14ac:dyDescent="0.25">
      <c r="A42" s="217"/>
      <c r="B42" s="217"/>
      <c r="C42" s="217"/>
      <c r="D42" s="217"/>
      <c r="E42" s="217"/>
      <c r="F42" s="217"/>
      <c r="G42" s="217"/>
      <c r="H42" s="217"/>
      <c r="I42" s="217"/>
    </row>
  </sheetData>
  <mergeCells count="28">
    <mergeCell ref="B7:F7"/>
    <mergeCell ref="G11:I11"/>
    <mergeCell ref="B32:I32"/>
    <mergeCell ref="B24:C24"/>
    <mergeCell ref="B21:C21"/>
    <mergeCell ref="B22:C22"/>
    <mergeCell ref="B23:C23"/>
    <mergeCell ref="B18:C18"/>
    <mergeCell ref="B39:C39"/>
    <mergeCell ref="B25:C25"/>
    <mergeCell ref="B28:C28"/>
    <mergeCell ref="B41:C41"/>
    <mergeCell ref="B15:C15"/>
    <mergeCell ref="B16:C16"/>
    <mergeCell ref="B20:C20"/>
    <mergeCell ref="B33:C33"/>
    <mergeCell ref="B34:C34"/>
    <mergeCell ref="B17:C17"/>
    <mergeCell ref="A2:I2"/>
    <mergeCell ref="B19:C19"/>
    <mergeCell ref="B35:C35"/>
    <mergeCell ref="B36:C36"/>
    <mergeCell ref="B37:C37"/>
    <mergeCell ref="B38:C38"/>
    <mergeCell ref="B11:C12"/>
    <mergeCell ref="D11:F11"/>
    <mergeCell ref="B14:C14"/>
    <mergeCell ref="B8:F8"/>
  </mergeCells>
  <pageMargins left="0.2" right="0.2" top="0.73" bottom="0.59055118110236227" header="0.51181102362204722" footer="0.51181102362204722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0"/>
  <sheetViews>
    <sheetView view="pageLayout" topLeftCell="A14" zoomScaleNormal="100" workbookViewId="0">
      <selection activeCell="N35" sqref="N35"/>
    </sheetView>
  </sheetViews>
  <sheetFormatPr defaultRowHeight="12.75" x14ac:dyDescent="0.2"/>
  <cols>
    <col min="1" max="1" width="14.42578125" customWidth="1"/>
    <col min="2" max="2" width="5.28515625" customWidth="1"/>
    <col min="3" max="3" width="53.28515625" bestFit="1" customWidth="1"/>
    <col min="6" max="6" width="12" customWidth="1"/>
    <col min="7" max="7" width="11.140625" customWidth="1"/>
    <col min="16" max="16" width="9.5703125" customWidth="1"/>
    <col min="17" max="17" width="7.5703125" customWidth="1"/>
    <col min="18" max="19" width="11.140625" customWidth="1"/>
    <col min="20" max="20" width="9.140625" customWidth="1"/>
  </cols>
  <sheetData>
    <row r="2" spans="2:9" ht="15.75" x14ac:dyDescent="0.25">
      <c r="B2" s="400" t="s">
        <v>406</v>
      </c>
      <c r="C2" s="402"/>
      <c r="D2" s="402"/>
      <c r="E2" s="402"/>
      <c r="F2" s="402"/>
      <c r="G2" s="402"/>
      <c r="H2" s="402"/>
      <c r="I2" s="402"/>
    </row>
    <row r="4" spans="2:9" ht="15.75" x14ac:dyDescent="0.25">
      <c r="B4" s="194"/>
      <c r="C4" s="194"/>
      <c r="D4" s="194"/>
      <c r="E4" s="194"/>
      <c r="F4" s="194"/>
      <c r="G4" s="125"/>
    </row>
    <row r="5" spans="2:9" ht="35.25" customHeight="1" x14ac:dyDescent="0.25">
      <c r="B5" s="403" t="s">
        <v>377</v>
      </c>
      <c r="C5" s="403"/>
      <c r="D5" s="403"/>
      <c r="E5" s="403"/>
      <c r="F5" s="403"/>
      <c r="G5" s="404"/>
      <c r="H5" s="404"/>
    </row>
    <row r="6" spans="2:9" ht="15.75" x14ac:dyDescent="0.25">
      <c r="B6" s="126"/>
      <c r="C6" s="126"/>
      <c r="D6" s="126"/>
      <c r="E6" s="126"/>
      <c r="F6" s="126"/>
      <c r="G6" s="125"/>
    </row>
    <row r="7" spans="2:9" ht="15.75" x14ac:dyDescent="0.25">
      <c r="B7" s="126"/>
      <c r="C7" s="126"/>
      <c r="D7" s="126"/>
      <c r="E7" s="126"/>
      <c r="F7" s="126"/>
      <c r="G7" s="125"/>
    </row>
    <row r="8" spans="2:9" ht="16.5" thickBot="1" x14ac:dyDescent="0.3">
      <c r="B8" s="127"/>
      <c r="C8" s="127"/>
      <c r="D8" s="127"/>
      <c r="E8" s="124" t="s">
        <v>327</v>
      </c>
      <c r="F8" s="195" t="s">
        <v>338</v>
      </c>
      <c r="G8" s="125"/>
    </row>
    <row r="9" spans="2:9" ht="16.5" thickBot="1" x14ac:dyDescent="0.3">
      <c r="B9" s="127"/>
      <c r="C9" s="196" t="s">
        <v>339</v>
      </c>
      <c r="D9" s="460" t="s">
        <v>340</v>
      </c>
      <c r="E9" s="461"/>
      <c r="F9" s="197" t="s">
        <v>341</v>
      </c>
      <c r="G9" s="125"/>
    </row>
    <row r="10" spans="2:9" ht="15.75" x14ac:dyDescent="0.25">
      <c r="B10" s="127"/>
      <c r="C10" s="141" t="s">
        <v>342</v>
      </c>
      <c r="D10" s="462">
        <v>500</v>
      </c>
      <c r="E10" s="463"/>
      <c r="F10" s="149">
        <v>500</v>
      </c>
      <c r="G10" s="125"/>
    </row>
    <row r="11" spans="2:9" ht="15.75" x14ac:dyDescent="0.25">
      <c r="B11" s="127"/>
      <c r="C11" s="151" t="s">
        <v>343</v>
      </c>
      <c r="D11" s="455">
        <v>150</v>
      </c>
      <c r="E11" s="304"/>
      <c r="F11" s="198">
        <v>156</v>
      </c>
      <c r="G11" s="125"/>
    </row>
    <row r="12" spans="2:9" ht="15.75" x14ac:dyDescent="0.25">
      <c r="B12" s="127"/>
      <c r="C12" s="151" t="s">
        <v>344</v>
      </c>
      <c r="D12" s="455">
        <v>200</v>
      </c>
      <c r="E12" s="304"/>
      <c r="F12" s="199">
        <v>0</v>
      </c>
      <c r="G12" s="125"/>
    </row>
    <row r="13" spans="2:9" ht="16.5" thickBot="1" x14ac:dyDescent="0.3">
      <c r="B13" s="127"/>
      <c r="C13" s="151" t="s">
        <v>345</v>
      </c>
      <c r="D13" s="455">
        <v>150</v>
      </c>
      <c r="E13" s="304"/>
      <c r="F13" s="199">
        <v>150</v>
      </c>
      <c r="G13" s="125"/>
    </row>
    <row r="14" spans="2:9" ht="16.5" thickBot="1" x14ac:dyDescent="0.3">
      <c r="B14" s="127"/>
      <c r="C14" s="200" t="s">
        <v>346</v>
      </c>
      <c r="D14" s="456">
        <f>SUM(D10:E13)</f>
        <v>1000</v>
      </c>
      <c r="E14" s="457"/>
      <c r="F14" s="197">
        <f>SUM(F10:F13)</f>
        <v>806</v>
      </c>
      <c r="G14" s="125"/>
    </row>
    <row r="15" spans="2:9" ht="15.75" x14ac:dyDescent="0.25">
      <c r="B15" s="127"/>
      <c r="C15" s="127"/>
      <c r="D15" s="127"/>
      <c r="E15" s="127"/>
      <c r="F15" s="127"/>
      <c r="G15" s="125"/>
    </row>
    <row r="16" spans="2:9" ht="15.75" x14ac:dyDescent="0.25">
      <c r="B16" s="127"/>
      <c r="C16" s="127"/>
      <c r="D16" s="127"/>
      <c r="E16" s="127"/>
      <c r="F16" s="127"/>
      <c r="G16" s="125"/>
    </row>
    <row r="17" spans="2:9" ht="15.75" x14ac:dyDescent="0.25">
      <c r="B17" s="127"/>
      <c r="C17" s="127"/>
      <c r="D17" s="127"/>
      <c r="E17" s="127"/>
      <c r="F17" s="127"/>
      <c r="G17" s="125"/>
    </row>
    <row r="18" spans="2:9" ht="15.75" x14ac:dyDescent="0.25">
      <c r="B18" s="127"/>
      <c r="C18" s="127"/>
      <c r="D18" s="127"/>
      <c r="E18" s="127"/>
      <c r="F18" s="127"/>
      <c r="G18" s="125"/>
    </row>
    <row r="19" spans="2:9" ht="15.75" x14ac:dyDescent="0.25">
      <c r="B19" s="400" t="s">
        <v>407</v>
      </c>
      <c r="C19" s="402"/>
      <c r="D19" s="402"/>
      <c r="E19" s="402"/>
      <c r="F19" s="402"/>
      <c r="G19" s="402"/>
      <c r="H19" s="402"/>
      <c r="I19" s="402"/>
    </row>
    <row r="20" spans="2:9" ht="15.75" x14ac:dyDescent="0.25">
      <c r="B20" s="127"/>
      <c r="C20" s="127"/>
      <c r="D20" s="127"/>
      <c r="E20" s="127"/>
      <c r="F20" s="127"/>
      <c r="G20" s="125"/>
    </row>
    <row r="21" spans="2:9" ht="15.75" x14ac:dyDescent="0.25">
      <c r="B21" s="125"/>
      <c r="C21" s="458" t="s">
        <v>347</v>
      </c>
      <c r="D21" s="459"/>
      <c r="E21" s="459"/>
      <c r="F21" s="459"/>
      <c r="G21" s="195"/>
      <c r="H21" s="195"/>
    </row>
    <row r="22" spans="2:9" ht="15.75" x14ac:dyDescent="0.25">
      <c r="B22" s="125"/>
      <c r="C22" s="195"/>
      <c r="D22" s="195"/>
      <c r="E22" s="195"/>
      <c r="F22" s="195"/>
      <c r="G22" s="195"/>
      <c r="H22" s="195"/>
    </row>
    <row r="23" spans="2:9" ht="16.5" thickBot="1" x14ac:dyDescent="0.3">
      <c r="B23" s="125"/>
      <c r="C23" s="195"/>
      <c r="D23" s="195"/>
      <c r="E23" s="195"/>
      <c r="F23" s="195"/>
      <c r="H23" s="195" t="s">
        <v>338</v>
      </c>
    </row>
    <row r="24" spans="2:9" ht="43.5" thickBot="1" x14ac:dyDescent="0.3">
      <c r="B24" s="125"/>
      <c r="C24" s="201" t="s">
        <v>171</v>
      </c>
      <c r="D24" s="269" t="s">
        <v>348</v>
      </c>
      <c r="E24" s="202" t="s">
        <v>349</v>
      </c>
      <c r="F24" s="203" t="s">
        <v>379</v>
      </c>
      <c r="G24" s="268" t="s">
        <v>378</v>
      </c>
      <c r="H24" s="204" t="s">
        <v>331</v>
      </c>
    </row>
    <row r="25" spans="2:9" ht="15.75" x14ac:dyDescent="0.25">
      <c r="B25" s="125"/>
      <c r="C25" s="259" t="s">
        <v>350</v>
      </c>
      <c r="D25" s="260">
        <v>10275</v>
      </c>
      <c r="E25" s="260">
        <v>1467</v>
      </c>
      <c r="F25" s="261">
        <v>5722</v>
      </c>
      <c r="G25" s="261">
        <v>738</v>
      </c>
      <c r="H25" s="262">
        <f>SUM(D25:G25)</f>
        <v>18202</v>
      </c>
    </row>
    <row r="26" spans="2:9" ht="15.75" x14ac:dyDescent="0.25">
      <c r="B26" s="125"/>
      <c r="C26" s="206" t="s">
        <v>351</v>
      </c>
      <c r="D26" s="133">
        <v>0</v>
      </c>
      <c r="E26" s="133">
        <v>4000</v>
      </c>
      <c r="F26" s="207">
        <v>0</v>
      </c>
      <c r="G26" s="207">
        <v>0</v>
      </c>
      <c r="H26" s="205">
        <f>SUM(D26:G26)</f>
        <v>4000</v>
      </c>
    </row>
    <row r="27" spans="2:9" ht="15.75" x14ac:dyDescent="0.25">
      <c r="B27" s="125"/>
      <c r="C27" s="206" t="s">
        <v>352</v>
      </c>
      <c r="D27" s="133">
        <v>0</v>
      </c>
      <c r="E27" s="133">
        <v>15601</v>
      </c>
      <c r="F27" s="133">
        <v>6953</v>
      </c>
      <c r="G27" s="133">
        <v>942</v>
      </c>
      <c r="H27" s="263">
        <f>SUM(D27:G27)</f>
        <v>23496</v>
      </c>
    </row>
    <row r="28" spans="2:9" ht="15.75" x14ac:dyDescent="0.25">
      <c r="B28" s="125"/>
      <c r="C28" s="265" t="s">
        <v>390</v>
      </c>
      <c r="D28" s="266"/>
      <c r="E28" s="266"/>
      <c r="F28" s="266">
        <v>11757</v>
      </c>
      <c r="G28" s="266">
        <v>0</v>
      </c>
      <c r="H28" s="263">
        <f>SUM(D28:G28)</f>
        <v>11757</v>
      </c>
    </row>
    <row r="29" spans="2:9" ht="16.5" thickBot="1" x14ac:dyDescent="0.3">
      <c r="B29" s="125"/>
      <c r="C29" s="264" t="s">
        <v>389</v>
      </c>
      <c r="D29" s="208">
        <v>0</v>
      </c>
      <c r="E29" s="208">
        <v>0</v>
      </c>
      <c r="F29" s="208">
        <v>39756</v>
      </c>
      <c r="G29" s="208">
        <v>765</v>
      </c>
      <c r="H29" s="267">
        <f>SUM(D29:G29)</f>
        <v>40521</v>
      </c>
    </row>
    <row r="30" spans="2:9" ht="15.75" x14ac:dyDescent="0.25">
      <c r="B30" s="125"/>
      <c r="C30" s="125"/>
      <c r="D30" s="125"/>
      <c r="E30" s="125"/>
      <c r="F30" s="125"/>
      <c r="G30" s="125"/>
    </row>
  </sheetData>
  <mergeCells count="10">
    <mergeCell ref="D13:E13"/>
    <mergeCell ref="D14:E14"/>
    <mergeCell ref="B19:I19"/>
    <mergeCell ref="C21:F21"/>
    <mergeCell ref="B2:I2"/>
    <mergeCell ref="B5:H5"/>
    <mergeCell ref="D9:E9"/>
    <mergeCell ref="D10:E10"/>
    <mergeCell ref="D11:E11"/>
    <mergeCell ref="D12:E12"/>
  </mergeCells>
  <pageMargins left="1.1811023622047245" right="0.19685039370078741" top="0.74803149606299213" bottom="0.59055118110236227" header="0.51181102362204722" footer="0.51181102362204722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B22" zoomScaleNormal="100" workbookViewId="0">
      <selection activeCell="F19" sqref="F19"/>
    </sheetView>
  </sheetViews>
  <sheetFormatPr defaultRowHeight="12.75" x14ac:dyDescent="0.2"/>
  <cols>
    <col min="1" max="1" width="2.42578125" customWidth="1"/>
    <col min="2" max="2" width="3" customWidth="1"/>
    <col min="3" max="3" width="40.85546875" customWidth="1"/>
    <col min="4" max="5" width="14.42578125" customWidth="1"/>
    <col min="6" max="6" width="12.7109375" customWidth="1"/>
    <col min="7" max="7" width="14.42578125" customWidth="1"/>
  </cols>
  <sheetData>
    <row r="1" spans="1:7" x14ac:dyDescent="0.2">
      <c r="A1" s="468" t="s">
        <v>408</v>
      </c>
      <c r="B1" s="469"/>
      <c r="C1" s="470"/>
      <c r="D1" s="474" t="s">
        <v>409</v>
      </c>
      <c r="E1" s="470"/>
      <c r="F1" s="475" t="s">
        <v>90</v>
      </c>
      <c r="G1" s="476"/>
    </row>
    <row r="2" spans="1:7" ht="18.75" customHeight="1" x14ac:dyDescent="0.2">
      <c r="A2" s="471"/>
      <c r="B2" s="472"/>
      <c r="C2" s="473"/>
      <c r="D2" s="471"/>
      <c r="E2" s="473"/>
      <c r="F2" s="477"/>
      <c r="G2" s="478"/>
    </row>
    <row r="3" spans="1:7" x14ac:dyDescent="0.2">
      <c r="A3" s="9"/>
      <c r="B3" s="9"/>
      <c r="C3" s="9"/>
      <c r="D3" s="9"/>
      <c r="E3" s="9"/>
      <c r="F3" s="9"/>
      <c r="G3" s="9"/>
    </row>
    <row r="4" spans="1:7" ht="15" x14ac:dyDescent="0.25">
      <c r="A4" s="479" t="s">
        <v>410</v>
      </c>
      <c r="B4" s="479"/>
      <c r="C4" s="479"/>
      <c r="D4" s="479"/>
      <c r="E4" s="479"/>
    </row>
    <row r="5" spans="1:7" x14ac:dyDescent="0.2">
      <c r="A5" s="9"/>
      <c r="B5" s="9"/>
      <c r="C5" s="9"/>
      <c r="D5" s="9"/>
      <c r="E5" s="275" t="s">
        <v>411</v>
      </c>
      <c r="F5" s="9"/>
      <c r="G5" s="275" t="s">
        <v>411</v>
      </c>
    </row>
    <row r="6" spans="1:7" x14ac:dyDescent="0.2">
      <c r="A6" s="335" t="s">
        <v>412</v>
      </c>
      <c r="B6" s="335"/>
      <c r="C6" s="335"/>
      <c r="D6" s="276" t="s">
        <v>413</v>
      </c>
      <c r="E6" s="276" t="s">
        <v>414</v>
      </c>
      <c r="F6" s="276" t="s">
        <v>413</v>
      </c>
      <c r="G6" s="276" t="s">
        <v>414</v>
      </c>
    </row>
    <row r="7" spans="1:7" ht="29.25" customHeight="1" x14ac:dyDescent="0.25">
      <c r="A7" s="277" t="s">
        <v>415</v>
      </c>
      <c r="B7" s="480" t="s">
        <v>416</v>
      </c>
      <c r="C7" s="480"/>
      <c r="D7" s="278"/>
      <c r="E7" s="278"/>
      <c r="F7" s="278"/>
      <c r="G7" s="278"/>
    </row>
    <row r="8" spans="1:7" ht="15" x14ac:dyDescent="0.25">
      <c r="A8" s="9"/>
      <c r="B8" s="277" t="s">
        <v>9</v>
      </c>
      <c r="C8" s="277" t="s">
        <v>417</v>
      </c>
      <c r="D8" s="278">
        <v>6489364</v>
      </c>
      <c r="E8" s="278">
        <v>483211</v>
      </c>
      <c r="F8" s="278"/>
      <c r="G8" s="278"/>
    </row>
    <row r="9" spans="1:7" ht="15" x14ac:dyDescent="0.25">
      <c r="A9" s="9"/>
      <c r="B9" s="277" t="s">
        <v>12</v>
      </c>
      <c r="C9" s="277" t="s">
        <v>418</v>
      </c>
      <c r="D9" s="278"/>
      <c r="E9" s="278"/>
      <c r="F9" s="278"/>
      <c r="G9" s="278"/>
    </row>
    <row r="10" spans="1:7" x14ac:dyDescent="0.2">
      <c r="A10" s="9"/>
      <c r="B10" s="9"/>
      <c r="C10" s="9" t="s">
        <v>419</v>
      </c>
      <c r="D10" s="278">
        <v>707597550</v>
      </c>
      <c r="E10" s="278">
        <v>598408206</v>
      </c>
      <c r="F10" s="278"/>
      <c r="G10" s="278"/>
    </row>
    <row r="11" spans="1:7" x14ac:dyDescent="0.2">
      <c r="A11" s="9"/>
      <c r="B11" s="9"/>
      <c r="C11" s="9" t="s">
        <v>420</v>
      </c>
      <c r="D11" s="278">
        <v>43071707</v>
      </c>
      <c r="E11" s="278">
        <v>12771995</v>
      </c>
      <c r="F11" s="278"/>
      <c r="G11" s="278"/>
    </row>
    <row r="12" spans="1:7" x14ac:dyDescent="0.2">
      <c r="A12" s="9"/>
      <c r="B12" s="9"/>
      <c r="C12" s="9" t="s">
        <v>421</v>
      </c>
      <c r="D12" s="278"/>
      <c r="E12" s="278"/>
      <c r="F12" s="278"/>
      <c r="G12" s="278"/>
    </row>
    <row r="13" spans="1:7" x14ac:dyDescent="0.2">
      <c r="A13" s="9"/>
      <c r="B13" s="9"/>
      <c r="C13" s="9" t="s">
        <v>422</v>
      </c>
      <c r="D13" s="278">
        <v>11915579</v>
      </c>
      <c r="E13" s="278"/>
      <c r="F13" s="278"/>
      <c r="G13" s="278"/>
    </row>
    <row r="14" spans="1:7" x14ac:dyDescent="0.2">
      <c r="A14" s="9"/>
      <c r="B14" s="9"/>
      <c r="C14" s="9" t="s">
        <v>423</v>
      </c>
      <c r="D14" s="278"/>
      <c r="E14" s="278"/>
      <c r="F14" s="278"/>
      <c r="G14" s="278"/>
    </row>
    <row r="15" spans="1:7" ht="15" x14ac:dyDescent="0.25">
      <c r="A15" s="9"/>
      <c r="B15" s="277" t="s">
        <v>13</v>
      </c>
      <c r="C15" s="277" t="s">
        <v>424</v>
      </c>
      <c r="D15" s="278"/>
      <c r="E15" s="278"/>
      <c r="F15" s="278"/>
      <c r="G15" s="278"/>
    </row>
    <row r="16" spans="1:7" x14ac:dyDescent="0.2">
      <c r="A16" s="9"/>
      <c r="B16" s="9"/>
      <c r="C16" s="9" t="s">
        <v>425</v>
      </c>
      <c r="D16" s="278">
        <v>11000</v>
      </c>
      <c r="E16" s="278">
        <v>11000</v>
      </c>
      <c r="F16" s="278"/>
      <c r="G16" s="278"/>
    </row>
    <row r="17" spans="1:7" x14ac:dyDescent="0.2">
      <c r="A17" s="9"/>
      <c r="B17" s="9"/>
      <c r="C17" s="9" t="s">
        <v>426</v>
      </c>
      <c r="D17" s="278"/>
      <c r="E17" s="278"/>
      <c r="F17" s="278"/>
      <c r="G17" s="278"/>
    </row>
    <row r="18" spans="1:7" x14ac:dyDescent="0.2">
      <c r="A18" s="9"/>
      <c r="B18" s="9"/>
      <c r="C18" s="9" t="s">
        <v>427</v>
      </c>
      <c r="D18" s="278"/>
      <c r="E18" s="278"/>
      <c r="F18" s="278"/>
      <c r="G18" s="278"/>
    </row>
    <row r="19" spans="1:7" ht="15" x14ac:dyDescent="0.25">
      <c r="A19" s="9"/>
      <c r="B19" s="277" t="s">
        <v>428</v>
      </c>
      <c r="C19" s="277" t="s">
        <v>429</v>
      </c>
      <c r="D19" s="278"/>
      <c r="E19" s="278"/>
      <c r="F19" s="278"/>
      <c r="G19" s="278"/>
    </row>
    <row r="20" spans="1:7" ht="30" x14ac:dyDescent="0.25">
      <c r="A20" s="277" t="s">
        <v>430</v>
      </c>
      <c r="B20" s="9"/>
      <c r="C20" s="279" t="s">
        <v>431</v>
      </c>
      <c r="D20" s="278"/>
      <c r="E20" s="278"/>
      <c r="F20" s="278"/>
      <c r="G20" s="278"/>
    </row>
    <row r="21" spans="1:7" x14ac:dyDescent="0.2">
      <c r="A21" s="9"/>
      <c r="B21" s="9" t="s">
        <v>9</v>
      </c>
      <c r="C21" s="9" t="s">
        <v>432</v>
      </c>
      <c r="D21" s="278"/>
      <c r="E21" s="278"/>
      <c r="F21" s="278"/>
      <c r="G21" s="278"/>
    </row>
    <row r="22" spans="1:7" x14ac:dyDescent="0.2">
      <c r="A22" s="9"/>
      <c r="B22" s="9" t="s">
        <v>12</v>
      </c>
      <c r="C22" s="9" t="s">
        <v>433</v>
      </c>
      <c r="D22" s="278">
        <v>26059527</v>
      </c>
      <c r="E22" s="278">
        <v>26059527</v>
      </c>
      <c r="F22" s="278"/>
      <c r="G22" s="278"/>
    </row>
    <row r="23" spans="1:7" ht="15" x14ac:dyDescent="0.25">
      <c r="A23" s="277" t="s">
        <v>434</v>
      </c>
      <c r="B23" s="9"/>
      <c r="C23" s="9" t="s">
        <v>435</v>
      </c>
      <c r="D23" s="278"/>
      <c r="E23" s="278"/>
      <c r="F23" s="278"/>
      <c r="G23" s="278"/>
    </row>
    <row r="24" spans="1:7" x14ac:dyDescent="0.2">
      <c r="A24" s="9"/>
      <c r="B24" s="9" t="s">
        <v>9</v>
      </c>
      <c r="C24" s="9" t="s">
        <v>436</v>
      </c>
      <c r="D24" s="278"/>
      <c r="E24" s="278"/>
      <c r="F24" s="278"/>
      <c r="G24" s="278"/>
    </row>
    <row r="25" spans="1:7" x14ac:dyDescent="0.2">
      <c r="A25" s="9"/>
      <c r="B25" s="9" t="s">
        <v>12</v>
      </c>
      <c r="C25" s="9" t="s">
        <v>437</v>
      </c>
      <c r="D25" s="278">
        <v>69637307</v>
      </c>
      <c r="E25" s="278">
        <v>69637307</v>
      </c>
      <c r="F25" s="278">
        <v>10564</v>
      </c>
      <c r="G25" s="278">
        <v>10564</v>
      </c>
    </row>
    <row r="26" spans="1:7" x14ac:dyDescent="0.2">
      <c r="A26" s="9"/>
      <c r="B26" s="9" t="s">
        <v>13</v>
      </c>
      <c r="C26" s="9" t="s">
        <v>438</v>
      </c>
      <c r="D26" s="278">
        <v>70890</v>
      </c>
      <c r="E26" s="278">
        <v>70890</v>
      </c>
      <c r="F26" s="278">
        <v>34530</v>
      </c>
      <c r="G26" s="278">
        <v>34530</v>
      </c>
    </row>
    <row r="27" spans="1:7" x14ac:dyDescent="0.2">
      <c r="A27" s="9"/>
      <c r="B27" s="9" t="s">
        <v>428</v>
      </c>
      <c r="C27" s="9" t="s">
        <v>439</v>
      </c>
      <c r="D27" s="278"/>
      <c r="E27" s="278"/>
      <c r="F27" s="278"/>
      <c r="G27" s="278"/>
    </row>
    <row r="28" spans="1:7" x14ac:dyDescent="0.2">
      <c r="A28" s="9"/>
      <c r="B28" s="9"/>
      <c r="C28" s="9"/>
      <c r="D28" s="278"/>
      <c r="E28" s="278"/>
      <c r="F28" s="278"/>
      <c r="G28" s="278"/>
    </row>
    <row r="29" spans="1:7" ht="15" x14ac:dyDescent="0.25">
      <c r="A29" s="465" t="s">
        <v>440</v>
      </c>
      <c r="B29" s="465"/>
      <c r="C29" s="465"/>
      <c r="D29" s="465"/>
      <c r="E29" s="465"/>
    </row>
    <row r="30" spans="1:7" x14ac:dyDescent="0.2">
      <c r="A30" s="9"/>
      <c r="B30" s="9"/>
      <c r="C30" s="9"/>
      <c r="D30" s="9"/>
      <c r="E30" s="275" t="s">
        <v>411</v>
      </c>
      <c r="F30" s="9"/>
      <c r="G30" s="275" t="s">
        <v>411</v>
      </c>
    </row>
    <row r="31" spans="1:7" ht="15" x14ac:dyDescent="0.2">
      <c r="A31" s="9"/>
      <c r="B31" s="9"/>
      <c r="C31" s="280" t="s">
        <v>171</v>
      </c>
      <c r="D31" s="276" t="s">
        <v>413</v>
      </c>
      <c r="E31" s="276" t="s">
        <v>414</v>
      </c>
      <c r="F31" s="276" t="s">
        <v>413</v>
      </c>
      <c r="G31" s="276" t="s">
        <v>414</v>
      </c>
    </row>
    <row r="32" spans="1:7" x14ac:dyDescent="0.2">
      <c r="A32" s="9" t="s">
        <v>441</v>
      </c>
      <c r="B32" s="464" t="s">
        <v>442</v>
      </c>
      <c r="C32" s="464"/>
      <c r="D32" s="281"/>
      <c r="E32" s="281"/>
      <c r="F32" s="281"/>
      <c r="G32" s="281"/>
    </row>
    <row r="33" spans="1:7" x14ac:dyDescent="0.2">
      <c r="A33" s="9"/>
      <c r="B33" s="9"/>
      <c r="C33" s="9" t="s">
        <v>417</v>
      </c>
      <c r="D33" s="281">
        <v>4987190</v>
      </c>
      <c r="E33" s="281"/>
      <c r="F33" s="281"/>
      <c r="G33" s="281"/>
    </row>
    <row r="34" spans="1:7" x14ac:dyDescent="0.2">
      <c r="A34" s="9"/>
      <c r="B34" s="9"/>
      <c r="C34" s="9" t="s">
        <v>443</v>
      </c>
      <c r="D34" s="281"/>
      <c r="E34" s="281"/>
      <c r="F34" s="281"/>
      <c r="G34" s="281"/>
    </row>
    <row r="35" spans="1:7" x14ac:dyDescent="0.2">
      <c r="A35" s="9"/>
      <c r="B35" s="9"/>
      <c r="C35" s="9" t="s">
        <v>444</v>
      </c>
      <c r="D35" s="281"/>
      <c r="E35" s="281"/>
      <c r="F35" s="281"/>
      <c r="G35" s="281"/>
    </row>
    <row r="36" spans="1:7" x14ac:dyDescent="0.2">
      <c r="A36" s="9"/>
      <c r="B36" s="9"/>
      <c r="C36" s="9" t="s">
        <v>445</v>
      </c>
      <c r="D36" s="281">
        <v>13330080</v>
      </c>
      <c r="E36" s="281"/>
      <c r="F36" s="281">
        <v>360000</v>
      </c>
      <c r="G36" s="281"/>
    </row>
    <row r="37" spans="1:7" x14ac:dyDescent="0.2">
      <c r="A37" s="9"/>
      <c r="B37" s="9"/>
      <c r="C37" s="9" t="s">
        <v>446</v>
      </c>
      <c r="D37" s="281"/>
      <c r="E37" s="281"/>
      <c r="F37" s="281"/>
      <c r="G37" s="281"/>
    </row>
    <row r="38" spans="1:7" x14ac:dyDescent="0.2">
      <c r="A38" s="9" t="s">
        <v>6</v>
      </c>
      <c r="B38" s="464" t="s">
        <v>447</v>
      </c>
      <c r="C38" s="464"/>
      <c r="D38" s="281"/>
      <c r="E38" s="281"/>
      <c r="F38" s="281"/>
      <c r="G38" s="281"/>
    </row>
    <row r="39" spans="1:7" x14ac:dyDescent="0.2">
      <c r="A39" s="9"/>
      <c r="B39" s="9"/>
      <c r="C39" s="9" t="s">
        <v>417</v>
      </c>
      <c r="D39" s="281"/>
      <c r="E39" s="281"/>
      <c r="F39" s="281"/>
      <c r="G39" s="281"/>
    </row>
    <row r="40" spans="1:7" x14ac:dyDescent="0.2">
      <c r="A40" s="9"/>
      <c r="B40" s="9"/>
      <c r="C40" s="9" t="s">
        <v>443</v>
      </c>
      <c r="D40" s="281"/>
      <c r="E40" s="281"/>
      <c r="F40" s="281"/>
      <c r="G40" s="281"/>
    </row>
    <row r="41" spans="1:7" x14ac:dyDescent="0.2">
      <c r="A41" s="9"/>
      <c r="B41" s="9"/>
      <c r="C41" s="9" t="s">
        <v>444</v>
      </c>
      <c r="D41" s="281"/>
      <c r="E41" s="281"/>
      <c r="F41" s="281"/>
      <c r="G41" s="281"/>
    </row>
    <row r="42" spans="1:7" x14ac:dyDescent="0.2">
      <c r="A42" s="9"/>
      <c r="B42" s="9"/>
      <c r="C42" s="9" t="s">
        <v>445</v>
      </c>
      <c r="D42" s="281"/>
      <c r="E42" s="281"/>
      <c r="F42" s="281"/>
      <c r="G42" s="281"/>
    </row>
    <row r="43" spans="1:7" x14ac:dyDescent="0.2">
      <c r="A43" s="9"/>
      <c r="B43" s="9"/>
      <c r="C43" s="9" t="s">
        <v>446</v>
      </c>
      <c r="D43" s="281"/>
      <c r="E43" s="281"/>
      <c r="F43" s="281"/>
      <c r="G43" s="281"/>
    </row>
    <row r="44" spans="1:7" x14ac:dyDescent="0.2">
      <c r="A44" s="9" t="s">
        <v>7</v>
      </c>
      <c r="B44" s="464" t="s">
        <v>448</v>
      </c>
      <c r="C44" s="464"/>
      <c r="D44" s="281"/>
      <c r="E44" s="281"/>
      <c r="F44" s="281"/>
      <c r="G44" s="281"/>
    </row>
    <row r="45" spans="1:7" x14ac:dyDescent="0.2">
      <c r="A45" s="9" t="s">
        <v>8</v>
      </c>
      <c r="B45" s="464" t="s">
        <v>449</v>
      </c>
      <c r="C45" s="464"/>
      <c r="D45" s="281"/>
      <c r="E45" s="281"/>
      <c r="F45" s="281"/>
      <c r="G45" s="281"/>
    </row>
    <row r="46" spans="1:7" x14ac:dyDescent="0.2">
      <c r="A46" s="9"/>
      <c r="B46" s="9"/>
      <c r="C46" s="9"/>
      <c r="D46" s="281"/>
      <c r="E46" s="281"/>
      <c r="F46" s="281"/>
      <c r="G46" s="281"/>
    </row>
    <row r="47" spans="1:7" x14ac:dyDescent="0.2">
      <c r="A47" s="9"/>
      <c r="B47" s="9"/>
      <c r="C47" s="9"/>
      <c r="D47" s="9"/>
      <c r="E47" s="275" t="s">
        <v>411</v>
      </c>
      <c r="F47" s="9"/>
      <c r="G47" s="275" t="s">
        <v>411</v>
      </c>
    </row>
    <row r="48" spans="1:7" s="284" customFormat="1" ht="25.5" x14ac:dyDescent="0.2">
      <c r="A48" s="282"/>
      <c r="B48" s="466" t="s">
        <v>171</v>
      </c>
      <c r="C48" s="467"/>
      <c r="D48" s="283" t="s">
        <v>450</v>
      </c>
      <c r="E48" s="283" t="s">
        <v>451</v>
      </c>
      <c r="F48" s="283" t="s">
        <v>450</v>
      </c>
      <c r="G48" s="283" t="s">
        <v>451</v>
      </c>
    </row>
    <row r="49" spans="1:7" x14ac:dyDescent="0.2">
      <c r="A49" s="9"/>
      <c r="B49" s="464" t="s">
        <v>452</v>
      </c>
      <c r="C49" s="464"/>
      <c r="D49" s="281"/>
      <c r="E49" s="281"/>
      <c r="F49" s="281"/>
      <c r="G49" s="281"/>
    </row>
    <row r="50" spans="1:7" x14ac:dyDescent="0.2">
      <c r="A50" s="9"/>
      <c r="B50" s="9"/>
      <c r="C50" s="9" t="s">
        <v>453</v>
      </c>
      <c r="D50" s="281"/>
      <c r="E50" s="281"/>
      <c r="F50" s="281"/>
      <c r="G50" s="281"/>
    </row>
    <row r="51" spans="1:7" x14ac:dyDescent="0.2">
      <c r="A51" s="9"/>
      <c r="B51" s="9"/>
      <c r="C51" s="9" t="s">
        <v>454</v>
      </c>
      <c r="D51" s="281"/>
      <c r="E51" s="281"/>
      <c r="F51" s="281"/>
      <c r="G51" s="281"/>
    </row>
    <row r="52" spans="1:7" x14ac:dyDescent="0.2">
      <c r="A52" s="9"/>
      <c r="B52" s="9"/>
      <c r="C52" s="9" t="s">
        <v>455</v>
      </c>
      <c r="D52" s="281"/>
      <c r="E52" s="281"/>
      <c r="F52" s="281"/>
      <c r="G52" s="281"/>
    </row>
    <row r="53" spans="1:7" x14ac:dyDescent="0.2">
      <c r="A53" s="9"/>
      <c r="B53" s="9"/>
      <c r="C53" s="9" t="s">
        <v>456</v>
      </c>
      <c r="D53" s="281"/>
      <c r="E53" s="281"/>
      <c r="F53" s="281"/>
      <c r="G53" s="281"/>
    </row>
    <row r="54" spans="1:7" x14ac:dyDescent="0.2">
      <c r="A54" s="9"/>
      <c r="B54" s="9"/>
      <c r="C54" s="9" t="s">
        <v>457</v>
      </c>
      <c r="D54" s="281">
        <v>146</v>
      </c>
      <c r="E54" s="281">
        <v>0</v>
      </c>
      <c r="F54" s="281"/>
      <c r="G54" s="281"/>
    </row>
  </sheetData>
  <mergeCells count="13">
    <mergeCell ref="A1:C2"/>
    <mergeCell ref="D1:E2"/>
    <mergeCell ref="F1:G2"/>
    <mergeCell ref="A4:E4"/>
    <mergeCell ref="A6:C6"/>
    <mergeCell ref="B7:C7"/>
    <mergeCell ref="B49:C49"/>
    <mergeCell ref="A29:E29"/>
    <mergeCell ref="B32:C32"/>
    <mergeCell ref="B38:C38"/>
    <mergeCell ref="B44:C44"/>
    <mergeCell ref="B45:C45"/>
    <mergeCell ref="B48:C48"/>
  </mergeCells>
  <pageMargins left="0.25" right="0.25" top="0.75" bottom="0.75" header="0.3" footer="0.3"/>
  <pageSetup paperSize="9" scale="98" orientation="portrait" r:id="rId1"/>
  <headerFooter>
    <oddHeader xml:space="preserve">&amp;C11. melléklet a 3/2021.(V.28.) önkormányzati rendeletben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opLeftCell="A7" workbookViewId="0">
      <selection activeCell="A4" sqref="A4:P4"/>
    </sheetView>
  </sheetViews>
  <sheetFormatPr defaultRowHeight="12.75" x14ac:dyDescent="0.2"/>
  <cols>
    <col min="1" max="1" width="5" customWidth="1"/>
    <col min="6" max="6" width="15.85546875" customWidth="1"/>
    <col min="10" max="10" width="5.7109375" customWidth="1"/>
    <col min="16" max="16" width="7" customWidth="1"/>
  </cols>
  <sheetData>
    <row r="1" spans="1:19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85"/>
      <c r="O1" s="285"/>
      <c r="P1" s="285"/>
    </row>
    <row r="2" spans="1:19" ht="18" customHeight="1" x14ac:dyDescent="0.25">
      <c r="A2" s="1"/>
      <c r="B2" s="1"/>
      <c r="C2" s="1"/>
      <c r="D2" s="1"/>
      <c r="E2" s="1"/>
      <c r="F2" s="289" t="s">
        <v>392</v>
      </c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9" ht="18" customHeight="1" x14ac:dyDescent="0.25">
      <c r="A3" s="1"/>
      <c r="B3" s="1"/>
      <c r="C3" s="1"/>
      <c r="D3" s="1"/>
      <c r="E3" s="1"/>
      <c r="F3" s="289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</row>
    <row r="4" spans="1:19" ht="18" customHeight="1" x14ac:dyDescent="0.25">
      <c r="A4" s="286" t="s">
        <v>396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</row>
    <row r="5" spans="1:19" ht="18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9" ht="30" customHeight="1" x14ac:dyDescent="0.25">
      <c r="A6" s="49" t="s">
        <v>0</v>
      </c>
      <c r="B6" s="287" t="s">
        <v>4</v>
      </c>
      <c r="C6" s="287"/>
      <c r="D6" s="287"/>
      <c r="E6" s="287"/>
      <c r="F6" s="287"/>
      <c r="G6" s="50" t="s">
        <v>1</v>
      </c>
      <c r="H6" s="215" t="s">
        <v>137</v>
      </c>
      <c r="I6" s="212" t="s">
        <v>341</v>
      </c>
      <c r="J6" s="49" t="s">
        <v>0</v>
      </c>
      <c r="K6" s="287" t="s">
        <v>3</v>
      </c>
      <c r="L6" s="287"/>
      <c r="M6" s="287"/>
      <c r="N6" s="287"/>
      <c r="O6" s="287"/>
      <c r="P6" s="287"/>
      <c r="Q6" s="78" t="s">
        <v>2</v>
      </c>
      <c r="R6" s="215" t="s">
        <v>137</v>
      </c>
      <c r="S6" s="212" t="s">
        <v>341</v>
      </c>
    </row>
    <row r="7" spans="1:19" ht="18" customHeight="1" x14ac:dyDescent="0.25">
      <c r="A7" s="65" t="s">
        <v>5</v>
      </c>
      <c r="B7" s="27" t="s">
        <v>92</v>
      </c>
      <c r="C7" s="28"/>
      <c r="D7" s="28"/>
      <c r="E7" s="28"/>
      <c r="F7" s="29"/>
      <c r="G7" s="6">
        <v>50680</v>
      </c>
      <c r="H7" s="51">
        <v>49686</v>
      </c>
      <c r="I7" s="51">
        <v>49686</v>
      </c>
      <c r="J7" s="36" t="s">
        <v>5</v>
      </c>
      <c r="K7" s="291" t="s">
        <v>31</v>
      </c>
      <c r="L7" s="291"/>
      <c r="M7" s="291"/>
      <c r="N7" s="291"/>
      <c r="O7" s="291"/>
      <c r="P7" s="291"/>
      <c r="Q7" s="6">
        <v>15442</v>
      </c>
      <c r="R7" s="83">
        <v>16729</v>
      </c>
      <c r="S7" s="83">
        <v>16729</v>
      </c>
    </row>
    <row r="8" spans="1:19" ht="18" customHeight="1" x14ac:dyDescent="0.25">
      <c r="A8" s="36" t="s">
        <v>6</v>
      </c>
      <c r="B8" s="291" t="s">
        <v>11</v>
      </c>
      <c r="C8" s="291"/>
      <c r="D8" s="291"/>
      <c r="E8" s="291"/>
      <c r="F8" s="291"/>
      <c r="G8" s="6">
        <v>17150</v>
      </c>
      <c r="H8" s="51">
        <v>14555</v>
      </c>
      <c r="I8" s="51">
        <v>14555</v>
      </c>
      <c r="J8" s="36" t="s">
        <v>6</v>
      </c>
      <c r="K8" s="291" t="s">
        <v>32</v>
      </c>
      <c r="L8" s="291"/>
      <c r="M8" s="291"/>
      <c r="N8" s="291"/>
      <c r="O8" s="291"/>
      <c r="P8" s="291"/>
      <c r="Q8" s="6">
        <v>2601</v>
      </c>
      <c r="R8" s="83">
        <v>2548</v>
      </c>
      <c r="S8" s="83">
        <v>2547</v>
      </c>
    </row>
    <row r="9" spans="1:19" ht="18" customHeight="1" x14ac:dyDescent="0.25">
      <c r="A9" s="36" t="s">
        <v>7</v>
      </c>
      <c r="B9" s="291" t="s">
        <v>14</v>
      </c>
      <c r="C9" s="291"/>
      <c r="D9" s="291"/>
      <c r="E9" s="291"/>
      <c r="F9" s="291"/>
      <c r="G9" s="6">
        <v>5351</v>
      </c>
      <c r="H9" s="51">
        <v>6568</v>
      </c>
      <c r="I9" s="51">
        <v>6568</v>
      </c>
      <c r="J9" s="36" t="s">
        <v>7</v>
      </c>
      <c r="K9" s="291" t="s">
        <v>33</v>
      </c>
      <c r="L9" s="291"/>
      <c r="M9" s="291"/>
      <c r="N9" s="291"/>
      <c r="O9" s="291"/>
      <c r="P9" s="291"/>
      <c r="Q9" s="6">
        <v>48497</v>
      </c>
      <c r="R9" s="83">
        <v>55163</v>
      </c>
      <c r="S9" s="83">
        <v>41081</v>
      </c>
    </row>
    <row r="10" spans="1:19" ht="18" customHeight="1" x14ac:dyDescent="0.25">
      <c r="A10" s="36" t="s">
        <v>8</v>
      </c>
      <c r="B10" s="291" t="s">
        <v>10</v>
      </c>
      <c r="C10" s="291"/>
      <c r="D10" s="291"/>
      <c r="E10" s="291"/>
      <c r="F10" s="291"/>
      <c r="G10" s="6">
        <v>9363</v>
      </c>
      <c r="H10" s="51">
        <v>15222</v>
      </c>
      <c r="I10" s="51">
        <v>15222</v>
      </c>
      <c r="J10" s="36" t="s">
        <v>8</v>
      </c>
      <c r="K10" s="291" t="s">
        <v>34</v>
      </c>
      <c r="L10" s="291"/>
      <c r="M10" s="291"/>
      <c r="N10" s="291"/>
      <c r="O10" s="291"/>
      <c r="P10" s="291"/>
      <c r="Q10" s="6">
        <v>3782</v>
      </c>
      <c r="R10" s="83">
        <v>2277</v>
      </c>
      <c r="S10" s="83">
        <v>2278</v>
      </c>
    </row>
    <row r="11" spans="1:19" ht="18" customHeight="1" x14ac:dyDescent="0.25">
      <c r="A11" s="36" t="s">
        <v>16</v>
      </c>
      <c r="B11" s="291" t="s">
        <v>153</v>
      </c>
      <c r="C11" s="291"/>
      <c r="D11" s="291"/>
      <c r="E11" s="291"/>
      <c r="F11" s="291"/>
      <c r="G11" s="11"/>
      <c r="H11" s="51">
        <v>0</v>
      </c>
      <c r="I11" s="51">
        <v>0</v>
      </c>
      <c r="J11" s="36" t="s">
        <v>16</v>
      </c>
      <c r="K11" s="291" t="s">
        <v>35</v>
      </c>
      <c r="L11" s="291"/>
      <c r="M11" s="291"/>
      <c r="N11" s="291"/>
      <c r="O11" s="291"/>
      <c r="P11" s="291"/>
      <c r="Q11" s="6">
        <v>166</v>
      </c>
      <c r="R11" s="83">
        <v>277</v>
      </c>
      <c r="S11" s="83">
        <v>277</v>
      </c>
    </row>
    <row r="12" spans="1:19" ht="18" customHeight="1" x14ac:dyDescent="0.25">
      <c r="A12" s="36" t="s">
        <v>17</v>
      </c>
      <c r="B12" s="291" t="s">
        <v>120</v>
      </c>
      <c r="C12" s="291"/>
      <c r="D12" s="291"/>
      <c r="E12" s="291"/>
      <c r="F12" s="291"/>
      <c r="G12" s="6"/>
      <c r="H12" s="51">
        <v>0</v>
      </c>
      <c r="I12" s="51">
        <v>0</v>
      </c>
      <c r="J12" s="36" t="s">
        <v>17</v>
      </c>
      <c r="K12" s="291" t="s">
        <v>36</v>
      </c>
      <c r="L12" s="291"/>
      <c r="M12" s="291"/>
      <c r="N12" s="291"/>
      <c r="O12" s="291"/>
      <c r="P12" s="291"/>
      <c r="Q12" s="6">
        <v>1000</v>
      </c>
      <c r="R12" s="83">
        <v>806</v>
      </c>
      <c r="S12" s="83">
        <v>806</v>
      </c>
    </row>
    <row r="13" spans="1:19" ht="18" customHeight="1" x14ac:dyDescent="0.25">
      <c r="A13" s="36" t="s">
        <v>20</v>
      </c>
      <c r="B13" s="306" t="s">
        <v>156</v>
      </c>
      <c r="C13" s="304"/>
      <c r="D13" s="304"/>
      <c r="E13" s="304"/>
      <c r="F13" s="305"/>
      <c r="G13" s="6"/>
      <c r="H13" s="51">
        <v>1904</v>
      </c>
      <c r="I13" s="51">
        <v>1904</v>
      </c>
      <c r="J13" s="36" t="s">
        <v>20</v>
      </c>
      <c r="K13" s="291" t="s">
        <v>154</v>
      </c>
      <c r="L13" s="296"/>
      <c r="M13" s="296"/>
      <c r="N13" s="296"/>
      <c r="O13" s="296"/>
      <c r="P13" s="296"/>
      <c r="Q13" s="6"/>
      <c r="R13" s="83">
        <v>0</v>
      </c>
      <c r="S13" s="83">
        <v>0</v>
      </c>
    </row>
    <row r="14" spans="1:19" ht="18" customHeight="1" x14ac:dyDescent="0.25">
      <c r="A14" s="36"/>
      <c r="B14" s="291"/>
      <c r="C14" s="291"/>
      <c r="D14" s="291"/>
      <c r="E14" s="291"/>
      <c r="F14" s="291"/>
      <c r="G14" s="6"/>
      <c r="H14" s="51"/>
      <c r="I14" s="51"/>
      <c r="J14" s="36" t="s">
        <v>21</v>
      </c>
      <c r="K14" s="291" t="s">
        <v>94</v>
      </c>
      <c r="L14" s="291"/>
      <c r="M14" s="291"/>
      <c r="N14" s="291"/>
      <c r="O14" s="291"/>
      <c r="P14" s="291"/>
      <c r="Q14" s="6">
        <v>18971</v>
      </c>
      <c r="R14" s="83">
        <v>17396</v>
      </c>
      <c r="S14" s="83">
        <v>17372</v>
      </c>
    </row>
    <row r="15" spans="1:19" ht="18" customHeight="1" x14ac:dyDescent="0.25">
      <c r="A15" s="36"/>
      <c r="B15" s="292"/>
      <c r="C15" s="304"/>
      <c r="D15" s="304"/>
      <c r="E15" s="304"/>
      <c r="F15" s="305"/>
      <c r="G15" s="6"/>
      <c r="H15" s="51"/>
      <c r="I15" s="51"/>
      <c r="J15" s="36" t="s">
        <v>22</v>
      </c>
      <c r="K15" s="291" t="s">
        <v>126</v>
      </c>
      <c r="L15" s="291"/>
      <c r="M15" s="291"/>
      <c r="N15" s="291"/>
      <c r="O15" s="291"/>
      <c r="P15" s="291"/>
      <c r="Q15" s="6">
        <v>1929</v>
      </c>
      <c r="R15" s="83">
        <v>3833</v>
      </c>
      <c r="S15" s="83">
        <v>1953</v>
      </c>
    </row>
    <row r="16" spans="1:19" ht="18" customHeight="1" x14ac:dyDescent="0.25">
      <c r="A16" s="293" t="s">
        <v>15</v>
      </c>
      <c r="B16" s="294"/>
      <c r="C16" s="294"/>
      <c r="D16" s="294"/>
      <c r="E16" s="294"/>
      <c r="F16" s="294"/>
      <c r="G16" s="30">
        <f>SUM(G7:G14)</f>
        <v>82544</v>
      </c>
      <c r="H16" s="38">
        <f>SUM(H7:H14)</f>
        <v>87935</v>
      </c>
      <c r="I16" s="38">
        <f>SUM(I7:I14)</f>
        <v>87935</v>
      </c>
      <c r="J16" s="301" t="s">
        <v>38</v>
      </c>
      <c r="K16" s="302"/>
      <c r="L16" s="302"/>
      <c r="M16" s="302"/>
      <c r="N16" s="302"/>
      <c r="O16" s="302"/>
      <c r="P16" s="302"/>
      <c r="Q16" s="77">
        <f>SUM(Q7:Q15)</f>
        <v>92388</v>
      </c>
      <c r="R16" s="111">
        <f>SUM(R7:R15)</f>
        <v>99029</v>
      </c>
      <c r="S16" s="111">
        <f>SUM(S7:S15)</f>
        <v>83043</v>
      </c>
    </row>
    <row r="17" spans="1:19" ht="12" customHeight="1" x14ac:dyDescent="0.25">
      <c r="A17" s="2"/>
      <c r="B17" s="3"/>
      <c r="C17" s="3"/>
      <c r="D17" s="3"/>
      <c r="E17" s="3"/>
      <c r="F17" s="3"/>
      <c r="G17" s="3"/>
      <c r="H17" s="51"/>
      <c r="I17" s="51"/>
      <c r="J17" s="88"/>
      <c r="K17" s="34"/>
      <c r="L17" s="34"/>
      <c r="M17" s="34"/>
      <c r="N17" s="34"/>
      <c r="O17" s="34"/>
      <c r="P17" s="34"/>
      <c r="Q17" s="72"/>
      <c r="R17" s="83"/>
      <c r="S17" s="83"/>
    </row>
    <row r="18" spans="1:19" ht="18" customHeight="1" x14ac:dyDescent="0.25">
      <c r="A18" s="36" t="s">
        <v>21</v>
      </c>
      <c r="B18" s="291" t="s">
        <v>18</v>
      </c>
      <c r="C18" s="291"/>
      <c r="D18" s="291"/>
      <c r="E18" s="291"/>
      <c r="F18" s="291"/>
      <c r="G18" s="6">
        <v>0</v>
      </c>
      <c r="H18" s="51">
        <v>0</v>
      </c>
      <c r="I18" s="51">
        <v>0</v>
      </c>
      <c r="J18" s="31"/>
      <c r="K18" s="291"/>
      <c r="L18" s="296"/>
      <c r="M18" s="296"/>
      <c r="N18" s="296"/>
      <c r="O18" s="296"/>
      <c r="P18" s="296"/>
      <c r="Q18" s="79"/>
      <c r="R18" s="83"/>
      <c r="S18" s="83"/>
    </row>
    <row r="19" spans="1:19" ht="11.25" customHeight="1" x14ac:dyDescent="0.25">
      <c r="A19" s="2"/>
      <c r="B19" s="3"/>
      <c r="C19" s="3"/>
      <c r="D19" s="3"/>
      <c r="E19" s="3"/>
      <c r="F19" s="3"/>
      <c r="G19" s="3"/>
      <c r="H19" s="51"/>
      <c r="I19" s="51"/>
      <c r="J19" s="33"/>
      <c r="K19" s="34"/>
      <c r="L19" s="34"/>
      <c r="M19" s="34"/>
      <c r="N19" s="34"/>
      <c r="O19" s="34"/>
      <c r="P19" s="34"/>
      <c r="Q19" s="73"/>
      <c r="R19" s="83"/>
      <c r="S19" s="83"/>
    </row>
    <row r="20" spans="1:19" ht="18" customHeight="1" x14ac:dyDescent="0.25">
      <c r="A20" s="293" t="s">
        <v>19</v>
      </c>
      <c r="B20" s="294"/>
      <c r="C20" s="294"/>
      <c r="D20" s="294"/>
      <c r="E20" s="294"/>
      <c r="F20" s="294"/>
      <c r="G20" s="30">
        <f>G16+G18</f>
        <v>82544</v>
      </c>
      <c r="H20" s="38">
        <f>H16+H18</f>
        <v>87935</v>
      </c>
      <c r="I20" s="38">
        <f>I16+I18</f>
        <v>87935</v>
      </c>
      <c r="J20" s="301" t="s">
        <v>89</v>
      </c>
      <c r="K20" s="302"/>
      <c r="L20" s="302"/>
      <c r="M20" s="302"/>
      <c r="N20" s="302"/>
      <c r="O20" s="302"/>
      <c r="P20" s="302"/>
      <c r="Q20" s="80">
        <f>Q16</f>
        <v>92388</v>
      </c>
      <c r="R20" s="113">
        <f>R16</f>
        <v>99029</v>
      </c>
      <c r="S20" s="113">
        <f>S16</f>
        <v>83043</v>
      </c>
    </row>
    <row r="21" spans="1:19" ht="18" customHeight="1" x14ac:dyDescent="0.25">
      <c r="A21" s="2"/>
      <c r="B21" s="3"/>
      <c r="C21" s="3"/>
      <c r="D21" s="3"/>
      <c r="E21" s="3"/>
      <c r="F21" s="3"/>
      <c r="G21" s="3"/>
      <c r="H21" s="51"/>
      <c r="I21" s="51"/>
      <c r="J21" s="112"/>
      <c r="K21" s="32"/>
      <c r="L21" s="32"/>
      <c r="M21" s="32"/>
      <c r="N21" s="32"/>
      <c r="O21" s="32"/>
      <c r="P21" s="8"/>
      <c r="Q21" s="81"/>
      <c r="R21" s="83"/>
      <c r="S21" s="83"/>
    </row>
    <row r="22" spans="1:19" ht="18" customHeight="1" x14ac:dyDescent="0.25">
      <c r="A22" s="36" t="s">
        <v>22</v>
      </c>
      <c r="B22" s="291" t="s">
        <v>23</v>
      </c>
      <c r="C22" s="291"/>
      <c r="D22" s="291"/>
      <c r="E22" s="291"/>
      <c r="F22" s="291"/>
      <c r="G22" s="6">
        <v>40000</v>
      </c>
      <c r="H22" s="51">
        <v>54489</v>
      </c>
      <c r="I22" s="51">
        <v>54489</v>
      </c>
      <c r="J22" s="36" t="s">
        <v>27</v>
      </c>
      <c r="K22" s="291" t="s">
        <v>41</v>
      </c>
      <c r="L22" s="291"/>
      <c r="M22" s="291"/>
      <c r="N22" s="291"/>
      <c r="O22" s="291"/>
      <c r="P22" s="291"/>
      <c r="Q22" s="6">
        <v>46266</v>
      </c>
      <c r="R22" s="83">
        <v>60060</v>
      </c>
      <c r="S22" s="83">
        <v>8060</v>
      </c>
    </row>
    <row r="23" spans="1:19" ht="18" customHeight="1" x14ac:dyDescent="0.25">
      <c r="A23" s="36" t="s">
        <v>27</v>
      </c>
      <c r="B23" s="291" t="s">
        <v>24</v>
      </c>
      <c r="C23" s="291"/>
      <c r="D23" s="291"/>
      <c r="E23" s="291"/>
      <c r="F23" s="291"/>
      <c r="G23" s="6"/>
      <c r="H23" s="51"/>
      <c r="I23" s="51"/>
      <c r="J23" s="36" t="s">
        <v>40</v>
      </c>
      <c r="K23" s="291" t="s">
        <v>42</v>
      </c>
      <c r="L23" s="291"/>
      <c r="M23" s="291"/>
      <c r="N23" s="291"/>
      <c r="O23" s="291"/>
      <c r="P23" s="291"/>
      <c r="Q23" s="6">
        <v>3960</v>
      </c>
      <c r="R23" s="83">
        <v>6277</v>
      </c>
      <c r="S23" s="83">
        <v>6277</v>
      </c>
    </row>
    <row r="24" spans="1:19" ht="18" customHeight="1" x14ac:dyDescent="0.25">
      <c r="A24" s="36" t="s">
        <v>40</v>
      </c>
      <c r="B24" s="291" t="s">
        <v>162</v>
      </c>
      <c r="C24" s="291"/>
      <c r="D24" s="291"/>
      <c r="E24" s="291"/>
      <c r="F24" s="291"/>
      <c r="G24" s="6">
        <v>2000</v>
      </c>
      <c r="H24" s="51">
        <v>0</v>
      </c>
      <c r="I24" s="51">
        <v>0</v>
      </c>
      <c r="J24" s="36" t="s">
        <v>45</v>
      </c>
      <c r="K24" s="291" t="s">
        <v>43</v>
      </c>
      <c r="L24" s="291"/>
      <c r="M24" s="291"/>
      <c r="N24" s="291"/>
      <c r="O24" s="291"/>
      <c r="P24" s="291"/>
      <c r="Q24" s="6"/>
      <c r="R24" s="83"/>
      <c r="S24" s="83"/>
    </row>
    <row r="25" spans="1:19" ht="18" customHeight="1" x14ac:dyDescent="0.25">
      <c r="A25" s="2"/>
      <c r="B25" s="3"/>
      <c r="C25" s="3"/>
      <c r="D25" s="3"/>
      <c r="E25" s="3"/>
      <c r="F25" s="3"/>
      <c r="G25" s="3"/>
      <c r="H25" s="51"/>
      <c r="I25" s="51"/>
      <c r="J25" s="36" t="s">
        <v>73</v>
      </c>
      <c r="K25" s="299" t="s">
        <v>48</v>
      </c>
      <c r="L25" s="299"/>
      <c r="M25" s="299"/>
      <c r="N25" s="299"/>
      <c r="O25" s="299"/>
      <c r="P25" s="299"/>
      <c r="Q25" s="34"/>
      <c r="R25" s="83"/>
      <c r="S25" s="83"/>
    </row>
    <row r="26" spans="1:19" ht="18" customHeight="1" x14ac:dyDescent="0.25">
      <c r="A26" s="293" t="s">
        <v>26</v>
      </c>
      <c r="B26" s="294"/>
      <c r="C26" s="294"/>
      <c r="D26" s="294"/>
      <c r="E26" s="294"/>
      <c r="F26" s="294"/>
      <c r="G26" s="30">
        <f>G22+G23+G24</f>
        <v>42000</v>
      </c>
      <c r="H26" s="38">
        <f>H22+H23+H24</f>
        <v>54489</v>
      </c>
      <c r="I26" s="38">
        <f>I22+I23+I24</f>
        <v>54489</v>
      </c>
      <c r="J26" s="301" t="s">
        <v>44</v>
      </c>
      <c r="K26" s="302"/>
      <c r="L26" s="302"/>
      <c r="M26" s="302"/>
      <c r="N26" s="302"/>
      <c r="O26" s="302"/>
      <c r="P26" s="302"/>
      <c r="Q26" s="77">
        <f>Q22+Q23+Q24+Q25</f>
        <v>50226</v>
      </c>
      <c r="R26" s="111">
        <f>R22+R23+R24+R25</f>
        <v>66337</v>
      </c>
      <c r="S26" s="111">
        <f>S22+S23+S24+S25</f>
        <v>14337</v>
      </c>
    </row>
    <row r="27" spans="1:19" ht="18" customHeight="1" x14ac:dyDescent="0.25">
      <c r="A27" s="2"/>
      <c r="B27" s="3"/>
      <c r="C27" s="3"/>
      <c r="D27" s="3"/>
      <c r="E27" s="3"/>
      <c r="F27" s="3"/>
      <c r="G27" s="3"/>
      <c r="H27" s="51"/>
      <c r="I27" s="51"/>
      <c r="J27" s="35"/>
      <c r="K27" s="10"/>
      <c r="L27" s="10"/>
      <c r="M27" s="10"/>
      <c r="N27" s="10"/>
      <c r="O27" s="10"/>
      <c r="P27" s="10"/>
      <c r="Q27" s="10"/>
      <c r="R27" s="83"/>
      <c r="S27" s="83"/>
    </row>
    <row r="28" spans="1:19" ht="18" customHeight="1" x14ac:dyDescent="0.25">
      <c r="A28" s="36" t="s">
        <v>45</v>
      </c>
      <c r="B28" s="291" t="s">
        <v>28</v>
      </c>
      <c r="C28" s="291"/>
      <c r="D28" s="291"/>
      <c r="E28" s="291"/>
      <c r="F28" s="291"/>
      <c r="G28" s="6">
        <v>18070</v>
      </c>
      <c r="H28" s="51">
        <v>22942</v>
      </c>
      <c r="I28" s="51">
        <v>22942</v>
      </c>
      <c r="J28" s="33"/>
      <c r="K28" s="300"/>
      <c r="L28" s="300"/>
      <c r="M28" s="300"/>
      <c r="N28" s="300"/>
      <c r="O28" s="300"/>
      <c r="P28" s="300"/>
      <c r="Q28" s="12"/>
      <c r="R28" s="83"/>
      <c r="S28" s="83"/>
    </row>
    <row r="29" spans="1:19" ht="18" customHeight="1" x14ac:dyDescent="0.25">
      <c r="A29" s="293" t="s">
        <v>29</v>
      </c>
      <c r="B29" s="294"/>
      <c r="C29" s="294"/>
      <c r="D29" s="294"/>
      <c r="E29" s="294"/>
      <c r="F29" s="294"/>
      <c r="G29" s="30">
        <f>G26+G28</f>
        <v>60070</v>
      </c>
      <c r="H29" s="38">
        <f>H26+H28</f>
        <v>77431</v>
      </c>
      <c r="I29" s="38">
        <f>I26+I28</f>
        <v>77431</v>
      </c>
      <c r="J29" s="293" t="s">
        <v>47</v>
      </c>
      <c r="K29" s="294"/>
      <c r="L29" s="294"/>
      <c r="M29" s="294"/>
      <c r="N29" s="294"/>
      <c r="O29" s="294"/>
      <c r="P29" s="294"/>
      <c r="Q29" s="30">
        <f>Q26</f>
        <v>50226</v>
      </c>
      <c r="R29" s="113">
        <f>R26</f>
        <v>66337</v>
      </c>
      <c r="S29" s="113">
        <f>S26</f>
        <v>14337</v>
      </c>
    </row>
    <row r="30" spans="1:19" ht="18" customHeight="1" thickBot="1" x14ac:dyDescent="0.3">
      <c r="A30" s="297" t="s">
        <v>30</v>
      </c>
      <c r="B30" s="298"/>
      <c r="C30" s="298"/>
      <c r="D30" s="298"/>
      <c r="E30" s="298"/>
      <c r="F30" s="298"/>
      <c r="G30" s="52">
        <f>G20+G29</f>
        <v>142614</v>
      </c>
      <c r="H30" s="214">
        <f>H20+H29</f>
        <v>165366</v>
      </c>
      <c r="I30" s="117">
        <f>I20+I29</f>
        <v>165366</v>
      </c>
      <c r="J30" s="297" t="s">
        <v>46</v>
      </c>
      <c r="K30" s="298"/>
      <c r="L30" s="298"/>
      <c r="M30" s="298"/>
      <c r="N30" s="298"/>
      <c r="O30" s="298"/>
      <c r="P30" s="298"/>
      <c r="Q30" s="52">
        <f>Q20+Q29</f>
        <v>142614</v>
      </c>
      <c r="R30" s="39">
        <f>R20+R29</f>
        <v>165366</v>
      </c>
      <c r="S30" s="39">
        <f>S20+S29</f>
        <v>97380</v>
      </c>
    </row>
    <row r="31" spans="1:19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9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9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9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53"/>
    </row>
    <row r="35" spans="1:19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9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mergeCells count="44">
    <mergeCell ref="A30:F30"/>
    <mergeCell ref="K28:P28"/>
    <mergeCell ref="J29:P29"/>
    <mergeCell ref="J30:P30"/>
    <mergeCell ref="B18:F18"/>
    <mergeCell ref="B24:F24"/>
    <mergeCell ref="B23:F23"/>
    <mergeCell ref="A26:F26"/>
    <mergeCell ref="A29:F29"/>
    <mergeCell ref="B28:F28"/>
    <mergeCell ref="N1:P1"/>
    <mergeCell ref="A20:F20"/>
    <mergeCell ref="B22:F22"/>
    <mergeCell ref="K7:P7"/>
    <mergeCell ref="B12:F12"/>
    <mergeCell ref="K11:P11"/>
    <mergeCell ref="K14:P14"/>
    <mergeCell ref="B8:F8"/>
    <mergeCell ref="K9:P9"/>
    <mergeCell ref="K18:P18"/>
    <mergeCell ref="J20:P20"/>
    <mergeCell ref="B14:F14"/>
    <mergeCell ref="K23:P23"/>
    <mergeCell ref="K6:P6"/>
    <mergeCell ref="B11:F11"/>
    <mergeCell ref="A16:F16"/>
    <mergeCell ref="B13:F13"/>
    <mergeCell ref="A4:P4"/>
    <mergeCell ref="B6:F6"/>
    <mergeCell ref="K8:P8"/>
    <mergeCell ref="K10:P10"/>
    <mergeCell ref="B9:F9"/>
    <mergeCell ref="F2:Q2"/>
    <mergeCell ref="F3:Q3"/>
    <mergeCell ref="J26:P26"/>
    <mergeCell ref="B10:F10"/>
    <mergeCell ref="K22:P22"/>
    <mergeCell ref="K15:P15"/>
    <mergeCell ref="B15:F15"/>
    <mergeCell ref="J16:P16"/>
    <mergeCell ref="K12:P12"/>
    <mergeCell ref="K13:P13"/>
    <mergeCell ref="K25:P25"/>
    <mergeCell ref="K24:P24"/>
  </mergeCells>
  <phoneticPr fontId="5" type="noConversion"/>
  <pageMargins left="0.39370078740157483" right="0.39370078740157483" top="0.39370078740157483" bottom="0.19685039370078741" header="0.51181102362204722" footer="0.51181102362204722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30"/>
  <sheetViews>
    <sheetView workbookViewId="0">
      <selection activeCell="A7" sqref="A7:P7"/>
    </sheetView>
  </sheetViews>
  <sheetFormatPr defaultRowHeight="12.75" x14ac:dyDescent="0.2"/>
  <cols>
    <col min="1" max="1" width="5" customWidth="1"/>
    <col min="6" max="6" width="8.140625" customWidth="1"/>
    <col min="7" max="9" width="11" customWidth="1"/>
    <col min="10" max="10" width="6.28515625" customWidth="1"/>
    <col min="15" max="15" width="3.85546875" customWidth="1"/>
    <col min="16" max="16" width="2.42578125" customWidth="1"/>
    <col min="17" max="17" width="11.140625" customWidth="1"/>
  </cols>
  <sheetData>
    <row r="4" spans="1:19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08"/>
      <c r="O4" s="308"/>
      <c r="P4" s="308"/>
      <c r="Q4" s="308"/>
    </row>
    <row r="5" spans="1:19" ht="18" customHeight="1" x14ac:dyDescent="0.25">
      <c r="A5" s="1"/>
      <c r="B5" s="1"/>
      <c r="C5" s="1"/>
      <c r="D5" s="1"/>
      <c r="E5" s="1"/>
      <c r="F5" s="289" t="s">
        <v>394</v>
      </c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</row>
    <row r="6" spans="1:19" ht="18.75" customHeight="1" x14ac:dyDescent="0.25">
      <c r="A6" s="1"/>
      <c r="B6" s="1"/>
      <c r="C6" s="1"/>
      <c r="D6" s="1"/>
      <c r="E6" s="1"/>
      <c r="F6" s="289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</row>
    <row r="7" spans="1:19" ht="18" customHeight="1" x14ac:dyDescent="0.25">
      <c r="A7" s="286" t="s">
        <v>397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1:19" ht="8.25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49.5" customHeight="1" x14ac:dyDescent="0.25">
      <c r="A9" s="37" t="s">
        <v>0</v>
      </c>
      <c r="B9" s="311" t="s">
        <v>4</v>
      </c>
      <c r="C9" s="311"/>
      <c r="D9" s="311"/>
      <c r="E9" s="311"/>
      <c r="F9" s="311"/>
      <c r="G9" s="70" t="s">
        <v>373</v>
      </c>
      <c r="H9" s="215" t="s">
        <v>137</v>
      </c>
      <c r="I9" s="212" t="s">
        <v>341</v>
      </c>
      <c r="J9" s="49" t="s">
        <v>0</v>
      </c>
      <c r="K9" s="312" t="s">
        <v>3</v>
      </c>
      <c r="L9" s="312"/>
      <c r="M9" s="312"/>
      <c r="N9" s="312"/>
      <c r="O9" s="312"/>
      <c r="P9" s="312"/>
      <c r="Q9" s="70" t="s">
        <v>373</v>
      </c>
      <c r="R9" s="215" t="s">
        <v>137</v>
      </c>
      <c r="S9" s="212" t="s">
        <v>341</v>
      </c>
    </row>
    <row r="10" spans="1:19" ht="18" customHeight="1" x14ac:dyDescent="0.25">
      <c r="A10" s="69" t="s">
        <v>5</v>
      </c>
      <c r="B10" s="309" t="s">
        <v>52</v>
      </c>
      <c r="C10" s="310"/>
      <c r="D10" s="310"/>
      <c r="E10" s="310"/>
      <c r="F10" s="310"/>
      <c r="G10" s="40">
        <v>18971</v>
      </c>
      <c r="H10" s="82">
        <v>17396</v>
      </c>
      <c r="I10" s="82">
        <v>17372</v>
      </c>
      <c r="J10" s="69" t="s">
        <v>5</v>
      </c>
      <c r="K10" s="307" t="s">
        <v>31</v>
      </c>
      <c r="L10" s="307"/>
      <c r="M10" s="307"/>
      <c r="N10" s="307"/>
      <c r="O10" s="307"/>
      <c r="P10" s="307"/>
      <c r="Q10" s="40">
        <v>14325</v>
      </c>
      <c r="R10" s="83">
        <v>9405</v>
      </c>
      <c r="S10" s="83">
        <v>9405</v>
      </c>
    </row>
    <row r="11" spans="1:19" ht="18" customHeight="1" x14ac:dyDescent="0.25">
      <c r="A11" s="69" t="s">
        <v>6</v>
      </c>
      <c r="B11" s="309" t="s">
        <v>53</v>
      </c>
      <c r="C11" s="309"/>
      <c r="D11" s="309"/>
      <c r="E11" s="309"/>
      <c r="F11" s="309"/>
      <c r="G11" s="40"/>
      <c r="H11" s="82">
        <v>25</v>
      </c>
      <c r="I11" s="82">
        <v>25</v>
      </c>
      <c r="J11" s="69" t="s">
        <v>6</v>
      </c>
      <c r="K11" s="307" t="s">
        <v>49</v>
      </c>
      <c r="L11" s="307"/>
      <c r="M11" s="307"/>
      <c r="N11" s="307"/>
      <c r="O11" s="307"/>
      <c r="P11" s="307"/>
      <c r="Q11" s="40">
        <v>2052</v>
      </c>
      <c r="R11" s="83">
        <v>1658</v>
      </c>
      <c r="S11" s="83">
        <v>1658</v>
      </c>
    </row>
    <row r="12" spans="1:19" ht="18" customHeight="1" x14ac:dyDescent="0.25">
      <c r="A12" s="69" t="s">
        <v>7</v>
      </c>
      <c r="B12" s="307" t="s">
        <v>50</v>
      </c>
      <c r="C12" s="307"/>
      <c r="D12" s="307"/>
      <c r="E12" s="307"/>
      <c r="F12" s="307"/>
      <c r="G12" s="40"/>
      <c r="H12" s="82"/>
      <c r="I12" s="82"/>
      <c r="J12" s="69" t="s">
        <v>7</v>
      </c>
      <c r="K12" s="307" t="s">
        <v>33</v>
      </c>
      <c r="L12" s="307"/>
      <c r="M12" s="307"/>
      <c r="N12" s="307"/>
      <c r="O12" s="307"/>
      <c r="P12" s="307"/>
      <c r="Q12" s="40">
        <v>2599</v>
      </c>
      <c r="R12" s="83">
        <v>6003</v>
      </c>
      <c r="S12" s="83">
        <v>5934</v>
      </c>
    </row>
    <row r="13" spans="1:19" ht="18" customHeight="1" x14ac:dyDescent="0.25">
      <c r="A13" s="69" t="s">
        <v>8</v>
      </c>
      <c r="B13" s="307" t="s">
        <v>51</v>
      </c>
      <c r="C13" s="307"/>
      <c r="D13" s="307"/>
      <c r="E13" s="307"/>
      <c r="F13" s="307"/>
      <c r="G13" s="40"/>
      <c r="H13" s="82"/>
      <c r="I13" s="82"/>
      <c r="J13" s="69" t="s">
        <v>8</v>
      </c>
      <c r="K13" s="307" t="s">
        <v>54</v>
      </c>
      <c r="L13" s="307"/>
      <c r="M13" s="307"/>
      <c r="N13" s="307"/>
      <c r="O13" s="307"/>
      <c r="P13" s="307"/>
      <c r="Q13" s="40"/>
      <c r="R13" s="83"/>
      <c r="S13" s="83"/>
    </row>
    <row r="14" spans="1:19" ht="18" customHeight="1" x14ac:dyDescent="0.25">
      <c r="A14" s="293" t="s">
        <v>15</v>
      </c>
      <c r="B14" s="294"/>
      <c r="C14" s="294"/>
      <c r="D14" s="294"/>
      <c r="E14" s="294"/>
      <c r="F14" s="294"/>
      <c r="G14" s="30">
        <f>G10+G11+G12+G13</f>
        <v>18971</v>
      </c>
      <c r="H14" s="38">
        <f>SUM(H10:H13)</f>
        <v>17421</v>
      </c>
      <c r="I14" s="38">
        <f>SUM(I10:I13)</f>
        <v>17397</v>
      </c>
      <c r="J14" s="313" t="s">
        <v>38</v>
      </c>
      <c r="K14" s="314"/>
      <c r="L14" s="314"/>
      <c r="M14" s="314"/>
      <c r="N14" s="314"/>
      <c r="O14" s="314"/>
      <c r="P14" s="315"/>
      <c r="Q14" s="71">
        <f>SUM(Q10:Q13)</f>
        <v>18976</v>
      </c>
      <c r="R14" s="83">
        <f>SUM(R10:R13)</f>
        <v>17066</v>
      </c>
      <c r="S14" s="83">
        <f>SUM(S10:S13)</f>
        <v>16997</v>
      </c>
    </row>
    <row r="15" spans="1:19" ht="12" customHeight="1" x14ac:dyDescent="0.25">
      <c r="A15" s="2"/>
      <c r="B15" s="3"/>
      <c r="C15" s="3"/>
      <c r="D15" s="3"/>
      <c r="E15" s="3"/>
      <c r="F15" s="3"/>
      <c r="G15" s="3"/>
      <c r="H15" s="51"/>
      <c r="I15" s="51"/>
      <c r="J15" s="35"/>
      <c r="K15" s="10"/>
      <c r="L15" s="10"/>
      <c r="M15" s="10"/>
      <c r="N15" s="10"/>
      <c r="O15" s="10"/>
      <c r="P15" s="10"/>
      <c r="Q15" s="72"/>
      <c r="R15" s="84"/>
      <c r="S15" s="84"/>
    </row>
    <row r="16" spans="1:19" ht="18" customHeight="1" x14ac:dyDescent="0.25">
      <c r="A16" s="36" t="s">
        <v>16</v>
      </c>
      <c r="B16" s="316" t="s">
        <v>18</v>
      </c>
      <c r="C16" s="316"/>
      <c r="D16" s="316"/>
      <c r="E16" s="316"/>
      <c r="F16" s="316"/>
      <c r="G16" s="119">
        <v>5</v>
      </c>
      <c r="H16" s="213">
        <v>5</v>
      </c>
      <c r="I16" s="118">
        <v>5</v>
      </c>
      <c r="J16" s="2"/>
      <c r="K16" s="321"/>
      <c r="L16" s="322"/>
      <c r="M16" s="322"/>
      <c r="N16" s="322"/>
      <c r="O16" s="322"/>
      <c r="P16" s="322"/>
      <c r="Q16" s="322"/>
      <c r="R16" s="85"/>
      <c r="S16" s="85"/>
    </row>
    <row r="17" spans="1:19" ht="11.25" customHeight="1" x14ac:dyDescent="0.25">
      <c r="A17" s="2"/>
      <c r="B17" s="3"/>
      <c r="C17" s="3"/>
      <c r="D17" s="3"/>
      <c r="E17" s="3"/>
      <c r="F17" s="3"/>
      <c r="G17" s="3"/>
      <c r="H17" s="51"/>
      <c r="I17" s="51"/>
      <c r="J17" s="33"/>
      <c r="K17" s="12"/>
      <c r="L17" s="12"/>
      <c r="M17" s="12"/>
      <c r="N17" s="12"/>
      <c r="O17" s="12"/>
      <c r="P17" s="12"/>
      <c r="Q17" s="73"/>
      <c r="R17" s="86"/>
      <c r="S17" s="86"/>
    </row>
    <row r="18" spans="1:19" ht="18" customHeight="1" x14ac:dyDescent="0.25">
      <c r="A18" s="293" t="s">
        <v>19</v>
      </c>
      <c r="B18" s="294"/>
      <c r="C18" s="294"/>
      <c r="D18" s="294"/>
      <c r="E18" s="294"/>
      <c r="F18" s="294"/>
      <c r="G18" s="30">
        <f>G14+G16</f>
        <v>18976</v>
      </c>
      <c r="H18" s="38">
        <f>H14+H16</f>
        <v>17426</v>
      </c>
      <c r="I18" s="38">
        <f>I14+I16</f>
        <v>17402</v>
      </c>
      <c r="J18" s="313" t="s">
        <v>39</v>
      </c>
      <c r="K18" s="314"/>
      <c r="L18" s="314"/>
      <c r="M18" s="314"/>
      <c r="N18" s="314"/>
      <c r="O18" s="314"/>
      <c r="P18" s="315"/>
      <c r="Q18" s="74">
        <f>Q14</f>
        <v>18976</v>
      </c>
      <c r="R18" s="83">
        <f>R14</f>
        <v>17066</v>
      </c>
      <c r="S18" s="83">
        <f>S14</f>
        <v>16997</v>
      </c>
    </row>
    <row r="19" spans="1:19" ht="18" customHeight="1" x14ac:dyDescent="0.25">
      <c r="A19" s="2"/>
      <c r="B19" s="3"/>
      <c r="C19" s="3"/>
      <c r="D19" s="3"/>
      <c r="E19" s="3"/>
      <c r="F19" s="3"/>
      <c r="G19" s="3"/>
      <c r="H19" s="51"/>
      <c r="I19" s="51"/>
      <c r="J19" s="2"/>
      <c r="K19" s="3"/>
      <c r="L19" s="3"/>
      <c r="M19" s="3"/>
      <c r="N19" s="3"/>
      <c r="O19" s="3"/>
      <c r="P19" s="3"/>
      <c r="Q19" s="3"/>
      <c r="R19" s="83"/>
      <c r="S19" s="83"/>
    </row>
    <row r="20" spans="1:19" ht="18" customHeight="1" x14ac:dyDescent="0.25">
      <c r="A20" s="36" t="s">
        <v>17</v>
      </c>
      <c r="B20" s="307" t="s">
        <v>25</v>
      </c>
      <c r="C20" s="307"/>
      <c r="D20" s="307"/>
      <c r="E20" s="307"/>
      <c r="F20" s="307"/>
      <c r="G20" s="6"/>
      <c r="H20" s="51"/>
      <c r="I20" s="51"/>
      <c r="J20" s="87" t="s">
        <v>16</v>
      </c>
      <c r="K20" s="323" t="s">
        <v>95</v>
      </c>
      <c r="L20" s="323"/>
      <c r="M20" s="323"/>
      <c r="N20" s="323"/>
      <c r="O20" s="323"/>
      <c r="P20" s="323"/>
      <c r="Q20" s="7"/>
      <c r="R20" s="83">
        <v>360</v>
      </c>
      <c r="S20" s="83">
        <v>360</v>
      </c>
    </row>
    <row r="21" spans="1:19" ht="18" customHeight="1" x14ac:dyDescent="0.25">
      <c r="A21" s="2"/>
      <c r="B21" s="15"/>
      <c r="C21" s="15"/>
      <c r="D21" s="15"/>
      <c r="E21" s="15"/>
      <c r="F21" s="15"/>
      <c r="G21" s="3"/>
      <c r="H21" s="51"/>
      <c r="I21" s="51"/>
      <c r="J21" s="88"/>
      <c r="K21" s="317"/>
      <c r="L21" s="317"/>
      <c r="M21" s="317"/>
      <c r="N21" s="317"/>
      <c r="O21" s="317"/>
      <c r="P21" s="317"/>
      <c r="Q21" s="34"/>
      <c r="R21" s="83"/>
      <c r="S21" s="83"/>
    </row>
    <row r="22" spans="1:19" ht="18" customHeight="1" x14ac:dyDescent="0.25">
      <c r="A22" s="293" t="s">
        <v>26</v>
      </c>
      <c r="B22" s="294"/>
      <c r="C22" s="294"/>
      <c r="D22" s="294"/>
      <c r="E22" s="294"/>
      <c r="F22" s="294"/>
      <c r="G22" s="30"/>
      <c r="H22" s="38"/>
      <c r="I22" s="38"/>
      <c r="J22" s="318" t="s">
        <v>44</v>
      </c>
      <c r="K22" s="319"/>
      <c r="L22" s="319"/>
      <c r="M22" s="319"/>
      <c r="N22" s="319"/>
      <c r="O22" s="319"/>
      <c r="P22" s="320"/>
      <c r="Q22" s="75"/>
      <c r="R22" s="83">
        <f>R20</f>
        <v>360</v>
      </c>
      <c r="S22" s="83">
        <f>S20</f>
        <v>360</v>
      </c>
    </row>
    <row r="23" spans="1:19" ht="18" customHeight="1" x14ac:dyDescent="0.25">
      <c r="A23" s="293" t="s">
        <v>29</v>
      </c>
      <c r="B23" s="294"/>
      <c r="C23" s="294"/>
      <c r="D23" s="294"/>
      <c r="E23" s="294"/>
      <c r="F23" s="294"/>
      <c r="G23" s="30">
        <f>G22</f>
        <v>0</v>
      </c>
      <c r="H23" s="38"/>
      <c r="I23" s="38"/>
      <c r="J23" s="293" t="s">
        <v>47</v>
      </c>
      <c r="K23" s="294"/>
      <c r="L23" s="294"/>
      <c r="M23" s="294"/>
      <c r="N23" s="294"/>
      <c r="O23" s="294"/>
      <c r="P23" s="294"/>
      <c r="Q23" s="30">
        <f>Q22</f>
        <v>0</v>
      </c>
      <c r="R23" s="83">
        <f>R22</f>
        <v>360</v>
      </c>
      <c r="S23" s="83">
        <f>S22</f>
        <v>360</v>
      </c>
    </row>
    <row r="24" spans="1:19" ht="18" customHeight="1" thickBot="1" x14ac:dyDescent="0.3">
      <c r="A24" s="297" t="s">
        <v>30</v>
      </c>
      <c r="B24" s="298"/>
      <c r="C24" s="298"/>
      <c r="D24" s="298"/>
      <c r="E24" s="298"/>
      <c r="F24" s="298"/>
      <c r="G24" s="52">
        <f>G18+G23</f>
        <v>18976</v>
      </c>
      <c r="H24" s="39">
        <f>H18</f>
        <v>17426</v>
      </c>
      <c r="I24" s="39">
        <f>I18</f>
        <v>17402</v>
      </c>
      <c r="J24" s="297" t="s">
        <v>46</v>
      </c>
      <c r="K24" s="298"/>
      <c r="L24" s="298"/>
      <c r="M24" s="298"/>
      <c r="N24" s="298"/>
      <c r="O24" s="298"/>
      <c r="P24" s="298"/>
      <c r="Q24" s="52">
        <f>Q14+Q23</f>
        <v>18976</v>
      </c>
      <c r="R24" s="89">
        <f>R18+R23</f>
        <v>17426</v>
      </c>
      <c r="S24" s="89">
        <f>S18+S23</f>
        <v>17357</v>
      </c>
    </row>
    <row r="25" spans="1:19" ht="18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9" ht="18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9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3"/>
    </row>
    <row r="28" spans="1:19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9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9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mergeCells count="29">
    <mergeCell ref="J24:P24"/>
    <mergeCell ref="K21:P21"/>
    <mergeCell ref="J22:P22"/>
    <mergeCell ref="A24:F24"/>
    <mergeCell ref="K10:P10"/>
    <mergeCell ref="K11:P11"/>
    <mergeCell ref="K12:P12"/>
    <mergeCell ref="K13:P13"/>
    <mergeCell ref="K16:Q16"/>
    <mergeCell ref="K20:P20"/>
    <mergeCell ref="J14:P14"/>
    <mergeCell ref="J18:P18"/>
    <mergeCell ref="J23:P23"/>
    <mergeCell ref="A22:F22"/>
    <mergeCell ref="A14:F14"/>
    <mergeCell ref="B16:F16"/>
    <mergeCell ref="A18:F18"/>
    <mergeCell ref="B20:F20"/>
    <mergeCell ref="A23:F23"/>
    <mergeCell ref="B13:F13"/>
    <mergeCell ref="N4:Q4"/>
    <mergeCell ref="B10:F10"/>
    <mergeCell ref="B11:F11"/>
    <mergeCell ref="B12:F12"/>
    <mergeCell ref="A7:P7"/>
    <mergeCell ref="B9:F9"/>
    <mergeCell ref="K9:P9"/>
    <mergeCell ref="F5:R5"/>
    <mergeCell ref="F6:R6"/>
  </mergeCells>
  <phoneticPr fontId="5" type="noConversion"/>
  <pageMargins left="1.08" right="0.39370078740157483" top="0.39370078740157483" bottom="0.19685039370078741" header="0.51181102362204722" footer="0.51181102362204722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view="pageLayout" topLeftCell="A2" zoomScaleNormal="100" workbookViewId="0">
      <selection activeCell="A2" sqref="A2"/>
    </sheetView>
  </sheetViews>
  <sheetFormatPr defaultRowHeight="12.75" x14ac:dyDescent="0.2"/>
  <cols>
    <col min="1" max="1" width="5.28515625" customWidth="1"/>
    <col min="2" max="2" width="7.7109375" customWidth="1"/>
    <col min="5" max="5" width="12" customWidth="1"/>
    <col min="6" max="6" width="9.42578125" customWidth="1"/>
    <col min="13" max="14" width="7.28515625" customWidth="1"/>
    <col min="15" max="15" width="10.28515625" customWidth="1"/>
    <col min="16" max="16" width="11.140625" customWidth="1"/>
  </cols>
  <sheetData>
    <row r="1" spans="1:20" ht="15" customHeight="1" x14ac:dyDescent="0.25">
      <c r="A1" s="342" t="s">
        <v>399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8"/>
      <c r="S1" s="18"/>
      <c r="T1" s="18"/>
    </row>
    <row r="2" spans="1:20" ht="0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4.25" customHeight="1" x14ac:dyDescent="0.25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17"/>
      <c r="S3" s="17"/>
      <c r="T3" s="17"/>
    </row>
    <row r="4" spans="1:20" ht="15" customHeight="1" x14ac:dyDescent="0.25">
      <c r="A4" s="362" t="s">
        <v>398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18"/>
      <c r="S4" s="18"/>
      <c r="T4" s="18"/>
    </row>
    <row r="5" spans="1:20" ht="1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363" t="s">
        <v>74</v>
      </c>
      <c r="Q5" s="363"/>
      <c r="R5" s="17"/>
      <c r="S5" s="17"/>
      <c r="T5" s="17"/>
    </row>
    <row r="6" spans="1:20" ht="15" customHeight="1" x14ac:dyDescent="0.25">
      <c r="A6" s="346" t="s">
        <v>56</v>
      </c>
      <c r="B6" s="45"/>
      <c r="C6" s="350" t="s">
        <v>67</v>
      </c>
      <c r="D6" s="351"/>
      <c r="E6" s="352"/>
      <c r="F6" s="364" t="s">
        <v>57</v>
      </c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6"/>
      <c r="R6" s="17"/>
      <c r="S6" s="17"/>
      <c r="T6" s="17"/>
    </row>
    <row r="7" spans="1:20" ht="15" customHeight="1" x14ac:dyDescent="0.25">
      <c r="A7" s="347"/>
      <c r="B7" s="46"/>
      <c r="C7" s="353"/>
      <c r="D7" s="354"/>
      <c r="E7" s="355"/>
      <c r="F7" s="367" t="s">
        <v>4</v>
      </c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9"/>
      <c r="R7" s="18"/>
      <c r="S7" s="18"/>
      <c r="T7" s="18"/>
    </row>
    <row r="8" spans="1:20" ht="44.25" customHeight="1" x14ac:dyDescent="0.25">
      <c r="A8" s="348"/>
      <c r="B8" s="47"/>
      <c r="C8" s="356"/>
      <c r="D8" s="357"/>
      <c r="E8" s="358"/>
      <c r="F8" s="62" t="s">
        <v>63</v>
      </c>
      <c r="G8" s="62" t="s">
        <v>79</v>
      </c>
      <c r="H8" s="62" t="s">
        <v>53</v>
      </c>
      <c r="I8" s="62" t="s">
        <v>159</v>
      </c>
      <c r="J8" s="62" t="s">
        <v>163</v>
      </c>
      <c r="K8" s="121" t="s">
        <v>157</v>
      </c>
      <c r="L8" s="63" t="s">
        <v>123</v>
      </c>
      <c r="M8" s="273" t="s">
        <v>125</v>
      </c>
      <c r="N8" s="121" t="s">
        <v>158</v>
      </c>
      <c r="O8" s="121" t="s">
        <v>164</v>
      </c>
      <c r="P8" s="22" t="s">
        <v>124</v>
      </c>
      <c r="Q8" s="22" t="s">
        <v>80</v>
      </c>
      <c r="R8" s="17"/>
      <c r="S8" s="17"/>
      <c r="T8" s="17"/>
    </row>
    <row r="9" spans="1:20" s="20" customFormat="1" ht="15" customHeight="1" x14ac:dyDescent="0.2">
      <c r="A9" s="24" t="s">
        <v>9</v>
      </c>
      <c r="B9" s="24"/>
      <c r="C9" s="349" t="s">
        <v>68</v>
      </c>
      <c r="D9" s="349"/>
      <c r="E9" s="349"/>
      <c r="F9" s="24"/>
      <c r="G9" s="24"/>
      <c r="H9" s="24"/>
      <c r="I9" s="24"/>
      <c r="J9" s="24"/>
      <c r="K9" s="24"/>
      <c r="L9" s="24"/>
      <c r="M9" s="24"/>
      <c r="N9" s="24"/>
      <c r="O9" s="24"/>
      <c r="P9" s="24">
        <f>M9+N9+O9</f>
        <v>0</v>
      </c>
      <c r="Q9" s="24">
        <f>L9+P9</f>
        <v>0</v>
      </c>
      <c r="R9" s="19"/>
      <c r="S9" s="19"/>
      <c r="T9" s="19"/>
    </row>
    <row r="10" spans="1:20" ht="15" customHeight="1" x14ac:dyDescent="0.25">
      <c r="A10" s="14"/>
      <c r="B10" s="40"/>
      <c r="C10" s="359" t="s">
        <v>93</v>
      </c>
      <c r="D10" s="360"/>
      <c r="E10" s="361"/>
      <c r="F10" s="14"/>
      <c r="G10" s="14"/>
      <c r="H10" s="14"/>
      <c r="I10" s="14"/>
      <c r="J10" s="14">
        <v>5</v>
      </c>
      <c r="K10" s="14"/>
      <c r="L10" s="14">
        <f t="shared" ref="L10:L46" si="0">SUM(F10:K10)</f>
        <v>5</v>
      </c>
      <c r="M10" s="14"/>
      <c r="N10" s="14"/>
      <c r="O10" s="14"/>
      <c r="P10" s="24">
        <f t="shared" ref="P10:P46" si="1">M10+N10+O10</f>
        <v>0</v>
      </c>
      <c r="Q10" s="14">
        <f t="shared" ref="Q10:Q46" si="2">P10+L10</f>
        <v>5</v>
      </c>
      <c r="R10" s="17"/>
      <c r="S10" s="17"/>
      <c r="T10" s="17"/>
    </row>
    <row r="11" spans="1:20" ht="15" customHeight="1" x14ac:dyDescent="0.25">
      <c r="A11" s="14"/>
      <c r="B11" s="40"/>
      <c r="C11" s="292" t="s">
        <v>136</v>
      </c>
      <c r="D11" s="328"/>
      <c r="E11" s="329"/>
      <c r="F11" s="14"/>
      <c r="G11" s="14"/>
      <c r="H11" s="14">
        <v>25</v>
      </c>
      <c r="I11" s="14"/>
      <c r="J11" s="14">
        <v>5</v>
      </c>
      <c r="K11" s="14"/>
      <c r="L11" s="14">
        <f t="shared" si="0"/>
        <v>30</v>
      </c>
      <c r="M11" s="14"/>
      <c r="N11" s="14"/>
      <c r="O11" s="14"/>
      <c r="P11" s="24">
        <f>M11+N11+O11</f>
        <v>0</v>
      </c>
      <c r="Q11" s="210">
        <f>P11+L11</f>
        <v>30</v>
      </c>
      <c r="R11" s="17"/>
      <c r="S11" s="17"/>
      <c r="T11" s="17"/>
    </row>
    <row r="12" spans="1:20" s="94" customFormat="1" ht="15" customHeight="1" x14ac:dyDescent="0.25">
      <c r="A12" s="60"/>
      <c r="B12" s="101"/>
      <c r="C12" s="332" t="s">
        <v>341</v>
      </c>
      <c r="D12" s="333"/>
      <c r="E12" s="334"/>
      <c r="F12" s="60"/>
      <c r="G12" s="60"/>
      <c r="H12" s="60">
        <v>25</v>
      </c>
      <c r="I12" s="60"/>
      <c r="J12" s="60">
        <v>5</v>
      </c>
      <c r="K12" s="60"/>
      <c r="L12" s="60">
        <f t="shared" si="0"/>
        <v>30</v>
      </c>
      <c r="M12" s="60"/>
      <c r="N12" s="60"/>
      <c r="O12" s="60"/>
      <c r="P12" s="24">
        <f t="shared" si="1"/>
        <v>0</v>
      </c>
      <c r="Q12" s="92">
        <f t="shared" si="2"/>
        <v>30</v>
      </c>
      <c r="R12" s="93"/>
      <c r="S12" s="93"/>
      <c r="T12" s="93"/>
    </row>
    <row r="13" spans="1:20" ht="15" customHeight="1" x14ac:dyDescent="0.25">
      <c r="A13" s="24" t="s">
        <v>12</v>
      </c>
      <c r="B13" s="42" t="s">
        <v>101</v>
      </c>
      <c r="C13" s="343" t="s">
        <v>69</v>
      </c>
      <c r="D13" s="344"/>
      <c r="E13" s="345"/>
      <c r="F13" s="24"/>
      <c r="G13" s="24"/>
      <c r="H13" s="64"/>
      <c r="I13" s="24"/>
      <c r="J13" s="24"/>
      <c r="K13" s="24"/>
      <c r="L13" s="14">
        <f t="shared" si="0"/>
        <v>0</v>
      </c>
      <c r="M13" s="24"/>
      <c r="N13" s="24">
        <v>18070</v>
      </c>
      <c r="O13" s="24">
        <v>2000</v>
      </c>
      <c r="P13" s="24">
        <f t="shared" si="1"/>
        <v>20070</v>
      </c>
      <c r="Q13" s="14">
        <f t="shared" si="2"/>
        <v>20070</v>
      </c>
      <c r="R13" s="17"/>
      <c r="S13" s="17"/>
      <c r="T13" s="17"/>
    </row>
    <row r="14" spans="1:20" ht="15" customHeight="1" x14ac:dyDescent="0.25">
      <c r="A14" s="24"/>
      <c r="B14" s="42"/>
      <c r="C14" s="292" t="s">
        <v>136</v>
      </c>
      <c r="D14" s="328"/>
      <c r="E14" s="329"/>
      <c r="F14" s="24"/>
      <c r="G14" s="24"/>
      <c r="H14" s="14">
        <v>831</v>
      </c>
      <c r="I14" s="14">
        <v>1488</v>
      </c>
      <c r="J14" s="24"/>
      <c r="K14" s="24"/>
      <c r="L14" s="14">
        <f t="shared" si="0"/>
        <v>2319</v>
      </c>
      <c r="M14" s="24"/>
      <c r="N14" s="14">
        <v>0</v>
      </c>
      <c r="O14" s="14">
        <v>0</v>
      </c>
      <c r="P14" s="24">
        <f>M14+N14+O14</f>
        <v>0</v>
      </c>
      <c r="Q14" s="210">
        <f>P14+L14</f>
        <v>2319</v>
      </c>
      <c r="R14" s="17"/>
      <c r="S14" s="17"/>
      <c r="T14" s="17"/>
    </row>
    <row r="15" spans="1:20" s="94" customFormat="1" ht="15" customHeight="1" x14ac:dyDescent="0.25">
      <c r="A15" s="59"/>
      <c r="B15" s="91"/>
      <c r="C15" s="332" t="s">
        <v>341</v>
      </c>
      <c r="D15" s="333"/>
      <c r="E15" s="334"/>
      <c r="F15" s="59"/>
      <c r="G15" s="59"/>
      <c r="H15" s="60">
        <v>831</v>
      </c>
      <c r="I15" s="60">
        <v>1488</v>
      </c>
      <c r="J15" s="59"/>
      <c r="K15" s="59"/>
      <c r="L15" s="60">
        <f t="shared" si="0"/>
        <v>2319</v>
      </c>
      <c r="M15" s="59"/>
      <c r="N15" s="60">
        <v>0</v>
      </c>
      <c r="O15" s="60">
        <v>0</v>
      </c>
      <c r="P15" s="24">
        <f t="shared" si="1"/>
        <v>0</v>
      </c>
      <c r="Q15" s="92">
        <f t="shared" si="2"/>
        <v>2319</v>
      </c>
      <c r="R15" s="93"/>
      <c r="S15" s="93"/>
      <c r="T15" s="93"/>
    </row>
    <row r="16" spans="1:20" ht="15" customHeight="1" x14ac:dyDescent="0.25">
      <c r="A16" s="24" t="s">
        <v>13</v>
      </c>
      <c r="B16" s="24"/>
      <c r="C16" s="24" t="s">
        <v>70</v>
      </c>
      <c r="D16" s="24"/>
      <c r="E16" s="24"/>
      <c r="F16" s="24"/>
      <c r="G16" s="24"/>
      <c r="H16" s="24"/>
      <c r="I16" s="24"/>
      <c r="J16" s="24"/>
      <c r="K16" s="24"/>
      <c r="L16" s="14">
        <f t="shared" si="0"/>
        <v>0</v>
      </c>
      <c r="M16" s="24"/>
      <c r="N16" s="24"/>
      <c r="O16" s="24"/>
      <c r="P16" s="24">
        <f t="shared" si="1"/>
        <v>0</v>
      </c>
      <c r="Q16" s="14">
        <f t="shared" si="2"/>
        <v>0</v>
      </c>
      <c r="R16" s="17"/>
      <c r="S16" s="17"/>
      <c r="T16" s="17"/>
    </row>
    <row r="17" spans="1:20" ht="15" customHeight="1" x14ac:dyDescent="0.25">
      <c r="A17" s="14" t="s">
        <v>5</v>
      </c>
      <c r="B17" s="41" t="s">
        <v>113</v>
      </c>
      <c r="C17" s="359" t="s">
        <v>138</v>
      </c>
      <c r="D17" s="340"/>
      <c r="E17" s="341"/>
      <c r="F17" s="24"/>
      <c r="G17" s="24"/>
      <c r="H17" s="24"/>
      <c r="I17" s="24"/>
      <c r="J17" s="24"/>
      <c r="K17" s="24"/>
      <c r="L17" s="14">
        <f t="shared" si="0"/>
        <v>0</v>
      </c>
      <c r="M17" s="24"/>
      <c r="N17" s="24"/>
      <c r="O17" s="24"/>
      <c r="P17" s="24">
        <f t="shared" si="1"/>
        <v>0</v>
      </c>
      <c r="Q17" s="14">
        <f t="shared" si="2"/>
        <v>0</v>
      </c>
      <c r="R17" s="17"/>
      <c r="S17" s="17"/>
      <c r="T17" s="17"/>
    </row>
    <row r="18" spans="1:20" ht="15" customHeight="1" x14ac:dyDescent="0.25">
      <c r="A18" s="24"/>
      <c r="B18" s="24"/>
      <c r="C18" s="292" t="s">
        <v>136</v>
      </c>
      <c r="D18" s="328"/>
      <c r="E18" s="329"/>
      <c r="F18" s="24"/>
      <c r="G18" s="24"/>
      <c r="H18" s="14">
        <v>40</v>
      </c>
      <c r="I18" s="24"/>
      <c r="J18" s="24"/>
      <c r="K18" s="24"/>
      <c r="L18" s="14">
        <f t="shared" si="0"/>
        <v>40</v>
      </c>
      <c r="M18" s="24"/>
      <c r="N18" s="24"/>
      <c r="O18" s="24"/>
      <c r="P18" s="24">
        <f>M18+N18+O18</f>
        <v>0</v>
      </c>
      <c r="Q18" s="210">
        <f>P18+L18</f>
        <v>40</v>
      </c>
      <c r="R18" s="17"/>
      <c r="S18" s="17"/>
      <c r="T18" s="17"/>
    </row>
    <row r="19" spans="1:20" s="94" customFormat="1" ht="15" customHeight="1" x14ac:dyDescent="0.25">
      <c r="A19" s="59"/>
      <c r="B19" s="59"/>
      <c r="C19" s="332" t="s">
        <v>341</v>
      </c>
      <c r="D19" s="333"/>
      <c r="E19" s="334"/>
      <c r="F19" s="59"/>
      <c r="G19" s="59"/>
      <c r="H19" s="60">
        <v>40</v>
      </c>
      <c r="I19" s="59"/>
      <c r="J19" s="59"/>
      <c r="K19" s="59"/>
      <c r="L19" s="14">
        <f t="shared" si="0"/>
        <v>40</v>
      </c>
      <c r="M19" s="59"/>
      <c r="N19" s="59"/>
      <c r="O19" s="59"/>
      <c r="P19" s="24">
        <f t="shared" si="1"/>
        <v>0</v>
      </c>
      <c r="Q19" s="92">
        <f t="shared" si="2"/>
        <v>40</v>
      </c>
      <c r="R19" s="93"/>
      <c r="S19" s="93"/>
      <c r="T19" s="93"/>
    </row>
    <row r="20" spans="1:20" ht="15" customHeight="1" x14ac:dyDescent="0.25">
      <c r="A20" s="14" t="s">
        <v>6</v>
      </c>
      <c r="B20" s="41" t="s">
        <v>109</v>
      </c>
      <c r="C20" s="339" t="s">
        <v>110</v>
      </c>
      <c r="D20" s="339"/>
      <c r="E20" s="339"/>
      <c r="F20" s="14"/>
      <c r="G20" s="14"/>
      <c r="H20" s="14"/>
      <c r="I20" s="14">
        <v>888</v>
      </c>
      <c r="J20" s="14"/>
      <c r="K20" s="14"/>
      <c r="L20" s="14">
        <f t="shared" si="0"/>
        <v>888</v>
      </c>
      <c r="M20" s="14"/>
      <c r="N20" s="14"/>
      <c r="O20" s="14"/>
      <c r="P20" s="24">
        <f t="shared" si="1"/>
        <v>0</v>
      </c>
      <c r="Q20" s="14">
        <f t="shared" si="2"/>
        <v>888</v>
      </c>
      <c r="R20" s="17"/>
      <c r="S20" s="17"/>
      <c r="T20" s="17"/>
    </row>
    <row r="21" spans="1:20" ht="15" customHeight="1" x14ac:dyDescent="0.25">
      <c r="A21" s="14"/>
      <c r="B21" s="41"/>
      <c r="C21" s="292" t="s">
        <v>136</v>
      </c>
      <c r="D21" s="328"/>
      <c r="E21" s="329"/>
      <c r="F21" s="14"/>
      <c r="G21" s="14"/>
      <c r="H21" s="14"/>
      <c r="I21" s="14">
        <v>1058</v>
      </c>
      <c r="J21" s="14"/>
      <c r="K21" s="14"/>
      <c r="L21" s="14">
        <f t="shared" si="0"/>
        <v>1058</v>
      </c>
      <c r="M21" s="14"/>
      <c r="N21" s="14"/>
      <c r="O21" s="14"/>
      <c r="P21" s="24">
        <f>M21+N21+O21</f>
        <v>0</v>
      </c>
      <c r="Q21" s="210">
        <f>P21+L21</f>
        <v>1058</v>
      </c>
      <c r="R21" s="17"/>
      <c r="S21" s="17"/>
      <c r="T21" s="17"/>
    </row>
    <row r="22" spans="1:20" s="94" customFormat="1" ht="15" customHeight="1" x14ac:dyDescent="0.25">
      <c r="A22" s="60"/>
      <c r="B22" s="95"/>
      <c r="C22" s="332" t="s">
        <v>341</v>
      </c>
      <c r="D22" s="333"/>
      <c r="E22" s="334"/>
      <c r="F22" s="60"/>
      <c r="G22" s="60"/>
      <c r="H22" s="60"/>
      <c r="I22" s="60">
        <v>1058</v>
      </c>
      <c r="J22" s="60"/>
      <c r="K22" s="60"/>
      <c r="L22" s="14">
        <f t="shared" si="0"/>
        <v>1058</v>
      </c>
      <c r="M22" s="60"/>
      <c r="N22" s="60"/>
      <c r="O22" s="60"/>
      <c r="P22" s="24">
        <f t="shared" si="1"/>
        <v>0</v>
      </c>
      <c r="Q22" s="92">
        <f t="shared" si="2"/>
        <v>1058</v>
      </c>
      <c r="R22" s="93"/>
      <c r="S22" s="93"/>
      <c r="T22" s="93"/>
    </row>
    <row r="23" spans="1:20" ht="15" customHeight="1" x14ac:dyDescent="0.25">
      <c r="A23" s="60"/>
      <c r="B23" s="41" t="s">
        <v>167</v>
      </c>
      <c r="C23" s="339" t="s">
        <v>169</v>
      </c>
      <c r="D23" s="339"/>
      <c r="E23" s="339"/>
      <c r="F23" s="14"/>
      <c r="G23" s="14"/>
      <c r="H23" s="14"/>
      <c r="I23" s="14"/>
      <c r="J23" s="14"/>
      <c r="K23" s="14"/>
      <c r="L23" s="14">
        <f t="shared" si="0"/>
        <v>0</v>
      </c>
      <c r="M23" s="14"/>
      <c r="N23" s="14"/>
      <c r="O23" s="14"/>
      <c r="P23" s="24">
        <f>M23+N23+O23</f>
        <v>0</v>
      </c>
      <c r="Q23" s="14">
        <f>P23+L23</f>
        <v>0</v>
      </c>
      <c r="R23" s="17"/>
      <c r="S23" s="17"/>
      <c r="T23" s="17"/>
    </row>
    <row r="24" spans="1:20" ht="15" customHeight="1" x14ac:dyDescent="0.25">
      <c r="A24" s="60"/>
      <c r="B24" s="41"/>
      <c r="C24" s="292" t="s">
        <v>136</v>
      </c>
      <c r="D24" s="328"/>
      <c r="E24" s="329"/>
      <c r="F24" s="14"/>
      <c r="G24" s="14"/>
      <c r="H24" s="14"/>
      <c r="I24" s="14"/>
      <c r="J24" s="14"/>
      <c r="K24" s="14"/>
      <c r="L24" s="14">
        <f t="shared" si="0"/>
        <v>0</v>
      </c>
      <c r="M24" s="14">
        <v>14734</v>
      </c>
      <c r="N24" s="14"/>
      <c r="O24" s="14"/>
      <c r="P24" s="24">
        <f>M24+N24+O24</f>
        <v>14734</v>
      </c>
      <c r="Q24" s="210">
        <f>P24+L24</f>
        <v>14734</v>
      </c>
      <c r="R24" s="17"/>
      <c r="S24" s="17"/>
      <c r="T24" s="17"/>
    </row>
    <row r="25" spans="1:20" s="94" customFormat="1" ht="15" customHeight="1" x14ac:dyDescent="0.25">
      <c r="A25" s="60"/>
      <c r="B25" s="95"/>
      <c r="C25" s="332" t="s">
        <v>341</v>
      </c>
      <c r="D25" s="333"/>
      <c r="E25" s="334"/>
      <c r="F25" s="60"/>
      <c r="G25" s="60"/>
      <c r="H25" s="60"/>
      <c r="I25" s="60"/>
      <c r="J25" s="60"/>
      <c r="K25" s="60"/>
      <c r="L25" s="14">
        <f t="shared" si="0"/>
        <v>0</v>
      </c>
      <c r="M25" s="60">
        <v>14734</v>
      </c>
      <c r="N25" s="60"/>
      <c r="O25" s="60"/>
      <c r="P25" s="24">
        <f>M25+N25+O25</f>
        <v>14734</v>
      </c>
      <c r="Q25" s="92">
        <f>P25+L25</f>
        <v>14734</v>
      </c>
      <c r="R25" s="93"/>
      <c r="S25" s="93"/>
      <c r="T25" s="93"/>
    </row>
    <row r="26" spans="1:20" ht="15" customHeight="1" x14ac:dyDescent="0.25">
      <c r="A26" s="14" t="s">
        <v>7</v>
      </c>
      <c r="B26" s="41" t="s">
        <v>103</v>
      </c>
      <c r="C26" s="292" t="s">
        <v>141</v>
      </c>
      <c r="D26" s="340"/>
      <c r="E26" s="341"/>
      <c r="F26" s="14"/>
      <c r="G26" s="14"/>
      <c r="H26" s="14"/>
      <c r="I26" s="90"/>
      <c r="J26" s="90"/>
      <c r="K26" s="90"/>
      <c r="L26" s="14">
        <f t="shared" si="0"/>
        <v>0</v>
      </c>
      <c r="M26" s="14"/>
      <c r="N26" s="14"/>
      <c r="O26" s="14"/>
      <c r="P26" s="24">
        <f t="shared" si="1"/>
        <v>0</v>
      </c>
      <c r="Q26" s="14">
        <f t="shared" si="2"/>
        <v>0</v>
      </c>
      <c r="R26" s="17"/>
      <c r="S26" s="17"/>
      <c r="T26" s="17"/>
    </row>
    <row r="27" spans="1:20" ht="15" customHeight="1" x14ac:dyDescent="0.25">
      <c r="A27" s="14"/>
      <c r="B27" s="41"/>
      <c r="C27" s="292" t="s">
        <v>136</v>
      </c>
      <c r="D27" s="328"/>
      <c r="E27" s="329"/>
      <c r="F27" s="14"/>
      <c r="G27" s="14"/>
      <c r="H27" s="14">
        <v>2119</v>
      </c>
      <c r="I27" s="14"/>
      <c r="J27" s="14"/>
      <c r="K27" s="14"/>
      <c r="L27" s="14">
        <f t="shared" si="0"/>
        <v>2119</v>
      </c>
      <c r="M27" s="14">
        <v>39756</v>
      </c>
      <c r="N27" s="14"/>
      <c r="O27" s="14"/>
      <c r="P27" s="24">
        <f>M27+N27+O27</f>
        <v>39756</v>
      </c>
      <c r="Q27" s="210">
        <f>P27+L27</f>
        <v>41875</v>
      </c>
      <c r="R27" s="17"/>
      <c r="S27" s="17"/>
      <c r="T27" s="17"/>
    </row>
    <row r="28" spans="1:20" s="94" customFormat="1" ht="15" customHeight="1" x14ac:dyDescent="0.25">
      <c r="A28" s="60"/>
      <c r="B28" s="95"/>
      <c r="C28" s="332" t="s">
        <v>341</v>
      </c>
      <c r="D28" s="333"/>
      <c r="E28" s="334"/>
      <c r="F28" s="60"/>
      <c r="G28" s="60"/>
      <c r="H28" s="60">
        <v>2119</v>
      </c>
      <c r="I28" s="60"/>
      <c r="J28" s="60"/>
      <c r="K28" s="60"/>
      <c r="L28" s="14">
        <f t="shared" si="0"/>
        <v>2119</v>
      </c>
      <c r="M28" s="60">
        <v>39756</v>
      </c>
      <c r="N28" s="60"/>
      <c r="O28" s="60"/>
      <c r="P28" s="24">
        <f t="shared" si="1"/>
        <v>39756</v>
      </c>
      <c r="Q28" s="92">
        <f t="shared" si="2"/>
        <v>41875</v>
      </c>
      <c r="R28" s="93"/>
      <c r="S28" s="93"/>
      <c r="T28" s="93"/>
    </row>
    <row r="29" spans="1:20" ht="15" customHeight="1" x14ac:dyDescent="0.25">
      <c r="A29" s="14" t="s">
        <v>8</v>
      </c>
      <c r="B29" s="41" t="s">
        <v>111</v>
      </c>
      <c r="C29" s="292" t="s">
        <v>142</v>
      </c>
      <c r="D29" s="340"/>
      <c r="E29" s="341"/>
      <c r="F29" s="14"/>
      <c r="G29" s="14"/>
      <c r="H29" s="14"/>
      <c r="I29" s="90"/>
      <c r="J29" s="90"/>
      <c r="K29" s="90"/>
      <c r="L29" s="14">
        <f t="shared" si="0"/>
        <v>0</v>
      </c>
      <c r="M29" s="14"/>
      <c r="N29" s="14"/>
      <c r="O29" s="14"/>
      <c r="P29" s="24">
        <f t="shared" si="1"/>
        <v>0</v>
      </c>
      <c r="Q29" s="14">
        <f t="shared" si="2"/>
        <v>0</v>
      </c>
      <c r="R29" s="17"/>
      <c r="S29" s="17"/>
      <c r="T29" s="17"/>
    </row>
    <row r="30" spans="1:20" ht="15" customHeight="1" x14ac:dyDescent="0.25">
      <c r="A30" s="14"/>
      <c r="B30" s="41"/>
      <c r="C30" s="292" t="s">
        <v>136</v>
      </c>
      <c r="D30" s="328"/>
      <c r="E30" s="329"/>
      <c r="F30" s="14"/>
      <c r="G30" s="14"/>
      <c r="H30" s="14">
        <v>71</v>
      </c>
      <c r="I30" s="14">
        <v>12675</v>
      </c>
      <c r="J30" s="14"/>
      <c r="K30" s="14"/>
      <c r="L30" s="14">
        <f t="shared" si="0"/>
        <v>12746</v>
      </c>
      <c r="M30" s="14"/>
      <c r="N30" s="14"/>
      <c r="O30" s="14"/>
      <c r="P30" s="24">
        <f>M30+N30+O30</f>
        <v>0</v>
      </c>
      <c r="Q30" s="210">
        <f>P30+L30</f>
        <v>12746</v>
      </c>
      <c r="R30" s="17"/>
      <c r="S30" s="17"/>
      <c r="T30" s="17"/>
    </row>
    <row r="31" spans="1:20" s="94" customFormat="1" ht="15" customHeight="1" x14ac:dyDescent="0.25">
      <c r="A31" s="60"/>
      <c r="B31" s="95"/>
      <c r="C31" s="332" t="s">
        <v>341</v>
      </c>
      <c r="D31" s="333"/>
      <c r="E31" s="334"/>
      <c r="F31" s="60"/>
      <c r="G31" s="60"/>
      <c r="H31" s="60">
        <v>71</v>
      </c>
      <c r="I31" s="60">
        <v>12675</v>
      </c>
      <c r="J31" s="60"/>
      <c r="K31" s="60"/>
      <c r="L31" s="14">
        <f t="shared" si="0"/>
        <v>12746</v>
      </c>
      <c r="M31" s="60"/>
      <c r="N31" s="60"/>
      <c r="O31" s="60"/>
      <c r="P31" s="24">
        <f t="shared" si="1"/>
        <v>0</v>
      </c>
      <c r="Q31" s="92">
        <f t="shared" si="2"/>
        <v>12746</v>
      </c>
      <c r="R31" s="93"/>
      <c r="S31" s="93"/>
      <c r="T31" s="93"/>
    </row>
    <row r="32" spans="1:20" ht="15" customHeight="1" x14ac:dyDescent="0.25">
      <c r="A32" s="14" t="s">
        <v>16</v>
      </c>
      <c r="B32" s="41" t="s">
        <v>99</v>
      </c>
      <c r="C32" s="339" t="s">
        <v>130</v>
      </c>
      <c r="D32" s="339"/>
      <c r="E32" s="339"/>
      <c r="F32" s="14"/>
      <c r="G32" s="14"/>
      <c r="H32" s="14">
        <v>2209</v>
      </c>
      <c r="I32" s="14"/>
      <c r="J32" s="14"/>
      <c r="K32" s="14"/>
      <c r="L32" s="14">
        <f t="shared" si="0"/>
        <v>2209</v>
      </c>
      <c r="M32" s="14"/>
      <c r="N32" s="14"/>
      <c r="O32" s="14"/>
      <c r="P32" s="24">
        <f t="shared" si="1"/>
        <v>0</v>
      </c>
      <c r="Q32" s="14">
        <f t="shared" si="2"/>
        <v>2209</v>
      </c>
      <c r="R32" s="17"/>
      <c r="S32" s="17"/>
      <c r="T32" s="17"/>
    </row>
    <row r="33" spans="1:20" ht="15" customHeight="1" x14ac:dyDescent="0.25">
      <c r="A33" s="14"/>
      <c r="B33" s="41"/>
      <c r="C33" s="292" t="s">
        <v>136</v>
      </c>
      <c r="D33" s="328"/>
      <c r="E33" s="329"/>
      <c r="F33" s="14"/>
      <c r="G33" s="14"/>
      <c r="H33" s="14">
        <v>1333</v>
      </c>
      <c r="I33" s="14"/>
      <c r="J33" s="14"/>
      <c r="K33" s="14"/>
      <c r="L33" s="14">
        <f t="shared" si="0"/>
        <v>1333</v>
      </c>
      <c r="M33" s="14"/>
      <c r="N33" s="14"/>
      <c r="O33" s="14"/>
      <c r="P33" s="24">
        <f>M33+N33+O33</f>
        <v>0</v>
      </c>
      <c r="Q33" s="210">
        <f>P33+L33</f>
        <v>1333</v>
      </c>
      <c r="R33" s="17"/>
      <c r="S33" s="17"/>
      <c r="T33" s="17"/>
    </row>
    <row r="34" spans="1:20" s="94" customFormat="1" ht="15" customHeight="1" x14ac:dyDescent="0.25">
      <c r="A34" s="60"/>
      <c r="B34" s="95"/>
      <c r="C34" s="332" t="s">
        <v>341</v>
      </c>
      <c r="D34" s="333"/>
      <c r="E34" s="334"/>
      <c r="F34" s="60"/>
      <c r="G34" s="60"/>
      <c r="H34" s="60">
        <v>1333</v>
      </c>
      <c r="I34" s="60"/>
      <c r="J34" s="60"/>
      <c r="K34" s="60"/>
      <c r="L34" s="14">
        <f t="shared" si="0"/>
        <v>1333</v>
      </c>
      <c r="M34" s="60"/>
      <c r="N34" s="60"/>
      <c r="O34" s="60"/>
      <c r="P34" s="24">
        <f t="shared" si="1"/>
        <v>0</v>
      </c>
      <c r="Q34" s="92">
        <f t="shared" si="2"/>
        <v>1333</v>
      </c>
      <c r="R34" s="93"/>
      <c r="S34" s="93"/>
      <c r="T34" s="93"/>
    </row>
    <row r="35" spans="1:20" ht="15" customHeight="1" x14ac:dyDescent="0.25">
      <c r="A35" s="14" t="s">
        <v>17</v>
      </c>
      <c r="B35" s="41" t="s">
        <v>106</v>
      </c>
      <c r="C35" s="339" t="s">
        <v>91</v>
      </c>
      <c r="D35" s="339"/>
      <c r="E35" s="339"/>
      <c r="F35" s="14"/>
      <c r="G35" s="14"/>
      <c r="H35" s="14">
        <v>1265</v>
      </c>
      <c r="I35" s="14"/>
      <c r="J35" s="14"/>
      <c r="K35" s="14"/>
      <c r="L35" s="14">
        <f t="shared" si="0"/>
        <v>1265</v>
      </c>
      <c r="M35" s="14"/>
      <c r="N35" s="14"/>
      <c r="O35" s="14"/>
      <c r="P35" s="24">
        <f t="shared" si="1"/>
        <v>0</v>
      </c>
      <c r="Q35" s="14">
        <f t="shared" si="2"/>
        <v>1265</v>
      </c>
      <c r="R35" s="17"/>
      <c r="S35" s="17"/>
      <c r="T35" s="17"/>
    </row>
    <row r="36" spans="1:20" ht="15" customHeight="1" x14ac:dyDescent="0.25">
      <c r="A36" s="14"/>
      <c r="B36" s="42"/>
      <c r="C36" s="292" t="s">
        <v>136</v>
      </c>
      <c r="D36" s="328"/>
      <c r="E36" s="329"/>
      <c r="F36" s="14"/>
      <c r="G36" s="14"/>
      <c r="H36" s="14">
        <v>2172</v>
      </c>
      <c r="I36" s="14"/>
      <c r="J36" s="14"/>
      <c r="K36" s="14"/>
      <c r="L36" s="14">
        <f t="shared" si="0"/>
        <v>2172</v>
      </c>
      <c r="M36" s="14"/>
      <c r="N36" s="14"/>
      <c r="O36" s="14"/>
      <c r="P36" s="24">
        <f>M36+N36+O36</f>
        <v>0</v>
      </c>
      <c r="Q36" s="210">
        <f>P36+L36</f>
        <v>2172</v>
      </c>
      <c r="R36" s="17"/>
      <c r="S36" s="17"/>
      <c r="T36" s="17"/>
    </row>
    <row r="37" spans="1:20" s="94" customFormat="1" ht="15" customHeight="1" x14ac:dyDescent="0.25">
      <c r="A37" s="60"/>
      <c r="B37" s="91"/>
      <c r="C37" s="332" t="s">
        <v>341</v>
      </c>
      <c r="D37" s="333"/>
      <c r="E37" s="334"/>
      <c r="F37" s="60"/>
      <c r="G37" s="60"/>
      <c r="H37" s="60">
        <v>2172</v>
      </c>
      <c r="I37" s="60"/>
      <c r="J37" s="60"/>
      <c r="K37" s="60"/>
      <c r="L37" s="14">
        <f t="shared" si="0"/>
        <v>2172</v>
      </c>
      <c r="M37" s="60"/>
      <c r="N37" s="60"/>
      <c r="O37" s="60"/>
      <c r="P37" s="24">
        <f t="shared" si="1"/>
        <v>0</v>
      </c>
      <c r="Q37" s="92">
        <f t="shared" si="2"/>
        <v>2172</v>
      </c>
      <c r="R37" s="93"/>
      <c r="S37" s="93"/>
      <c r="T37" s="93"/>
    </row>
    <row r="38" spans="1:20" ht="15" customHeight="1" x14ac:dyDescent="0.25">
      <c r="A38" s="14" t="s">
        <v>21</v>
      </c>
      <c r="B38" s="42" t="s">
        <v>128</v>
      </c>
      <c r="C38" s="336" t="s">
        <v>85</v>
      </c>
      <c r="D38" s="337"/>
      <c r="E38" s="338"/>
      <c r="F38" s="14">
        <v>50680</v>
      </c>
      <c r="G38" s="14">
        <v>17150</v>
      </c>
      <c r="H38" s="14">
        <v>1878</v>
      </c>
      <c r="I38" s="14">
        <v>8474</v>
      </c>
      <c r="J38" s="14"/>
      <c r="K38" s="14"/>
      <c r="L38" s="14">
        <f t="shared" si="0"/>
        <v>78182</v>
      </c>
      <c r="M38" s="14">
        <v>40000</v>
      </c>
      <c r="N38" s="14"/>
      <c r="O38" s="14"/>
      <c r="P38" s="24">
        <f t="shared" si="1"/>
        <v>40000</v>
      </c>
      <c r="Q38" s="14">
        <f t="shared" si="2"/>
        <v>118182</v>
      </c>
      <c r="R38" s="17"/>
      <c r="S38" s="17"/>
      <c r="T38" s="17"/>
    </row>
    <row r="39" spans="1:20" ht="15" customHeight="1" x14ac:dyDescent="0.25">
      <c r="A39" s="14"/>
      <c r="B39" s="42"/>
      <c r="C39" s="292" t="s">
        <v>136</v>
      </c>
      <c r="D39" s="328"/>
      <c r="E39" s="329"/>
      <c r="F39" s="14">
        <v>49687</v>
      </c>
      <c r="G39" s="14"/>
      <c r="H39" s="14">
        <v>1</v>
      </c>
      <c r="I39" s="14">
        <v>0</v>
      </c>
      <c r="J39" s="14"/>
      <c r="K39" s="14">
        <v>1904</v>
      </c>
      <c r="L39" s="14">
        <f t="shared" si="0"/>
        <v>51592</v>
      </c>
      <c r="M39" s="14"/>
      <c r="N39" s="14"/>
      <c r="O39" s="14"/>
      <c r="P39" s="24">
        <f>M39+N39+O39</f>
        <v>0</v>
      </c>
      <c r="Q39" s="210">
        <f>P39+L39</f>
        <v>51592</v>
      </c>
      <c r="R39" s="17"/>
      <c r="S39" s="17"/>
      <c r="T39" s="17"/>
    </row>
    <row r="40" spans="1:20" s="94" customFormat="1" ht="15" customHeight="1" x14ac:dyDescent="0.25">
      <c r="A40" s="60"/>
      <c r="B40" s="91"/>
      <c r="C40" s="332" t="s">
        <v>341</v>
      </c>
      <c r="D40" s="333"/>
      <c r="E40" s="334"/>
      <c r="F40" s="60">
        <v>49687</v>
      </c>
      <c r="G40" s="60"/>
      <c r="H40" s="60">
        <v>1</v>
      </c>
      <c r="I40" s="60">
        <v>0</v>
      </c>
      <c r="J40" s="60"/>
      <c r="K40" s="60">
        <v>1904</v>
      </c>
      <c r="L40" s="14">
        <f t="shared" si="0"/>
        <v>51592</v>
      </c>
      <c r="M40" s="60"/>
      <c r="N40" s="60"/>
      <c r="O40" s="60"/>
      <c r="P40" s="24">
        <f t="shared" si="1"/>
        <v>0</v>
      </c>
      <c r="Q40" s="92">
        <f t="shared" si="2"/>
        <v>51592</v>
      </c>
      <c r="R40" s="93"/>
      <c r="S40" s="93"/>
      <c r="T40" s="93"/>
    </row>
    <row r="41" spans="1:20" ht="15" customHeight="1" x14ac:dyDescent="0.25">
      <c r="A41" s="14" t="s">
        <v>22</v>
      </c>
      <c r="B41" s="42" t="s">
        <v>139</v>
      </c>
      <c r="C41" s="336" t="s">
        <v>140</v>
      </c>
      <c r="D41" s="337"/>
      <c r="E41" s="338"/>
      <c r="F41" s="14"/>
      <c r="G41" s="14"/>
      <c r="H41" s="14"/>
      <c r="I41" s="14"/>
      <c r="J41" s="14"/>
      <c r="K41" s="14"/>
      <c r="L41" s="14">
        <f t="shared" si="0"/>
        <v>0</v>
      </c>
      <c r="M41" s="14"/>
      <c r="N41" s="14"/>
      <c r="O41" s="14"/>
      <c r="P41" s="24">
        <f t="shared" si="1"/>
        <v>0</v>
      </c>
      <c r="Q41" s="14">
        <f t="shared" si="2"/>
        <v>0</v>
      </c>
      <c r="R41" s="17"/>
      <c r="S41" s="17"/>
      <c r="T41" s="17"/>
    </row>
    <row r="42" spans="1:20" ht="15" customHeight="1" x14ac:dyDescent="0.25">
      <c r="A42" s="14"/>
      <c r="B42" s="42"/>
      <c r="C42" s="292" t="s">
        <v>136</v>
      </c>
      <c r="D42" s="328"/>
      <c r="E42" s="329"/>
      <c r="F42" s="14"/>
      <c r="G42" s="14"/>
      <c r="H42" s="14"/>
      <c r="I42" s="14"/>
      <c r="J42" s="14"/>
      <c r="K42" s="14"/>
      <c r="L42" s="14">
        <f t="shared" si="0"/>
        <v>0</v>
      </c>
      <c r="M42" s="14"/>
      <c r="N42" s="14"/>
      <c r="O42" s="14">
        <v>22942</v>
      </c>
      <c r="P42" s="24">
        <f>M42+N42+O42</f>
        <v>22942</v>
      </c>
      <c r="Q42" s="210">
        <f>P42+L42</f>
        <v>22942</v>
      </c>
      <c r="R42" s="17"/>
      <c r="S42" s="17"/>
      <c r="T42" s="17"/>
    </row>
    <row r="43" spans="1:20" s="94" customFormat="1" ht="15" customHeight="1" x14ac:dyDescent="0.25">
      <c r="A43" s="60"/>
      <c r="B43" s="91"/>
      <c r="C43" s="332" t="s">
        <v>341</v>
      </c>
      <c r="D43" s="333"/>
      <c r="E43" s="334"/>
      <c r="F43" s="60"/>
      <c r="G43" s="60"/>
      <c r="H43" s="60"/>
      <c r="I43" s="60"/>
      <c r="J43" s="60"/>
      <c r="K43" s="60"/>
      <c r="L43" s="14">
        <f t="shared" si="0"/>
        <v>0</v>
      </c>
      <c r="M43" s="60"/>
      <c r="N43" s="60"/>
      <c r="O43" s="60">
        <v>22942</v>
      </c>
      <c r="P43" s="24">
        <f t="shared" si="1"/>
        <v>22942</v>
      </c>
      <c r="Q43" s="92">
        <f t="shared" si="2"/>
        <v>22942</v>
      </c>
      <c r="R43" s="93"/>
      <c r="S43" s="93"/>
      <c r="T43" s="93"/>
    </row>
    <row r="44" spans="1:20" ht="15" customHeight="1" x14ac:dyDescent="0.25">
      <c r="A44" s="14" t="s">
        <v>27</v>
      </c>
      <c r="B44" s="42" t="s">
        <v>143</v>
      </c>
      <c r="C44" s="336" t="s">
        <v>144</v>
      </c>
      <c r="D44" s="337"/>
      <c r="E44" s="338"/>
      <c r="F44" s="14"/>
      <c r="G44" s="14"/>
      <c r="H44" s="14"/>
      <c r="I44" s="14"/>
      <c r="J44" s="14"/>
      <c r="K44" s="14"/>
      <c r="L44" s="14">
        <f t="shared" si="0"/>
        <v>0</v>
      </c>
      <c r="M44" s="14"/>
      <c r="N44" s="14"/>
      <c r="O44" s="14"/>
      <c r="P44" s="24">
        <f t="shared" si="1"/>
        <v>0</v>
      </c>
      <c r="Q44" s="14">
        <f t="shared" si="2"/>
        <v>0</v>
      </c>
      <c r="R44" s="17"/>
      <c r="S44" s="17"/>
      <c r="T44" s="17"/>
    </row>
    <row r="45" spans="1:20" ht="15" customHeight="1" x14ac:dyDescent="0.25">
      <c r="A45" s="14"/>
      <c r="B45" s="42"/>
      <c r="C45" s="292" t="s">
        <v>136</v>
      </c>
      <c r="D45" s="328"/>
      <c r="E45" s="329"/>
      <c r="F45" s="14"/>
      <c r="G45" s="14">
        <v>14555</v>
      </c>
      <c r="H45" s="14"/>
      <c r="I45" s="14"/>
      <c r="J45" s="14"/>
      <c r="K45" s="14"/>
      <c r="L45" s="14">
        <f t="shared" si="0"/>
        <v>14555</v>
      </c>
      <c r="M45" s="14"/>
      <c r="N45" s="14"/>
      <c r="O45" s="14"/>
      <c r="P45" s="24">
        <f>M45+N45+O45</f>
        <v>0</v>
      </c>
      <c r="Q45" s="210">
        <f>P45+L45</f>
        <v>14555</v>
      </c>
      <c r="R45" s="17"/>
      <c r="S45" s="17"/>
      <c r="T45" s="17"/>
    </row>
    <row r="46" spans="1:20" s="94" customFormat="1" ht="15" customHeight="1" x14ac:dyDescent="0.25">
      <c r="A46" s="60"/>
      <c r="B46" s="91"/>
      <c r="C46" s="332" t="s">
        <v>341</v>
      </c>
      <c r="D46" s="333"/>
      <c r="E46" s="334"/>
      <c r="F46" s="60"/>
      <c r="G46" s="60">
        <v>14555</v>
      </c>
      <c r="H46" s="60"/>
      <c r="I46" s="60"/>
      <c r="J46" s="60"/>
      <c r="K46" s="60"/>
      <c r="L46" s="14">
        <f t="shared" si="0"/>
        <v>14555</v>
      </c>
      <c r="M46" s="60"/>
      <c r="N46" s="60"/>
      <c r="O46" s="60"/>
      <c r="P46" s="24">
        <f t="shared" si="1"/>
        <v>0</v>
      </c>
      <c r="Q46" s="92">
        <f t="shared" si="2"/>
        <v>14555</v>
      </c>
      <c r="R46" s="93"/>
      <c r="S46" s="93"/>
      <c r="T46" s="93"/>
    </row>
    <row r="47" spans="1:20" ht="15" customHeight="1" x14ac:dyDescent="0.2">
      <c r="A47" s="48"/>
      <c r="B47" s="48"/>
      <c r="C47" s="327" t="s">
        <v>77</v>
      </c>
      <c r="D47" s="327"/>
      <c r="E47" s="327"/>
      <c r="F47" s="44">
        <f>F44+F41+F38+F35+F32+F29+F26+F20+F17+F13+F10</f>
        <v>50680</v>
      </c>
      <c r="G47" s="44">
        <f t="shared" ref="G47:P47" si="3">G44+G41+G38+G35+G32+G29+G26+G20+G17+G13+G10</f>
        <v>17150</v>
      </c>
      <c r="H47" s="44">
        <f t="shared" si="3"/>
        <v>5352</v>
      </c>
      <c r="I47" s="44">
        <f t="shared" si="3"/>
        <v>9362</v>
      </c>
      <c r="J47" s="44">
        <f t="shared" si="3"/>
        <v>5</v>
      </c>
      <c r="K47" s="44">
        <f t="shared" si="3"/>
        <v>0</v>
      </c>
      <c r="L47" s="44">
        <f t="shared" si="3"/>
        <v>82549</v>
      </c>
      <c r="M47" s="44">
        <f t="shared" si="3"/>
        <v>40000</v>
      </c>
      <c r="N47" s="44">
        <f t="shared" si="3"/>
        <v>18070</v>
      </c>
      <c r="O47" s="44">
        <f t="shared" si="3"/>
        <v>2000</v>
      </c>
      <c r="P47" s="44">
        <f t="shared" si="3"/>
        <v>60070</v>
      </c>
      <c r="Q47" s="44">
        <f>Q44+Q41+Q38+Q35+Q32+Q29+Q26+Q20+Q17+Q13+Q10</f>
        <v>142619</v>
      </c>
    </row>
    <row r="48" spans="1:20" ht="15" customHeight="1" x14ac:dyDescent="0.25">
      <c r="A48" s="48"/>
      <c r="B48" s="48"/>
      <c r="C48" s="292" t="s">
        <v>136</v>
      </c>
      <c r="D48" s="328"/>
      <c r="E48" s="329"/>
      <c r="F48" s="209">
        <f>F45+F42+F39+F36+F33+F30+F27+F21+F18+F14+F11</f>
        <v>49687</v>
      </c>
      <c r="G48" s="209">
        <f t="shared" ref="G48:L49" si="4">G45+G42+G39+G36+G33+G30+G27+G21+G18+G14+G11</f>
        <v>14555</v>
      </c>
      <c r="H48" s="209">
        <f t="shared" si="4"/>
        <v>6592</v>
      </c>
      <c r="I48" s="209">
        <f t="shared" si="4"/>
        <v>15221</v>
      </c>
      <c r="J48" s="209">
        <f t="shared" si="4"/>
        <v>5</v>
      </c>
      <c r="K48" s="209">
        <f t="shared" si="4"/>
        <v>1904</v>
      </c>
      <c r="L48" s="209">
        <f t="shared" si="4"/>
        <v>87964</v>
      </c>
      <c r="M48" s="209">
        <f t="shared" ref="M48:Q49" si="5">M45+M42+M39+M36+M33+M30+M27+M21+M18+M14+M11+M24</f>
        <v>54490</v>
      </c>
      <c r="N48" s="209">
        <f t="shared" si="5"/>
        <v>0</v>
      </c>
      <c r="O48" s="209">
        <f t="shared" si="5"/>
        <v>22942</v>
      </c>
      <c r="P48" s="209">
        <f t="shared" si="5"/>
        <v>77432</v>
      </c>
      <c r="Q48" s="209">
        <f t="shared" si="5"/>
        <v>165396</v>
      </c>
    </row>
    <row r="49" spans="1:17" ht="15" customHeight="1" x14ac:dyDescent="0.25">
      <c r="A49" s="96"/>
      <c r="B49" s="96"/>
      <c r="C49" s="332" t="s">
        <v>341</v>
      </c>
      <c r="D49" s="333"/>
      <c r="E49" s="334"/>
      <c r="F49" s="100">
        <f>F46+F43+F40+F37+F34+F31+F28+F22+F19+F15+F12</f>
        <v>49687</v>
      </c>
      <c r="G49" s="100">
        <f t="shared" si="4"/>
        <v>14555</v>
      </c>
      <c r="H49" s="100">
        <f t="shared" si="4"/>
        <v>6592</v>
      </c>
      <c r="I49" s="100">
        <f t="shared" si="4"/>
        <v>15221</v>
      </c>
      <c r="J49" s="100">
        <f t="shared" si="4"/>
        <v>5</v>
      </c>
      <c r="K49" s="100">
        <f t="shared" si="4"/>
        <v>1904</v>
      </c>
      <c r="L49" s="100">
        <f t="shared" si="4"/>
        <v>87964</v>
      </c>
      <c r="M49" s="100">
        <f t="shared" si="5"/>
        <v>54490</v>
      </c>
      <c r="N49" s="100">
        <f t="shared" si="5"/>
        <v>0</v>
      </c>
      <c r="O49" s="100">
        <f t="shared" si="5"/>
        <v>22942</v>
      </c>
      <c r="P49" s="100">
        <f t="shared" si="5"/>
        <v>77432</v>
      </c>
      <c r="Q49" s="100">
        <f t="shared" si="5"/>
        <v>165396</v>
      </c>
    </row>
    <row r="50" spans="1:17" s="94" customFormat="1" ht="15" customHeight="1" x14ac:dyDescent="0.25">
      <c r="A50" s="9"/>
      <c r="B50" s="9"/>
      <c r="C50" s="335" t="s">
        <v>81</v>
      </c>
      <c r="D50" s="335"/>
      <c r="E50" s="335"/>
      <c r="F50" s="9"/>
      <c r="G50" s="9"/>
      <c r="H50" s="9"/>
      <c r="I50" s="9"/>
      <c r="J50" s="9"/>
      <c r="K50" s="9"/>
      <c r="L50" s="14"/>
      <c r="M50" s="9"/>
      <c r="N50" s="9"/>
      <c r="O50" s="9"/>
      <c r="P50" s="9"/>
      <c r="Q50" s="9"/>
    </row>
    <row r="51" spans="1:17" ht="15" customHeight="1" x14ac:dyDescent="0.25">
      <c r="A51" s="26" t="s">
        <v>86</v>
      </c>
      <c r="B51" s="26"/>
      <c r="C51" s="330" t="s">
        <v>82</v>
      </c>
      <c r="D51" s="330"/>
      <c r="E51" s="330"/>
      <c r="F51" s="13">
        <f>F47-F54</f>
        <v>50680</v>
      </c>
      <c r="G51" s="13">
        <f t="shared" ref="G51:P51" si="6">G47-G54</f>
        <v>17150</v>
      </c>
      <c r="H51" s="13">
        <f t="shared" si="6"/>
        <v>5352</v>
      </c>
      <c r="I51" s="13">
        <f t="shared" si="6"/>
        <v>9362</v>
      </c>
      <c r="J51" s="13"/>
      <c r="K51" s="13"/>
      <c r="L51" s="14">
        <f>SUM(F51:K51)</f>
        <v>82544</v>
      </c>
      <c r="M51" s="13">
        <f t="shared" si="6"/>
        <v>40000</v>
      </c>
      <c r="N51" s="13">
        <f t="shared" si="6"/>
        <v>18070</v>
      </c>
      <c r="O51" s="13"/>
      <c r="P51" s="13">
        <f t="shared" si="6"/>
        <v>60070</v>
      </c>
      <c r="Q51" s="13">
        <f>L51+P51</f>
        <v>142614</v>
      </c>
    </row>
    <row r="52" spans="1:17" ht="15" customHeight="1" x14ac:dyDescent="0.25">
      <c r="A52" s="26"/>
      <c r="B52" s="26"/>
      <c r="C52" s="292" t="s">
        <v>136</v>
      </c>
      <c r="D52" s="328"/>
      <c r="E52" s="329"/>
      <c r="F52" s="68">
        <f t="shared" ref="F52:Q53" si="7">F48-F14</f>
        <v>49687</v>
      </c>
      <c r="G52" s="68">
        <f t="shared" si="7"/>
        <v>14555</v>
      </c>
      <c r="H52" s="68">
        <f t="shared" si="7"/>
        <v>5761</v>
      </c>
      <c r="I52" s="68">
        <f t="shared" si="7"/>
        <v>13733</v>
      </c>
      <c r="J52" s="68">
        <f t="shared" si="7"/>
        <v>5</v>
      </c>
      <c r="K52" s="68">
        <f t="shared" si="7"/>
        <v>1904</v>
      </c>
      <c r="L52" s="68">
        <f t="shared" si="7"/>
        <v>85645</v>
      </c>
      <c r="M52" s="68">
        <f t="shared" si="7"/>
        <v>54490</v>
      </c>
      <c r="N52" s="68">
        <f t="shared" si="7"/>
        <v>0</v>
      </c>
      <c r="O52" s="68">
        <f t="shared" si="7"/>
        <v>22942</v>
      </c>
      <c r="P52" s="68">
        <f t="shared" si="7"/>
        <v>77432</v>
      </c>
      <c r="Q52" s="68">
        <f t="shared" si="7"/>
        <v>163077</v>
      </c>
    </row>
    <row r="53" spans="1:17" s="94" customFormat="1" ht="15" customHeight="1" x14ac:dyDescent="0.25">
      <c r="A53" s="98"/>
      <c r="B53" s="98"/>
      <c r="C53" s="332" t="s">
        <v>341</v>
      </c>
      <c r="D53" s="333"/>
      <c r="E53" s="334"/>
      <c r="F53" s="99">
        <f t="shared" si="7"/>
        <v>49687</v>
      </c>
      <c r="G53" s="99">
        <f t="shared" si="7"/>
        <v>14555</v>
      </c>
      <c r="H53" s="99">
        <f t="shared" si="7"/>
        <v>5761</v>
      </c>
      <c r="I53" s="99">
        <f t="shared" si="7"/>
        <v>13733</v>
      </c>
      <c r="J53" s="99">
        <f t="shared" si="7"/>
        <v>5</v>
      </c>
      <c r="K53" s="99">
        <f t="shared" si="7"/>
        <v>1904</v>
      </c>
      <c r="L53" s="99">
        <f t="shared" si="7"/>
        <v>85645</v>
      </c>
      <c r="M53" s="99">
        <f t="shared" si="7"/>
        <v>54490</v>
      </c>
      <c r="N53" s="99">
        <f t="shared" si="7"/>
        <v>0</v>
      </c>
      <c r="O53" s="99">
        <f t="shared" si="7"/>
        <v>22942</v>
      </c>
      <c r="P53" s="99">
        <f t="shared" si="7"/>
        <v>77432</v>
      </c>
      <c r="Q53" s="99">
        <f t="shared" si="7"/>
        <v>163077</v>
      </c>
    </row>
    <row r="54" spans="1:17" ht="15" customHeight="1" x14ac:dyDescent="0.25">
      <c r="A54" s="26" t="s">
        <v>87</v>
      </c>
      <c r="B54" s="26"/>
      <c r="C54" s="331" t="s">
        <v>83</v>
      </c>
      <c r="D54" s="331"/>
      <c r="E54" s="331"/>
      <c r="F54" s="13">
        <f>F10</f>
        <v>0</v>
      </c>
      <c r="G54" s="13">
        <f>G10</f>
        <v>0</v>
      </c>
      <c r="H54" s="13">
        <v>0</v>
      </c>
      <c r="I54" s="13">
        <f>I10</f>
        <v>0</v>
      </c>
      <c r="J54" s="13"/>
      <c r="K54" s="13"/>
      <c r="L54" s="14">
        <f t="shared" ref="L54:L62" si="8">SUM(F54:K54)</f>
        <v>0</v>
      </c>
      <c r="M54" s="13">
        <f>M10</f>
        <v>0</v>
      </c>
      <c r="N54" s="13">
        <f>N10</f>
        <v>0</v>
      </c>
      <c r="O54" s="13"/>
      <c r="P54" s="13">
        <f>P50-P57</f>
        <v>0</v>
      </c>
      <c r="Q54" s="13">
        <f t="shared" ref="Q54:Q60" si="9">L54+P54</f>
        <v>0</v>
      </c>
    </row>
    <row r="55" spans="1:17" ht="15" customHeight="1" x14ac:dyDescent="0.25">
      <c r="A55" s="26"/>
      <c r="B55" s="26"/>
      <c r="C55" s="292" t="s">
        <v>136</v>
      </c>
      <c r="D55" s="328"/>
      <c r="E55" s="329"/>
      <c r="F55" s="24"/>
      <c r="G55" s="24"/>
      <c r="H55" s="14">
        <v>831</v>
      </c>
      <c r="I55" s="14">
        <v>1488</v>
      </c>
      <c r="J55" s="24"/>
      <c r="K55" s="24"/>
      <c r="L55" s="14">
        <f t="shared" si="8"/>
        <v>2319</v>
      </c>
      <c r="M55" s="68"/>
      <c r="N55" s="68"/>
      <c r="O55" s="68"/>
      <c r="P55" s="68">
        <v>0</v>
      </c>
      <c r="Q55" s="68">
        <f t="shared" si="9"/>
        <v>2319</v>
      </c>
    </row>
    <row r="56" spans="1:17" s="94" customFormat="1" ht="15" customHeight="1" x14ac:dyDescent="0.25">
      <c r="A56" s="98"/>
      <c r="B56" s="98"/>
      <c r="C56" s="332" t="s">
        <v>341</v>
      </c>
      <c r="D56" s="333"/>
      <c r="E56" s="334"/>
      <c r="F56" s="59"/>
      <c r="G56" s="59"/>
      <c r="H56" s="60">
        <v>831</v>
      </c>
      <c r="I56" s="60">
        <v>1488</v>
      </c>
      <c r="J56" s="59"/>
      <c r="K56" s="59"/>
      <c r="L56" s="60">
        <f t="shared" si="8"/>
        <v>2319</v>
      </c>
      <c r="M56" s="99"/>
      <c r="N56" s="99"/>
      <c r="O56" s="99"/>
      <c r="P56" s="99">
        <v>0</v>
      </c>
      <c r="Q56" s="99">
        <f t="shared" si="9"/>
        <v>2319</v>
      </c>
    </row>
    <row r="57" spans="1:17" ht="15" customHeight="1" x14ac:dyDescent="0.25">
      <c r="A57" s="26" t="s">
        <v>88</v>
      </c>
      <c r="B57" s="26"/>
      <c r="C57" s="324" t="s">
        <v>84</v>
      </c>
      <c r="D57" s="325"/>
      <c r="E57" s="326"/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/>
      <c r="L57" s="14">
        <f t="shared" si="8"/>
        <v>0</v>
      </c>
      <c r="M57" s="13">
        <v>0</v>
      </c>
      <c r="N57" s="13">
        <v>0</v>
      </c>
      <c r="O57" s="13"/>
      <c r="P57" s="13"/>
      <c r="Q57" s="13">
        <f t="shared" si="9"/>
        <v>0</v>
      </c>
    </row>
    <row r="58" spans="1:17" ht="15" customHeight="1" x14ac:dyDescent="0.25">
      <c r="A58" s="26"/>
      <c r="B58" s="26"/>
      <c r="C58" s="292" t="s">
        <v>136</v>
      </c>
      <c r="D58" s="328"/>
      <c r="E58" s="329"/>
      <c r="F58" s="68"/>
      <c r="G58" s="68"/>
      <c r="H58" s="68"/>
      <c r="I58" s="68"/>
      <c r="J58" s="68"/>
      <c r="K58" s="68"/>
      <c r="L58" s="14">
        <f t="shared" si="8"/>
        <v>0</v>
      </c>
      <c r="M58" s="68"/>
      <c r="N58" s="68"/>
      <c r="O58" s="68"/>
      <c r="P58" s="68"/>
      <c r="Q58" s="68">
        <f t="shared" si="9"/>
        <v>0</v>
      </c>
    </row>
    <row r="59" spans="1:17" s="94" customFormat="1" ht="15" customHeight="1" x14ac:dyDescent="0.25">
      <c r="A59" s="98"/>
      <c r="B59" s="98"/>
      <c r="C59" s="332" t="s">
        <v>341</v>
      </c>
      <c r="D59" s="333"/>
      <c r="E59" s="334"/>
      <c r="F59" s="99"/>
      <c r="G59" s="99"/>
      <c r="H59" s="99"/>
      <c r="I59" s="99"/>
      <c r="J59" s="99"/>
      <c r="K59" s="99"/>
      <c r="L59" s="14">
        <f t="shared" si="8"/>
        <v>0</v>
      </c>
      <c r="M59" s="99"/>
      <c r="N59" s="99"/>
      <c r="O59" s="99"/>
      <c r="P59" s="99"/>
      <c r="Q59" s="99">
        <f t="shared" si="9"/>
        <v>0</v>
      </c>
    </row>
    <row r="60" spans="1:17" ht="15" x14ac:dyDescent="0.25">
      <c r="A60" s="48"/>
      <c r="B60" s="48"/>
      <c r="C60" s="370" t="s">
        <v>77</v>
      </c>
      <c r="D60" s="370"/>
      <c r="E60" s="370"/>
      <c r="F60" s="44">
        <f>F51+F54+F57</f>
        <v>50680</v>
      </c>
      <c r="G60" s="44">
        <f t="shared" ref="G60:P60" si="10">G51+G54+G57</f>
        <v>17150</v>
      </c>
      <c r="H60" s="44">
        <f t="shared" si="10"/>
        <v>5352</v>
      </c>
      <c r="I60" s="44">
        <f t="shared" si="10"/>
        <v>9362</v>
      </c>
      <c r="J60" s="44">
        <f t="shared" si="10"/>
        <v>0</v>
      </c>
      <c r="K60" s="44">
        <f t="shared" si="10"/>
        <v>0</v>
      </c>
      <c r="L60" s="14">
        <f t="shared" si="8"/>
        <v>82544</v>
      </c>
      <c r="M60" s="44">
        <f t="shared" si="10"/>
        <v>40000</v>
      </c>
      <c r="N60" s="44">
        <f t="shared" si="10"/>
        <v>18070</v>
      </c>
      <c r="O60" s="44"/>
      <c r="P60" s="44">
        <f t="shared" si="10"/>
        <v>60070</v>
      </c>
      <c r="Q60" s="13">
        <f t="shared" si="9"/>
        <v>142614</v>
      </c>
    </row>
    <row r="61" spans="1:17" ht="15.75" x14ac:dyDescent="0.25">
      <c r="A61" s="48"/>
      <c r="B61" s="48"/>
      <c r="C61" s="292" t="s">
        <v>136</v>
      </c>
      <c r="D61" s="328"/>
      <c r="E61" s="329"/>
      <c r="F61" s="44">
        <f t="shared" ref="F61:N62" si="11">F52+F55+F58</f>
        <v>49687</v>
      </c>
      <c r="G61" s="44">
        <f t="shared" si="11"/>
        <v>14555</v>
      </c>
      <c r="H61" s="44">
        <f t="shared" si="11"/>
        <v>6592</v>
      </c>
      <c r="I61" s="44">
        <f t="shared" si="11"/>
        <v>15221</v>
      </c>
      <c r="J61" s="44">
        <f t="shared" si="11"/>
        <v>5</v>
      </c>
      <c r="K61" s="44">
        <f t="shared" si="11"/>
        <v>1904</v>
      </c>
      <c r="L61" s="14">
        <f t="shared" si="8"/>
        <v>87964</v>
      </c>
      <c r="M61" s="44">
        <f t="shared" si="11"/>
        <v>54490</v>
      </c>
      <c r="N61" s="44">
        <f t="shared" si="11"/>
        <v>0</v>
      </c>
      <c r="O61" s="44"/>
      <c r="P61" s="44">
        <f>P52+P55+P58</f>
        <v>77432</v>
      </c>
      <c r="Q61" s="68">
        <f>Q58+Q55+Q52</f>
        <v>165396</v>
      </c>
    </row>
    <row r="62" spans="1:17" ht="15.75" x14ac:dyDescent="0.25">
      <c r="A62" s="96"/>
      <c r="B62" s="96"/>
      <c r="C62" s="332" t="s">
        <v>341</v>
      </c>
      <c r="D62" s="333"/>
      <c r="E62" s="334"/>
      <c r="F62" s="97">
        <f t="shared" si="11"/>
        <v>49687</v>
      </c>
      <c r="G62" s="97">
        <f t="shared" si="11"/>
        <v>14555</v>
      </c>
      <c r="H62" s="97">
        <f t="shared" si="11"/>
        <v>6592</v>
      </c>
      <c r="I62" s="97">
        <f t="shared" si="11"/>
        <v>15221</v>
      </c>
      <c r="J62" s="97">
        <f t="shared" si="11"/>
        <v>5</v>
      </c>
      <c r="K62" s="97">
        <f t="shared" si="11"/>
        <v>1904</v>
      </c>
      <c r="L62" s="60">
        <f t="shared" si="8"/>
        <v>87964</v>
      </c>
      <c r="M62" s="97">
        <f t="shared" si="11"/>
        <v>54490</v>
      </c>
      <c r="N62" s="97">
        <f t="shared" si="11"/>
        <v>0</v>
      </c>
      <c r="O62" s="97"/>
      <c r="P62" s="97">
        <f>P53+P56+P59</f>
        <v>77432</v>
      </c>
      <c r="Q62" s="99">
        <f>Q59+Q56+Q53</f>
        <v>165396</v>
      </c>
    </row>
  </sheetData>
  <mergeCells count="61">
    <mergeCell ref="C46:E46"/>
    <mergeCell ref="C17:E17"/>
    <mergeCell ref="C36:E36"/>
    <mergeCell ref="C37:E37"/>
    <mergeCell ref="C15:E15"/>
    <mergeCell ref="C62:E62"/>
    <mergeCell ref="A4:Q4"/>
    <mergeCell ref="P5:Q5"/>
    <mergeCell ref="F6:Q6"/>
    <mergeCell ref="F7:Q7"/>
    <mergeCell ref="C60:E60"/>
    <mergeCell ref="C58:E58"/>
    <mergeCell ref="C59:E59"/>
    <mergeCell ref="C61:E61"/>
    <mergeCell ref="C28:E28"/>
    <mergeCell ref="C49:E49"/>
    <mergeCell ref="C42:E42"/>
    <mergeCell ref="C18:E18"/>
    <mergeCell ref="C20:E20"/>
    <mergeCell ref="C21:E21"/>
    <mergeCell ref="C10:E10"/>
    <mergeCell ref="C39:E39"/>
    <mergeCell ref="C19:E19"/>
    <mergeCell ref="C44:E44"/>
    <mergeCell ref="C45:E45"/>
    <mergeCell ref="C6:E8"/>
    <mergeCell ref="C29:E29"/>
    <mergeCell ref="C35:E35"/>
    <mergeCell ref="C32:E32"/>
    <mergeCell ref="C34:E34"/>
    <mergeCell ref="C31:E31"/>
    <mergeCell ref="C33:E33"/>
    <mergeCell ref="C14:E14"/>
    <mergeCell ref="C25:E25"/>
    <mergeCell ref="C43:E43"/>
    <mergeCell ref="A1:Q1"/>
    <mergeCell ref="A3:Q3"/>
    <mergeCell ref="C13:E13"/>
    <mergeCell ref="C11:E11"/>
    <mergeCell ref="C12:E12"/>
    <mergeCell ref="C30:E30"/>
    <mergeCell ref="C22:E22"/>
    <mergeCell ref="A6:A8"/>
    <mergeCell ref="C9:E9"/>
    <mergeCell ref="C38:E38"/>
    <mergeCell ref="C41:E41"/>
    <mergeCell ref="C23:E23"/>
    <mergeCell ref="C26:E26"/>
    <mergeCell ref="C24:E24"/>
    <mergeCell ref="C40:E40"/>
    <mergeCell ref="C27:E27"/>
    <mergeCell ref="C57:E57"/>
    <mergeCell ref="C47:E47"/>
    <mergeCell ref="C48:E48"/>
    <mergeCell ref="C51:E51"/>
    <mergeCell ref="C54:E54"/>
    <mergeCell ref="C55:E55"/>
    <mergeCell ref="C52:E52"/>
    <mergeCell ref="C53:E53"/>
    <mergeCell ref="C56:E56"/>
    <mergeCell ref="C50:E50"/>
  </mergeCells>
  <phoneticPr fontId="5" type="noConversion"/>
  <pageMargins left="0.59055118110236227" right="0.39370078740157483" top="0.59055118110236227" bottom="0.59055118110236227" header="0.51181102362204722" footer="0.51181102362204722"/>
  <pageSetup paperSize="8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89"/>
  <sheetViews>
    <sheetView view="pageLayout" topLeftCell="A70" zoomScaleNormal="100" workbookViewId="0">
      <selection activeCell="B3" sqref="B3:S3"/>
    </sheetView>
  </sheetViews>
  <sheetFormatPr defaultRowHeight="12.75" x14ac:dyDescent="0.2"/>
  <cols>
    <col min="1" max="1" width="14.42578125" customWidth="1"/>
    <col min="2" max="2" width="5.28515625" customWidth="1"/>
    <col min="3" max="3" width="7.85546875" bestFit="1" customWidth="1"/>
    <col min="6" max="6" width="12" customWidth="1"/>
    <col min="7" max="7" width="11.140625" customWidth="1"/>
    <col min="16" max="16" width="9.5703125" customWidth="1"/>
    <col min="17" max="17" width="7.5703125" customWidth="1"/>
    <col min="18" max="19" width="11.140625" customWidth="1"/>
    <col min="20" max="20" width="9.140625" customWidth="1"/>
  </cols>
  <sheetData>
    <row r="2" spans="2:21" ht="15" customHeight="1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363"/>
      <c r="S2" s="363"/>
      <c r="T2" s="17"/>
      <c r="U2" s="116"/>
    </row>
    <row r="3" spans="2:21" ht="15" customHeight="1" x14ac:dyDescent="0.25">
      <c r="B3" s="342" t="s">
        <v>400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18"/>
      <c r="U3" s="18"/>
    </row>
    <row r="4" spans="2:21" ht="15" customHeight="1" x14ac:dyDescent="0.25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18"/>
      <c r="U4" s="18"/>
    </row>
    <row r="5" spans="2:21" ht="0.75" customHeight="1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21" ht="15" customHeight="1" x14ac:dyDescent="0.25">
      <c r="B6" s="362" t="s">
        <v>374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18"/>
      <c r="U6" s="18"/>
    </row>
    <row r="7" spans="2:21" ht="15" customHeigh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363" t="s">
        <v>74</v>
      </c>
      <c r="S7" s="363"/>
      <c r="T7" s="17"/>
      <c r="U7" s="17"/>
    </row>
    <row r="8" spans="2:21" ht="15" customHeight="1" x14ac:dyDescent="0.25">
      <c r="B8" s="378" t="s">
        <v>0</v>
      </c>
      <c r="C8" s="381" t="s">
        <v>115</v>
      </c>
      <c r="D8" s="350" t="s">
        <v>67</v>
      </c>
      <c r="E8" s="384"/>
      <c r="F8" s="385"/>
      <c r="G8" s="364" t="s">
        <v>57</v>
      </c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6"/>
      <c r="T8" s="393" t="s">
        <v>116</v>
      </c>
      <c r="U8" s="17"/>
    </row>
    <row r="9" spans="2:21" ht="15" customHeight="1" x14ac:dyDescent="0.25">
      <c r="B9" s="379"/>
      <c r="C9" s="382"/>
      <c r="D9" s="386"/>
      <c r="E9" s="387"/>
      <c r="F9" s="388"/>
      <c r="G9" s="367" t="s">
        <v>3</v>
      </c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9"/>
      <c r="T9" s="394"/>
      <c r="U9" s="18"/>
    </row>
    <row r="10" spans="2:21" ht="44.25" customHeight="1" x14ac:dyDescent="0.25">
      <c r="B10" s="380"/>
      <c r="C10" s="383"/>
      <c r="D10" s="389"/>
      <c r="E10" s="390"/>
      <c r="F10" s="391"/>
      <c r="G10" s="21" t="s">
        <v>58</v>
      </c>
      <c r="H10" s="21" t="s">
        <v>59</v>
      </c>
      <c r="I10" s="21" t="s">
        <v>60</v>
      </c>
      <c r="J10" s="21" t="s">
        <v>61</v>
      </c>
      <c r="K10" s="21" t="s">
        <v>78</v>
      </c>
      <c r="L10" s="21" t="s">
        <v>37</v>
      </c>
      <c r="M10" s="66" t="s">
        <v>129</v>
      </c>
      <c r="N10" s="66" t="s">
        <v>149</v>
      </c>
      <c r="O10" s="22" t="s">
        <v>62</v>
      </c>
      <c r="P10" s="56" t="s">
        <v>64</v>
      </c>
      <c r="Q10" s="56" t="s">
        <v>96</v>
      </c>
      <c r="R10" s="23" t="s">
        <v>65</v>
      </c>
      <c r="S10" s="22" t="s">
        <v>66</v>
      </c>
      <c r="T10" s="395"/>
      <c r="U10" s="17"/>
    </row>
    <row r="11" spans="2:21" s="20" customFormat="1" ht="15" customHeight="1" x14ac:dyDescent="0.2">
      <c r="B11" s="24" t="s">
        <v>9</v>
      </c>
      <c r="C11" s="24"/>
      <c r="D11" s="349" t="s">
        <v>68</v>
      </c>
      <c r="E11" s="349"/>
      <c r="F11" s="349"/>
      <c r="G11" s="59"/>
      <c r="H11" s="59"/>
      <c r="I11" s="59"/>
      <c r="J11" s="59"/>
      <c r="K11" s="59"/>
      <c r="L11" s="59"/>
      <c r="M11" s="59"/>
      <c r="N11" s="59"/>
      <c r="O11" s="24">
        <f>SUM(G11:M11)</f>
        <v>0</v>
      </c>
      <c r="P11" s="24"/>
      <c r="Q11" s="24"/>
      <c r="R11" s="24"/>
      <c r="S11" s="24"/>
      <c r="T11" s="24"/>
      <c r="U11" s="19"/>
    </row>
    <row r="12" spans="2:21" ht="15" customHeight="1" x14ac:dyDescent="0.25">
      <c r="B12" s="14"/>
      <c r="C12" s="40"/>
      <c r="D12" s="396" t="s">
        <v>90</v>
      </c>
      <c r="E12" s="397"/>
      <c r="F12" s="398"/>
      <c r="G12" s="24">
        <v>14325</v>
      </c>
      <c r="H12" s="24">
        <v>2052</v>
      </c>
      <c r="I12" s="24">
        <v>2599</v>
      </c>
      <c r="J12" s="60"/>
      <c r="K12" s="60"/>
      <c r="L12" s="60"/>
      <c r="M12" s="60"/>
      <c r="N12" s="60"/>
      <c r="O12" s="24">
        <f>SUM(G12:N12)</f>
        <v>18976</v>
      </c>
      <c r="P12" s="14"/>
      <c r="Q12" s="14"/>
      <c r="R12" s="14">
        <f>Q12+P12</f>
        <v>0</v>
      </c>
      <c r="S12" s="24">
        <f t="shared" ref="S12:S18" si="0">R12+O12</f>
        <v>18976</v>
      </c>
      <c r="T12" s="16" t="s">
        <v>135</v>
      </c>
      <c r="U12" s="17"/>
    </row>
    <row r="13" spans="2:21" ht="15" customHeight="1" x14ac:dyDescent="0.25">
      <c r="B13" s="14"/>
      <c r="C13" s="40"/>
      <c r="D13" s="292" t="s">
        <v>136</v>
      </c>
      <c r="E13" s="328"/>
      <c r="F13" s="329"/>
      <c r="G13" s="24">
        <v>9405</v>
      </c>
      <c r="H13" s="24">
        <v>1658</v>
      </c>
      <c r="I13" s="24">
        <v>6003</v>
      </c>
      <c r="J13" s="24"/>
      <c r="K13" s="24"/>
      <c r="L13" s="24"/>
      <c r="M13" s="24"/>
      <c r="N13" s="24"/>
      <c r="O13" s="24">
        <f>SUM(G13:N13)</f>
        <v>17066</v>
      </c>
      <c r="P13" s="14">
        <v>360</v>
      </c>
      <c r="Q13" s="14"/>
      <c r="R13" s="14">
        <f>Q13+P13</f>
        <v>360</v>
      </c>
      <c r="S13" s="24">
        <f t="shared" si="0"/>
        <v>17426</v>
      </c>
      <c r="T13" s="16">
        <v>3</v>
      </c>
      <c r="U13" s="17"/>
    </row>
    <row r="14" spans="2:21" s="94" customFormat="1" ht="15" customHeight="1" x14ac:dyDescent="0.25">
      <c r="B14" s="60"/>
      <c r="C14" s="101"/>
      <c r="D14" s="332" t="s">
        <v>341</v>
      </c>
      <c r="E14" s="333"/>
      <c r="F14" s="334"/>
      <c r="G14" s="59">
        <v>9405</v>
      </c>
      <c r="H14" s="59">
        <v>1658</v>
      </c>
      <c r="I14" s="59">
        <v>5934</v>
      </c>
      <c r="J14" s="59"/>
      <c r="K14" s="59"/>
      <c r="L14" s="59"/>
      <c r="M14" s="59"/>
      <c r="N14" s="59"/>
      <c r="O14" s="59">
        <f t="shared" ref="O14:O62" si="1">SUM(G14:N14)</f>
        <v>16997</v>
      </c>
      <c r="P14" s="60">
        <v>360</v>
      </c>
      <c r="Q14" s="60"/>
      <c r="R14" s="60">
        <f t="shared" ref="R14:R62" si="2">Q14+P14</f>
        <v>360</v>
      </c>
      <c r="S14" s="59">
        <f t="shared" si="0"/>
        <v>17357</v>
      </c>
      <c r="T14" s="61">
        <v>3</v>
      </c>
      <c r="U14" s="93"/>
    </row>
    <row r="15" spans="2:21" ht="15" customHeight="1" x14ac:dyDescent="0.25">
      <c r="B15" s="24" t="s">
        <v>12</v>
      </c>
      <c r="C15" s="123" t="s">
        <v>101</v>
      </c>
      <c r="D15" s="343" t="s">
        <v>69</v>
      </c>
      <c r="E15" s="344"/>
      <c r="F15" s="345"/>
      <c r="G15" s="24">
        <v>3265</v>
      </c>
      <c r="H15" s="24">
        <v>559</v>
      </c>
      <c r="I15" s="24">
        <v>10278</v>
      </c>
      <c r="J15" s="59"/>
      <c r="K15" s="24">
        <v>166</v>
      </c>
      <c r="L15" s="24">
        <v>0</v>
      </c>
      <c r="M15" s="24">
        <v>1929</v>
      </c>
      <c r="N15" s="24"/>
      <c r="O15" s="24">
        <f>SUM(G15:N15)</f>
        <v>16197</v>
      </c>
      <c r="P15" s="24"/>
      <c r="Q15" s="24"/>
      <c r="R15" s="14">
        <f t="shared" si="2"/>
        <v>0</v>
      </c>
      <c r="S15" s="24">
        <f t="shared" si="0"/>
        <v>16197</v>
      </c>
      <c r="T15" s="16" t="s">
        <v>133</v>
      </c>
      <c r="U15" s="17"/>
    </row>
    <row r="16" spans="2:21" ht="15" customHeight="1" x14ac:dyDescent="0.25">
      <c r="B16" s="24"/>
      <c r="C16" s="43"/>
      <c r="D16" s="292" t="s">
        <v>136</v>
      </c>
      <c r="E16" s="328"/>
      <c r="F16" s="329"/>
      <c r="G16" s="24">
        <v>4531</v>
      </c>
      <c r="H16" s="24">
        <v>739</v>
      </c>
      <c r="I16" s="24">
        <v>10278</v>
      </c>
      <c r="J16" s="24"/>
      <c r="K16" s="24">
        <v>150</v>
      </c>
      <c r="L16" s="24"/>
      <c r="M16" s="24"/>
      <c r="N16" s="24"/>
      <c r="O16" s="24">
        <f>SUM(G16:N16)</f>
        <v>15698</v>
      </c>
      <c r="P16" s="24">
        <v>64</v>
      </c>
      <c r="Q16" s="24"/>
      <c r="R16" s="14">
        <f>Q16+P16</f>
        <v>64</v>
      </c>
      <c r="S16" s="24">
        <f t="shared" si="0"/>
        <v>15762</v>
      </c>
      <c r="T16" s="16">
        <v>3</v>
      </c>
      <c r="U16" s="17"/>
    </row>
    <row r="17" spans="2:21" s="94" customFormat="1" ht="15" customHeight="1" x14ac:dyDescent="0.25">
      <c r="B17" s="59"/>
      <c r="C17" s="102"/>
      <c r="D17" s="332" t="s">
        <v>341</v>
      </c>
      <c r="E17" s="333"/>
      <c r="F17" s="334"/>
      <c r="G17" s="59">
        <v>4531</v>
      </c>
      <c r="H17" s="59">
        <v>739</v>
      </c>
      <c r="I17" s="59">
        <v>3344</v>
      </c>
      <c r="J17" s="59"/>
      <c r="K17" s="59">
        <v>150</v>
      </c>
      <c r="L17" s="59"/>
      <c r="M17" s="59"/>
      <c r="N17" s="59"/>
      <c r="O17" s="59">
        <f>SUM(G17:N17)</f>
        <v>8764</v>
      </c>
      <c r="P17" s="59">
        <v>0</v>
      </c>
      <c r="Q17" s="59"/>
      <c r="R17" s="60">
        <f t="shared" si="2"/>
        <v>0</v>
      </c>
      <c r="S17" s="59">
        <f t="shared" si="0"/>
        <v>8764</v>
      </c>
      <c r="T17" s="61">
        <v>3</v>
      </c>
      <c r="U17" s="93"/>
    </row>
    <row r="18" spans="2:21" ht="15" customHeight="1" x14ac:dyDescent="0.25">
      <c r="B18" s="24" t="s">
        <v>13</v>
      </c>
      <c r="C18" s="24"/>
      <c r="D18" s="24" t="s">
        <v>118</v>
      </c>
      <c r="E18" s="24"/>
      <c r="F18" s="24"/>
      <c r="G18" s="24">
        <v>12177</v>
      </c>
      <c r="H18" s="24">
        <v>2042</v>
      </c>
      <c r="I18" s="24">
        <v>38219</v>
      </c>
      <c r="J18" s="24">
        <v>3782</v>
      </c>
      <c r="K18" s="24">
        <v>1000</v>
      </c>
      <c r="L18" s="24">
        <v>0</v>
      </c>
      <c r="M18" s="24">
        <v>0</v>
      </c>
      <c r="N18" s="24">
        <v>0</v>
      </c>
      <c r="O18" s="24">
        <f t="shared" si="1"/>
        <v>57220</v>
      </c>
      <c r="P18" s="24">
        <v>46266</v>
      </c>
      <c r="Q18" s="24">
        <v>3960</v>
      </c>
      <c r="R18" s="14">
        <f t="shared" si="2"/>
        <v>50226</v>
      </c>
      <c r="S18" s="24">
        <f t="shared" si="0"/>
        <v>107446</v>
      </c>
      <c r="T18" s="16"/>
      <c r="U18" s="17"/>
    </row>
    <row r="19" spans="2:21" ht="15" customHeight="1" x14ac:dyDescent="0.25">
      <c r="B19" s="24"/>
      <c r="C19" s="24"/>
      <c r="D19" s="292" t="s">
        <v>136</v>
      </c>
      <c r="E19" s="328"/>
      <c r="F19" s="329"/>
      <c r="G19" s="24">
        <f>G22+G25+G28+G31+G34+G40+G43+G46+G49+G52+G55+G58+G61+G64+G67+G70+G37</f>
        <v>12198</v>
      </c>
      <c r="H19" s="24">
        <f t="shared" ref="H19:S20" si="3">H22+H25+H28+H31+H34+H40+H43+H46+H49+H52+H55+H58+H61+H64+H67+H70+H37</f>
        <v>1809</v>
      </c>
      <c r="I19" s="24">
        <f t="shared" si="3"/>
        <v>44885</v>
      </c>
      <c r="J19" s="24">
        <f t="shared" si="3"/>
        <v>2277</v>
      </c>
      <c r="K19" s="24">
        <f t="shared" si="3"/>
        <v>933</v>
      </c>
      <c r="L19" s="24">
        <f t="shared" si="3"/>
        <v>0</v>
      </c>
      <c r="M19" s="24">
        <f t="shared" si="3"/>
        <v>3833</v>
      </c>
      <c r="N19" s="24">
        <f t="shared" si="3"/>
        <v>0</v>
      </c>
      <c r="O19" s="24">
        <f t="shared" si="3"/>
        <v>65935</v>
      </c>
      <c r="P19" s="24">
        <f t="shared" si="3"/>
        <v>59996</v>
      </c>
      <c r="Q19" s="24">
        <f t="shared" si="3"/>
        <v>6277</v>
      </c>
      <c r="R19" s="24">
        <f t="shared" si="3"/>
        <v>66273</v>
      </c>
      <c r="S19" s="24">
        <f t="shared" si="3"/>
        <v>132208</v>
      </c>
      <c r="T19" s="61"/>
      <c r="U19" s="17"/>
    </row>
    <row r="20" spans="2:21" s="94" customFormat="1" ht="15" customHeight="1" x14ac:dyDescent="0.25">
      <c r="B20" s="59"/>
      <c r="C20" s="59"/>
      <c r="D20" s="332" t="s">
        <v>341</v>
      </c>
      <c r="E20" s="333"/>
      <c r="F20" s="334"/>
      <c r="G20" s="59">
        <f>G23+G26+G29+G32+G35+G41+G44+G47+G50+G53+G56+G59+G62+G65+G68+G71+G38</f>
        <v>12198</v>
      </c>
      <c r="H20" s="59">
        <f t="shared" si="3"/>
        <v>1809</v>
      </c>
      <c r="I20" s="59">
        <f t="shared" si="3"/>
        <v>37737</v>
      </c>
      <c r="J20" s="59">
        <f t="shared" si="3"/>
        <v>2277</v>
      </c>
      <c r="K20" s="59">
        <f t="shared" si="3"/>
        <v>933</v>
      </c>
      <c r="L20" s="59">
        <f t="shared" si="3"/>
        <v>0</v>
      </c>
      <c r="M20" s="59">
        <f t="shared" si="3"/>
        <v>1953</v>
      </c>
      <c r="N20" s="59">
        <f t="shared" si="3"/>
        <v>0</v>
      </c>
      <c r="O20" s="59">
        <f>O23+O26+O29+O32+O35+O41+O44+O47+O50+O53+O56+O59+O62+O65+O68+O71+O38</f>
        <v>56907</v>
      </c>
      <c r="P20" s="59">
        <f t="shared" si="3"/>
        <v>8060</v>
      </c>
      <c r="Q20" s="59">
        <f t="shared" si="3"/>
        <v>6277</v>
      </c>
      <c r="R20" s="59">
        <f t="shared" si="3"/>
        <v>14337</v>
      </c>
      <c r="S20" s="59">
        <f t="shared" si="3"/>
        <v>71244</v>
      </c>
      <c r="T20" s="61"/>
      <c r="U20" s="93"/>
    </row>
    <row r="21" spans="2:21" ht="15" customHeight="1" x14ac:dyDescent="0.25">
      <c r="B21" s="14" t="s">
        <v>5</v>
      </c>
      <c r="C21" s="122" t="s">
        <v>128</v>
      </c>
      <c r="D21" s="359" t="s">
        <v>127</v>
      </c>
      <c r="E21" s="340"/>
      <c r="F21" s="341"/>
      <c r="G21" s="24"/>
      <c r="H21" s="24"/>
      <c r="I21" s="24"/>
      <c r="J21" s="24"/>
      <c r="K21" s="24"/>
      <c r="L21" s="24"/>
      <c r="M21" s="14"/>
      <c r="N21" s="14"/>
      <c r="O21" s="24">
        <f t="shared" si="1"/>
        <v>0</v>
      </c>
      <c r="P21" s="24"/>
      <c r="Q21" s="24"/>
      <c r="R21" s="14">
        <f t="shared" si="2"/>
        <v>0</v>
      </c>
      <c r="S21" s="24">
        <f>R21+O21</f>
        <v>0</v>
      </c>
      <c r="T21" s="16"/>
      <c r="U21" s="17"/>
    </row>
    <row r="22" spans="2:21" ht="15" customHeight="1" x14ac:dyDescent="0.25">
      <c r="B22" s="24"/>
      <c r="C22" s="41"/>
      <c r="D22" s="292" t="s">
        <v>136</v>
      </c>
      <c r="E22" s="328"/>
      <c r="F22" s="329"/>
      <c r="G22" s="24"/>
      <c r="H22" s="24"/>
      <c r="I22" s="24"/>
      <c r="J22" s="24"/>
      <c r="K22" s="24"/>
      <c r="L22" s="24"/>
      <c r="M22" s="14">
        <v>3833</v>
      </c>
      <c r="N22" s="14"/>
      <c r="O22" s="24">
        <f>SUM(G22:N22)</f>
        <v>3833</v>
      </c>
      <c r="P22" s="24"/>
      <c r="Q22" s="24"/>
      <c r="R22" s="14">
        <f>Q22+P22</f>
        <v>0</v>
      </c>
      <c r="S22" s="211">
        <f>R22+O22</f>
        <v>3833</v>
      </c>
      <c r="T22" s="61"/>
      <c r="U22" s="17"/>
    </row>
    <row r="23" spans="2:21" s="94" customFormat="1" ht="15" customHeight="1" x14ac:dyDescent="0.25">
      <c r="B23" s="59"/>
      <c r="C23" s="95"/>
      <c r="D23" s="332" t="s">
        <v>341</v>
      </c>
      <c r="E23" s="333"/>
      <c r="F23" s="334"/>
      <c r="G23" s="59"/>
      <c r="H23" s="59"/>
      <c r="I23" s="59"/>
      <c r="J23" s="59"/>
      <c r="K23" s="59"/>
      <c r="L23" s="59"/>
      <c r="M23" s="60">
        <v>1953</v>
      </c>
      <c r="N23" s="60"/>
      <c r="O23" s="59">
        <f t="shared" si="1"/>
        <v>1953</v>
      </c>
      <c r="P23" s="59"/>
      <c r="Q23" s="59"/>
      <c r="R23" s="60">
        <f t="shared" si="2"/>
        <v>0</v>
      </c>
      <c r="S23" s="108">
        <f t="shared" ref="S23:S62" si="4">R23+O23</f>
        <v>1953</v>
      </c>
      <c r="T23" s="61"/>
      <c r="U23" s="93"/>
    </row>
    <row r="24" spans="2:21" s="94" customFormat="1" ht="15" customHeight="1" x14ac:dyDescent="0.25">
      <c r="B24" s="14" t="s">
        <v>6</v>
      </c>
      <c r="C24" s="122" t="s">
        <v>139</v>
      </c>
      <c r="D24" s="359" t="s">
        <v>145</v>
      </c>
      <c r="E24" s="340"/>
      <c r="F24" s="341"/>
      <c r="G24" s="24"/>
      <c r="H24" s="24"/>
      <c r="I24" s="24"/>
      <c r="J24" s="24"/>
      <c r="K24" s="24"/>
      <c r="L24" s="24"/>
      <c r="M24" s="14"/>
      <c r="N24" s="14"/>
      <c r="O24" s="24">
        <f t="shared" si="1"/>
        <v>0</v>
      </c>
      <c r="P24" s="24"/>
      <c r="Q24" s="24"/>
      <c r="R24" s="14">
        <f>Q24+P24</f>
        <v>0</v>
      </c>
      <c r="S24" s="24">
        <f>R24+O24</f>
        <v>0</v>
      </c>
      <c r="T24" s="16"/>
      <c r="U24" s="93"/>
    </row>
    <row r="25" spans="2:21" s="94" customFormat="1" ht="15" customHeight="1" x14ac:dyDescent="0.25">
      <c r="B25" s="59"/>
      <c r="C25" s="41"/>
      <c r="D25" s="292" t="s">
        <v>136</v>
      </c>
      <c r="E25" s="328"/>
      <c r="F25" s="329"/>
      <c r="G25" s="24"/>
      <c r="H25" s="24"/>
      <c r="I25" s="211"/>
      <c r="J25" s="24"/>
      <c r="K25" s="24">
        <v>277</v>
      </c>
      <c r="L25" s="24"/>
      <c r="M25" s="14"/>
      <c r="N25" s="14"/>
      <c r="O25" s="24">
        <f>SUM(G25:N25)</f>
        <v>277</v>
      </c>
      <c r="P25" s="24"/>
      <c r="Q25" s="24"/>
      <c r="R25" s="14">
        <f>Q25+P25</f>
        <v>0</v>
      </c>
      <c r="S25" s="211">
        <f>R25+O25</f>
        <v>277</v>
      </c>
      <c r="T25" s="61"/>
      <c r="U25" s="93"/>
    </row>
    <row r="26" spans="2:21" s="94" customFormat="1" ht="15" customHeight="1" x14ac:dyDescent="0.25">
      <c r="B26" s="59"/>
      <c r="C26" s="95"/>
      <c r="D26" s="332" t="s">
        <v>341</v>
      </c>
      <c r="E26" s="333"/>
      <c r="F26" s="334"/>
      <c r="G26" s="59"/>
      <c r="H26" s="59"/>
      <c r="I26" s="109"/>
      <c r="J26" s="59"/>
      <c r="K26" s="59">
        <v>277</v>
      </c>
      <c r="L26" s="59"/>
      <c r="M26" s="60"/>
      <c r="N26" s="60"/>
      <c r="O26" s="59">
        <f t="shared" si="1"/>
        <v>277</v>
      </c>
      <c r="P26" s="59"/>
      <c r="Q26" s="59"/>
      <c r="R26" s="60">
        <f>Q26+P26</f>
        <v>0</v>
      </c>
      <c r="S26" s="108">
        <f>R26+O26</f>
        <v>277</v>
      </c>
      <c r="T26" s="61"/>
      <c r="U26" s="93"/>
    </row>
    <row r="27" spans="2:21" ht="15" customHeight="1" x14ac:dyDescent="0.25">
      <c r="B27" s="14" t="s">
        <v>7</v>
      </c>
      <c r="C27" s="122" t="s">
        <v>113</v>
      </c>
      <c r="D27" s="392" t="s">
        <v>114</v>
      </c>
      <c r="E27" s="392"/>
      <c r="F27" s="392"/>
      <c r="G27" s="59"/>
      <c r="H27" s="59"/>
      <c r="I27" s="14">
        <v>877</v>
      </c>
      <c r="J27" s="59"/>
      <c r="K27" s="59"/>
      <c r="L27" s="59"/>
      <c r="M27" s="59"/>
      <c r="N27" s="59"/>
      <c r="O27" s="24">
        <f t="shared" si="1"/>
        <v>877</v>
      </c>
      <c r="P27" s="24"/>
      <c r="Q27" s="24"/>
      <c r="R27" s="14">
        <f t="shared" si="2"/>
        <v>0</v>
      </c>
      <c r="S27" s="24">
        <f t="shared" si="4"/>
        <v>877</v>
      </c>
      <c r="T27" s="16"/>
      <c r="U27" s="17"/>
    </row>
    <row r="28" spans="2:21" ht="15" customHeight="1" x14ac:dyDescent="0.25">
      <c r="B28" s="14"/>
      <c r="C28" s="41"/>
      <c r="D28" s="292" t="s">
        <v>136</v>
      </c>
      <c r="E28" s="328"/>
      <c r="F28" s="329"/>
      <c r="G28" s="24">
        <v>18</v>
      </c>
      <c r="H28" s="24"/>
      <c r="I28" s="14">
        <v>1500</v>
      </c>
      <c r="J28" s="24"/>
      <c r="K28" s="24"/>
      <c r="L28" s="24"/>
      <c r="M28" s="24"/>
      <c r="N28" s="24"/>
      <c r="O28" s="24">
        <f>SUM(G28:N28)</f>
        <v>1518</v>
      </c>
      <c r="P28" s="24">
        <v>154</v>
      </c>
      <c r="Q28" s="24"/>
      <c r="R28" s="14">
        <f>Q28+P28</f>
        <v>154</v>
      </c>
      <c r="S28" s="211">
        <f>R28+O28</f>
        <v>1672</v>
      </c>
      <c r="T28" s="61"/>
      <c r="U28" s="17"/>
    </row>
    <row r="29" spans="2:21" s="94" customFormat="1" ht="15" customHeight="1" x14ac:dyDescent="0.25">
      <c r="B29" s="60"/>
      <c r="C29" s="95"/>
      <c r="D29" s="332" t="s">
        <v>341</v>
      </c>
      <c r="E29" s="333"/>
      <c r="F29" s="334"/>
      <c r="G29" s="59">
        <v>18</v>
      </c>
      <c r="H29" s="59"/>
      <c r="I29" s="60">
        <v>1006</v>
      </c>
      <c r="J29" s="59"/>
      <c r="K29" s="59"/>
      <c r="L29" s="59"/>
      <c r="M29" s="59"/>
      <c r="N29" s="59"/>
      <c r="O29" s="59">
        <f t="shared" si="1"/>
        <v>1024</v>
      </c>
      <c r="P29" s="59">
        <v>154</v>
      </c>
      <c r="Q29" s="59"/>
      <c r="R29" s="60">
        <f t="shared" si="2"/>
        <v>154</v>
      </c>
      <c r="S29" s="108">
        <f t="shared" si="4"/>
        <v>1178</v>
      </c>
      <c r="T29" s="61"/>
      <c r="U29" s="93"/>
    </row>
    <row r="30" spans="2:21" ht="15" customHeight="1" x14ac:dyDescent="0.25">
      <c r="B30" s="14" t="s">
        <v>8</v>
      </c>
      <c r="C30" s="122" t="s">
        <v>109</v>
      </c>
      <c r="D30" s="339" t="s">
        <v>110</v>
      </c>
      <c r="E30" s="339"/>
      <c r="F30" s="339"/>
      <c r="G30" s="14">
        <v>816</v>
      </c>
      <c r="H30" s="14">
        <v>72</v>
      </c>
      <c r="I30" s="60"/>
      <c r="J30" s="60"/>
      <c r="K30" s="60"/>
      <c r="L30" s="60"/>
      <c r="M30" s="60"/>
      <c r="N30" s="60"/>
      <c r="O30" s="24">
        <f t="shared" si="1"/>
        <v>888</v>
      </c>
      <c r="P30" s="24"/>
      <c r="Q30" s="24"/>
      <c r="R30" s="14">
        <f t="shared" si="2"/>
        <v>0</v>
      </c>
      <c r="S30" s="24">
        <f t="shared" si="4"/>
        <v>888</v>
      </c>
      <c r="T30" s="16" t="s">
        <v>119</v>
      </c>
      <c r="U30" s="17"/>
    </row>
    <row r="31" spans="2:21" ht="15" customHeight="1" x14ac:dyDescent="0.25">
      <c r="B31" s="14"/>
      <c r="C31" s="41"/>
      <c r="D31" s="292" t="s">
        <v>136</v>
      </c>
      <c r="E31" s="328"/>
      <c r="F31" s="329"/>
      <c r="G31" s="14">
        <v>979</v>
      </c>
      <c r="H31" s="14">
        <v>81</v>
      </c>
      <c r="I31" s="14"/>
      <c r="J31" s="14"/>
      <c r="K31" s="14"/>
      <c r="L31" s="14"/>
      <c r="M31" s="14"/>
      <c r="N31" s="14"/>
      <c r="O31" s="24">
        <f>SUM(G31:N31)</f>
        <v>1060</v>
      </c>
      <c r="P31" s="24"/>
      <c r="Q31" s="24"/>
      <c r="R31" s="14">
        <f>Q31+P31</f>
        <v>0</v>
      </c>
      <c r="S31" s="211">
        <f>R31+O31</f>
        <v>1060</v>
      </c>
      <c r="T31" s="16">
        <v>1</v>
      </c>
      <c r="U31" s="93"/>
    </row>
    <row r="32" spans="2:21" s="94" customFormat="1" ht="15" customHeight="1" x14ac:dyDescent="0.25">
      <c r="B32" s="60"/>
      <c r="C32" s="95"/>
      <c r="D32" s="332" t="s">
        <v>341</v>
      </c>
      <c r="E32" s="333"/>
      <c r="F32" s="334"/>
      <c r="G32" s="60">
        <v>979</v>
      </c>
      <c r="H32" s="60">
        <v>81</v>
      </c>
      <c r="I32" s="60"/>
      <c r="J32" s="60"/>
      <c r="K32" s="60"/>
      <c r="L32" s="60"/>
      <c r="M32" s="60"/>
      <c r="N32" s="60"/>
      <c r="O32" s="59">
        <f t="shared" si="1"/>
        <v>1060</v>
      </c>
      <c r="P32" s="59"/>
      <c r="Q32" s="59"/>
      <c r="R32" s="60">
        <f t="shared" si="2"/>
        <v>0</v>
      </c>
      <c r="S32" s="108">
        <f t="shared" si="4"/>
        <v>1060</v>
      </c>
      <c r="T32" s="61">
        <v>1</v>
      </c>
      <c r="U32" s="93"/>
    </row>
    <row r="33" spans="2:21" ht="15" customHeight="1" x14ac:dyDescent="0.25">
      <c r="B33" s="14" t="s">
        <v>16</v>
      </c>
      <c r="C33" s="122" t="s">
        <v>97</v>
      </c>
      <c r="D33" s="14" t="s">
        <v>98</v>
      </c>
      <c r="E33" s="14"/>
      <c r="F33" s="14"/>
      <c r="G33" s="60"/>
      <c r="H33" s="60"/>
      <c r="I33" s="14">
        <v>762</v>
      </c>
      <c r="J33" s="60"/>
      <c r="K33" s="60"/>
      <c r="L33" s="60"/>
      <c r="M33" s="60"/>
      <c r="N33" s="60"/>
      <c r="O33" s="24">
        <f t="shared" si="1"/>
        <v>762</v>
      </c>
      <c r="P33" s="24"/>
      <c r="Q33" s="24"/>
      <c r="R33" s="14">
        <f t="shared" si="2"/>
        <v>0</v>
      </c>
      <c r="S33" s="24">
        <f t="shared" si="4"/>
        <v>762</v>
      </c>
      <c r="T33" s="16"/>
      <c r="U33" s="17"/>
    </row>
    <row r="34" spans="2:21" ht="15" customHeight="1" x14ac:dyDescent="0.25">
      <c r="B34" s="14"/>
      <c r="C34" s="41"/>
      <c r="D34" s="292" t="s">
        <v>136</v>
      </c>
      <c r="E34" s="328"/>
      <c r="F34" s="329"/>
      <c r="G34" s="14"/>
      <c r="H34" s="14"/>
      <c r="I34" s="14">
        <v>762</v>
      </c>
      <c r="J34" s="14"/>
      <c r="K34" s="14"/>
      <c r="L34" s="14"/>
      <c r="M34" s="14"/>
      <c r="N34" s="14"/>
      <c r="O34" s="24">
        <f>SUM(G34:N34)</f>
        <v>762</v>
      </c>
      <c r="P34" s="24"/>
      <c r="Q34" s="24"/>
      <c r="R34" s="14">
        <f>Q34+P34</f>
        <v>0</v>
      </c>
      <c r="S34" s="211">
        <f>R34+O34</f>
        <v>762</v>
      </c>
      <c r="T34" s="16"/>
      <c r="U34" s="17"/>
    </row>
    <row r="35" spans="2:21" s="94" customFormat="1" ht="14.25" customHeight="1" x14ac:dyDescent="0.25">
      <c r="B35" s="60"/>
      <c r="C35" s="95"/>
      <c r="D35" s="332" t="s">
        <v>341</v>
      </c>
      <c r="E35" s="333"/>
      <c r="F35" s="334"/>
      <c r="G35" s="60"/>
      <c r="H35" s="60"/>
      <c r="I35" s="60">
        <v>734</v>
      </c>
      <c r="J35" s="60"/>
      <c r="K35" s="60"/>
      <c r="L35" s="60"/>
      <c r="M35" s="60"/>
      <c r="N35" s="60"/>
      <c r="O35" s="59">
        <f t="shared" si="1"/>
        <v>734</v>
      </c>
      <c r="P35" s="59"/>
      <c r="Q35" s="59"/>
      <c r="R35" s="60">
        <f t="shared" si="2"/>
        <v>0</v>
      </c>
      <c r="S35" s="108">
        <f t="shared" si="4"/>
        <v>734</v>
      </c>
      <c r="T35" s="61"/>
      <c r="U35" s="93"/>
    </row>
    <row r="36" spans="2:21" ht="15" customHeight="1" x14ac:dyDescent="0.25">
      <c r="B36" s="14" t="s">
        <v>17</v>
      </c>
      <c r="C36" s="95" t="s">
        <v>167</v>
      </c>
      <c r="D36" s="339" t="s">
        <v>168</v>
      </c>
      <c r="E36" s="339"/>
      <c r="F36" s="339"/>
      <c r="G36" s="60"/>
      <c r="H36" s="60"/>
      <c r="I36" s="14"/>
      <c r="J36" s="60"/>
      <c r="K36" s="60"/>
      <c r="L36" s="60"/>
      <c r="M36" s="60"/>
      <c r="N36" s="60"/>
      <c r="O36" s="24">
        <f>SUM(G36:N36)</f>
        <v>0</v>
      </c>
      <c r="P36" s="14"/>
      <c r="Q36" s="14"/>
      <c r="R36" s="14">
        <f>Q36+P36</f>
        <v>0</v>
      </c>
      <c r="S36" s="24">
        <f>R36+O36</f>
        <v>0</v>
      </c>
      <c r="T36" s="16"/>
      <c r="U36" s="17"/>
    </row>
    <row r="37" spans="2:21" ht="15" customHeight="1" x14ac:dyDescent="0.25">
      <c r="B37" s="14"/>
      <c r="C37" s="41"/>
      <c r="D37" s="292" t="s">
        <v>136</v>
      </c>
      <c r="E37" s="328"/>
      <c r="F37" s="329"/>
      <c r="G37" s="14"/>
      <c r="H37" s="14"/>
      <c r="I37" s="14">
        <v>50</v>
      </c>
      <c r="J37" s="14"/>
      <c r="K37" s="14"/>
      <c r="L37" s="14"/>
      <c r="M37" s="14"/>
      <c r="N37" s="14"/>
      <c r="O37" s="24">
        <f>SUM(G37:N37)</f>
        <v>50</v>
      </c>
      <c r="P37" s="14"/>
      <c r="Q37" s="14"/>
      <c r="R37" s="14">
        <f>Q37+P37</f>
        <v>0</v>
      </c>
      <c r="S37" s="211">
        <f>R37+O37</f>
        <v>50</v>
      </c>
      <c r="T37" s="16"/>
      <c r="U37" s="17"/>
    </row>
    <row r="38" spans="2:21" s="94" customFormat="1" ht="15" customHeight="1" x14ac:dyDescent="0.25">
      <c r="B38" s="60"/>
      <c r="C38" s="95"/>
      <c r="D38" s="332" t="s">
        <v>341</v>
      </c>
      <c r="E38" s="333"/>
      <c r="F38" s="334"/>
      <c r="G38" s="60"/>
      <c r="H38" s="60"/>
      <c r="I38" s="60">
        <v>50</v>
      </c>
      <c r="J38" s="60"/>
      <c r="K38" s="60"/>
      <c r="L38" s="60"/>
      <c r="M38" s="60"/>
      <c r="N38" s="60"/>
      <c r="O38" s="59">
        <f>SUM(G38:N38)</f>
        <v>50</v>
      </c>
      <c r="P38" s="60"/>
      <c r="Q38" s="60"/>
      <c r="R38" s="60">
        <f>Q38+P38</f>
        <v>0</v>
      </c>
      <c r="S38" s="108">
        <f>R38+O38</f>
        <v>50</v>
      </c>
      <c r="T38" s="61"/>
      <c r="U38" s="93"/>
    </row>
    <row r="39" spans="2:21" ht="15" customHeight="1" x14ac:dyDescent="0.25">
      <c r="B39" s="14" t="s">
        <v>17</v>
      </c>
      <c r="C39" s="122" t="s">
        <v>102</v>
      </c>
      <c r="D39" s="339" t="s">
        <v>55</v>
      </c>
      <c r="E39" s="339"/>
      <c r="F39" s="339"/>
      <c r="G39" s="60"/>
      <c r="H39" s="60"/>
      <c r="I39" s="14">
        <v>3683</v>
      </c>
      <c r="J39" s="60"/>
      <c r="K39" s="60"/>
      <c r="L39" s="60"/>
      <c r="M39" s="60"/>
      <c r="N39" s="60"/>
      <c r="O39" s="24">
        <f t="shared" si="1"/>
        <v>3683</v>
      </c>
      <c r="P39" s="24"/>
      <c r="Q39" s="24"/>
      <c r="R39" s="14">
        <f t="shared" si="2"/>
        <v>0</v>
      </c>
      <c r="S39" s="24">
        <f t="shared" si="4"/>
        <v>3683</v>
      </c>
      <c r="T39" s="16"/>
      <c r="U39" s="17"/>
    </row>
    <row r="40" spans="2:21" ht="15" customHeight="1" x14ac:dyDescent="0.25">
      <c r="B40" s="14"/>
      <c r="C40" s="41"/>
      <c r="D40" s="292" t="s">
        <v>136</v>
      </c>
      <c r="E40" s="328"/>
      <c r="F40" s="329"/>
      <c r="G40" s="14"/>
      <c r="H40" s="14"/>
      <c r="I40" s="14">
        <v>3683</v>
      </c>
      <c r="J40" s="14"/>
      <c r="K40" s="14"/>
      <c r="L40" s="14"/>
      <c r="M40" s="14"/>
      <c r="N40" s="14"/>
      <c r="O40" s="24">
        <f>SUM(G40:N40)</f>
        <v>3683</v>
      </c>
      <c r="P40" s="24"/>
      <c r="Q40" s="24"/>
      <c r="R40" s="14">
        <f>Q40+P40</f>
        <v>0</v>
      </c>
      <c r="S40" s="211">
        <f>R40+O40</f>
        <v>3683</v>
      </c>
      <c r="T40" s="16"/>
      <c r="U40" s="17"/>
    </row>
    <row r="41" spans="2:21" s="94" customFormat="1" ht="15" customHeight="1" x14ac:dyDescent="0.25">
      <c r="B41" s="60"/>
      <c r="C41" s="95"/>
      <c r="D41" s="332" t="s">
        <v>341</v>
      </c>
      <c r="E41" s="333"/>
      <c r="F41" s="334"/>
      <c r="G41" s="60"/>
      <c r="H41" s="60"/>
      <c r="I41" s="60">
        <v>2843</v>
      </c>
      <c r="J41" s="60"/>
      <c r="K41" s="60"/>
      <c r="L41" s="60"/>
      <c r="M41" s="60"/>
      <c r="N41" s="60"/>
      <c r="O41" s="59">
        <f t="shared" si="1"/>
        <v>2843</v>
      </c>
      <c r="P41" s="59"/>
      <c r="Q41" s="59"/>
      <c r="R41" s="60">
        <f t="shared" si="2"/>
        <v>0</v>
      </c>
      <c r="S41" s="108">
        <f t="shared" si="4"/>
        <v>2843</v>
      </c>
      <c r="T41" s="61"/>
      <c r="U41" s="93"/>
    </row>
    <row r="42" spans="2:21" ht="15" customHeight="1" x14ac:dyDescent="0.25">
      <c r="B42" s="14" t="s">
        <v>20</v>
      </c>
      <c r="C42" s="122" t="s">
        <v>100</v>
      </c>
      <c r="D42" s="339" t="s">
        <v>71</v>
      </c>
      <c r="E42" s="339"/>
      <c r="F42" s="339"/>
      <c r="G42" s="60"/>
      <c r="H42" s="60"/>
      <c r="I42" s="14">
        <v>1270</v>
      </c>
      <c r="J42" s="60"/>
      <c r="K42" s="60"/>
      <c r="L42" s="60"/>
      <c r="M42" s="60"/>
      <c r="N42" s="60"/>
      <c r="O42" s="24">
        <f t="shared" si="1"/>
        <v>1270</v>
      </c>
      <c r="P42" s="24"/>
      <c r="Q42" s="24"/>
      <c r="R42" s="14">
        <f t="shared" si="2"/>
        <v>0</v>
      </c>
      <c r="S42" s="24">
        <f t="shared" si="4"/>
        <v>1270</v>
      </c>
      <c r="T42" s="16"/>
      <c r="U42" s="17"/>
    </row>
    <row r="43" spans="2:21" ht="15" customHeight="1" x14ac:dyDescent="0.25">
      <c r="B43" s="14"/>
      <c r="C43" s="41"/>
      <c r="D43" s="292" t="s">
        <v>136</v>
      </c>
      <c r="E43" s="328"/>
      <c r="F43" s="329"/>
      <c r="G43" s="14">
        <v>126</v>
      </c>
      <c r="H43" s="14"/>
      <c r="I43" s="14">
        <v>3500</v>
      </c>
      <c r="J43" s="14"/>
      <c r="K43" s="14"/>
      <c r="L43" s="14"/>
      <c r="M43" s="14"/>
      <c r="N43" s="14"/>
      <c r="O43" s="24">
        <f>SUM(G43:N43)</f>
        <v>3626</v>
      </c>
      <c r="P43" s="24">
        <v>26</v>
      </c>
      <c r="Q43" s="24"/>
      <c r="R43" s="14">
        <f>Q43+P43</f>
        <v>26</v>
      </c>
      <c r="S43" s="211">
        <f>R43+O43</f>
        <v>3652</v>
      </c>
      <c r="T43" s="61"/>
      <c r="U43" s="17"/>
    </row>
    <row r="44" spans="2:21" s="94" customFormat="1" ht="15" customHeight="1" x14ac:dyDescent="0.25">
      <c r="B44" s="60"/>
      <c r="C44" s="95"/>
      <c r="D44" s="332" t="s">
        <v>341</v>
      </c>
      <c r="E44" s="333"/>
      <c r="F44" s="334"/>
      <c r="G44" s="60">
        <v>126</v>
      </c>
      <c r="H44" s="60"/>
      <c r="I44" s="60">
        <v>3145</v>
      </c>
      <c r="J44" s="60"/>
      <c r="K44" s="60"/>
      <c r="L44" s="60"/>
      <c r="M44" s="60"/>
      <c r="N44" s="60"/>
      <c r="O44" s="59">
        <f t="shared" si="1"/>
        <v>3271</v>
      </c>
      <c r="P44" s="59">
        <v>0</v>
      </c>
      <c r="Q44" s="59"/>
      <c r="R44" s="60">
        <f t="shared" si="2"/>
        <v>0</v>
      </c>
      <c r="S44" s="108">
        <f t="shared" si="4"/>
        <v>3271</v>
      </c>
      <c r="T44" s="61"/>
      <c r="U44" s="93"/>
    </row>
    <row r="45" spans="2:21" ht="15" customHeight="1" x14ac:dyDescent="0.25">
      <c r="B45" s="14" t="s">
        <v>21</v>
      </c>
      <c r="C45" s="122" t="s">
        <v>103</v>
      </c>
      <c r="D45" s="339" t="s">
        <v>72</v>
      </c>
      <c r="E45" s="339"/>
      <c r="F45" s="339"/>
      <c r="G45" s="60"/>
      <c r="H45" s="60"/>
      <c r="I45" s="14">
        <v>10299</v>
      </c>
      <c r="J45" s="60"/>
      <c r="K45" s="60"/>
      <c r="L45" s="60"/>
      <c r="M45" s="60"/>
      <c r="N45" s="60"/>
      <c r="O45" s="24">
        <f t="shared" si="1"/>
        <v>10299</v>
      </c>
      <c r="P45" s="14">
        <v>46266</v>
      </c>
      <c r="Q45" s="14">
        <v>3960</v>
      </c>
      <c r="R45" s="14">
        <f t="shared" si="2"/>
        <v>50226</v>
      </c>
      <c r="S45" s="24">
        <f t="shared" si="4"/>
        <v>60525</v>
      </c>
      <c r="T45" s="16"/>
      <c r="U45" s="17"/>
    </row>
    <row r="46" spans="2:21" ht="15" customHeight="1" x14ac:dyDescent="0.25">
      <c r="B46" s="14"/>
      <c r="C46" s="41"/>
      <c r="D46" s="292" t="s">
        <v>136</v>
      </c>
      <c r="E46" s="328"/>
      <c r="F46" s="329"/>
      <c r="G46" s="14">
        <v>207</v>
      </c>
      <c r="H46" s="14">
        <v>17</v>
      </c>
      <c r="I46" s="210">
        <v>11198</v>
      </c>
      <c r="J46" s="14"/>
      <c r="K46" s="14"/>
      <c r="L46" s="14"/>
      <c r="M46" s="14"/>
      <c r="N46" s="14"/>
      <c r="O46" s="24">
        <f>SUM(G46:N46)</f>
        <v>11422</v>
      </c>
      <c r="P46" s="14">
        <v>57283</v>
      </c>
      <c r="Q46" s="14">
        <v>5718</v>
      </c>
      <c r="R46" s="14">
        <f>Q46+P46</f>
        <v>63001</v>
      </c>
      <c r="S46" s="211">
        <f>R46+O46</f>
        <v>74423</v>
      </c>
      <c r="T46" s="16">
        <v>1</v>
      </c>
      <c r="U46" s="17"/>
    </row>
    <row r="47" spans="2:21" s="94" customFormat="1" ht="15" customHeight="1" x14ac:dyDescent="0.25">
      <c r="B47" s="60"/>
      <c r="C47" s="95"/>
      <c r="D47" s="332" t="s">
        <v>341</v>
      </c>
      <c r="E47" s="333"/>
      <c r="F47" s="334"/>
      <c r="G47" s="60">
        <v>207</v>
      </c>
      <c r="H47" s="60">
        <v>17</v>
      </c>
      <c r="I47" s="110">
        <v>6938</v>
      </c>
      <c r="J47" s="60"/>
      <c r="K47" s="60"/>
      <c r="L47" s="60"/>
      <c r="M47" s="60"/>
      <c r="N47" s="60"/>
      <c r="O47" s="59">
        <f t="shared" si="1"/>
        <v>7162</v>
      </c>
      <c r="P47" s="60">
        <v>5373</v>
      </c>
      <c r="Q47" s="60">
        <v>5718</v>
      </c>
      <c r="R47" s="60">
        <f t="shared" si="2"/>
        <v>11091</v>
      </c>
      <c r="S47" s="108">
        <f>R47+O47</f>
        <v>18253</v>
      </c>
      <c r="T47" s="61">
        <v>1</v>
      </c>
      <c r="U47" s="93"/>
    </row>
    <row r="48" spans="2:21" ht="15" customHeight="1" x14ac:dyDescent="0.25">
      <c r="B48" s="14" t="s">
        <v>22</v>
      </c>
      <c r="C48" s="122" t="s">
        <v>104</v>
      </c>
      <c r="D48" s="339" t="s">
        <v>105</v>
      </c>
      <c r="E48" s="339"/>
      <c r="F48" s="339"/>
      <c r="G48" s="60"/>
      <c r="H48" s="60"/>
      <c r="I48" s="14"/>
      <c r="J48" s="60"/>
      <c r="K48" s="60"/>
      <c r="L48" s="60"/>
      <c r="M48" s="60"/>
      <c r="N48" s="60"/>
      <c r="O48" s="24">
        <f t="shared" si="1"/>
        <v>0</v>
      </c>
      <c r="P48" s="24"/>
      <c r="Q48" s="24"/>
      <c r="R48" s="14">
        <f t="shared" si="2"/>
        <v>0</v>
      </c>
      <c r="S48" s="24">
        <f t="shared" si="4"/>
        <v>0</v>
      </c>
      <c r="T48" s="16"/>
      <c r="U48" s="17"/>
    </row>
    <row r="49" spans="2:21" ht="15" customHeight="1" x14ac:dyDescent="0.25">
      <c r="B49" s="14"/>
      <c r="C49" s="41"/>
      <c r="D49" s="292" t="s">
        <v>136</v>
      </c>
      <c r="E49" s="328"/>
      <c r="F49" s="329"/>
      <c r="G49" s="14"/>
      <c r="H49" s="14"/>
      <c r="I49" s="14">
        <v>25</v>
      </c>
      <c r="J49" s="14"/>
      <c r="K49" s="14"/>
      <c r="L49" s="14"/>
      <c r="M49" s="14"/>
      <c r="N49" s="14"/>
      <c r="O49" s="24">
        <f>SUM(G49:N49)</f>
        <v>25</v>
      </c>
      <c r="P49" s="24"/>
      <c r="Q49" s="24"/>
      <c r="R49" s="14">
        <f>Q49+P49</f>
        <v>0</v>
      </c>
      <c r="S49" s="211">
        <f>R49+O49</f>
        <v>25</v>
      </c>
      <c r="T49" s="16"/>
      <c r="U49" s="17"/>
    </row>
    <row r="50" spans="2:21" s="94" customFormat="1" ht="15" customHeight="1" x14ac:dyDescent="0.25">
      <c r="B50" s="60"/>
      <c r="C50" s="95"/>
      <c r="D50" s="332" t="s">
        <v>341</v>
      </c>
      <c r="E50" s="333"/>
      <c r="F50" s="334"/>
      <c r="G50" s="60"/>
      <c r="H50" s="60"/>
      <c r="I50" s="60">
        <v>25</v>
      </c>
      <c r="J50" s="60"/>
      <c r="K50" s="60"/>
      <c r="L50" s="60"/>
      <c r="M50" s="60"/>
      <c r="N50" s="60"/>
      <c r="O50" s="59">
        <f t="shared" si="1"/>
        <v>25</v>
      </c>
      <c r="P50" s="59"/>
      <c r="Q50" s="59"/>
      <c r="R50" s="60">
        <f t="shared" si="2"/>
        <v>0</v>
      </c>
      <c r="S50" s="108">
        <f t="shared" si="4"/>
        <v>25</v>
      </c>
      <c r="T50" s="61"/>
      <c r="U50" s="93"/>
    </row>
    <row r="51" spans="2:21" ht="15" customHeight="1" x14ac:dyDescent="0.25">
      <c r="B51" s="14" t="s">
        <v>27</v>
      </c>
      <c r="C51" s="122" t="s">
        <v>165</v>
      </c>
      <c r="D51" s="309" t="s">
        <v>166</v>
      </c>
      <c r="E51" s="309"/>
      <c r="F51" s="309"/>
      <c r="G51" s="60"/>
      <c r="H51" s="60"/>
      <c r="I51" s="14"/>
      <c r="J51" s="60"/>
      <c r="K51" s="60"/>
      <c r="L51" s="60"/>
      <c r="M51" s="60"/>
      <c r="N51" s="60"/>
      <c r="O51" s="24">
        <f t="shared" si="1"/>
        <v>0</v>
      </c>
      <c r="P51" s="14"/>
      <c r="Q51" s="14"/>
      <c r="R51" s="14">
        <f t="shared" si="2"/>
        <v>0</v>
      </c>
      <c r="S51" s="24">
        <f t="shared" si="4"/>
        <v>0</v>
      </c>
      <c r="T51" s="16"/>
      <c r="U51" s="17"/>
    </row>
    <row r="52" spans="2:21" ht="15" customHeight="1" x14ac:dyDescent="0.25">
      <c r="B52" s="14"/>
      <c r="C52" s="41"/>
      <c r="D52" s="292" t="s">
        <v>136</v>
      </c>
      <c r="E52" s="328"/>
      <c r="F52" s="329"/>
      <c r="G52" s="14"/>
      <c r="H52" s="14"/>
      <c r="I52" s="14">
        <v>285</v>
      </c>
      <c r="J52" s="14"/>
      <c r="K52" s="14"/>
      <c r="L52" s="14"/>
      <c r="M52" s="14"/>
      <c r="N52" s="14"/>
      <c r="O52" s="24">
        <f>SUM(G52:N52)</f>
        <v>285</v>
      </c>
      <c r="P52" s="24"/>
      <c r="Q52" s="24"/>
      <c r="R52" s="14">
        <f>Q52+P52</f>
        <v>0</v>
      </c>
      <c r="S52" s="211">
        <f>R52+O52</f>
        <v>285</v>
      </c>
      <c r="T52" s="61"/>
      <c r="U52" s="17"/>
    </row>
    <row r="53" spans="2:21" s="94" customFormat="1" ht="15" customHeight="1" x14ac:dyDescent="0.25">
      <c r="B53" s="60"/>
      <c r="C53" s="95"/>
      <c r="D53" s="332" t="s">
        <v>341</v>
      </c>
      <c r="E53" s="333"/>
      <c r="F53" s="334"/>
      <c r="G53" s="60"/>
      <c r="H53" s="60"/>
      <c r="I53" s="60">
        <v>285</v>
      </c>
      <c r="J53" s="60"/>
      <c r="K53" s="60"/>
      <c r="L53" s="60"/>
      <c r="M53" s="60"/>
      <c r="N53" s="60"/>
      <c r="O53" s="59">
        <f t="shared" si="1"/>
        <v>285</v>
      </c>
      <c r="P53" s="60"/>
      <c r="Q53" s="60"/>
      <c r="R53" s="60">
        <f t="shared" si="2"/>
        <v>0</v>
      </c>
      <c r="S53" s="108">
        <f t="shared" si="4"/>
        <v>285</v>
      </c>
      <c r="T53" s="61"/>
      <c r="U53" s="93"/>
    </row>
    <row r="54" spans="2:21" ht="15" customHeight="1" x14ac:dyDescent="0.25">
      <c r="B54" s="14" t="s">
        <v>73</v>
      </c>
      <c r="C54" s="122" t="s">
        <v>111</v>
      </c>
      <c r="D54" s="339" t="s">
        <v>112</v>
      </c>
      <c r="E54" s="339"/>
      <c r="F54" s="339"/>
      <c r="G54" s="14">
        <v>6829</v>
      </c>
      <c r="H54" s="14">
        <v>1195</v>
      </c>
      <c r="I54" s="14">
        <v>12965</v>
      </c>
      <c r="J54" s="60"/>
      <c r="K54" s="60"/>
      <c r="L54" s="14"/>
      <c r="M54" s="60"/>
      <c r="N54" s="60"/>
      <c r="O54" s="24">
        <f t="shared" si="1"/>
        <v>20989</v>
      </c>
      <c r="P54" s="14"/>
      <c r="Q54" s="14"/>
      <c r="R54" s="14">
        <f>Q54+P54</f>
        <v>0</v>
      </c>
      <c r="S54" s="24">
        <f t="shared" si="4"/>
        <v>20989</v>
      </c>
      <c r="T54" s="16" t="s">
        <v>117</v>
      </c>
      <c r="U54" s="17"/>
    </row>
    <row r="55" spans="2:21" ht="15" customHeight="1" x14ac:dyDescent="0.25">
      <c r="B55" s="14"/>
      <c r="C55" s="41"/>
      <c r="D55" s="292" t="s">
        <v>136</v>
      </c>
      <c r="E55" s="328"/>
      <c r="F55" s="329"/>
      <c r="G55" s="14">
        <v>6433</v>
      </c>
      <c r="H55" s="14">
        <v>1001</v>
      </c>
      <c r="I55" s="210">
        <v>14000</v>
      </c>
      <c r="J55" s="14"/>
      <c r="K55" s="14"/>
      <c r="L55" s="14"/>
      <c r="M55" s="14"/>
      <c r="N55" s="14"/>
      <c r="O55" s="24">
        <f>SUM(G55:N55)</f>
        <v>21434</v>
      </c>
      <c r="P55" s="14">
        <v>2533</v>
      </c>
      <c r="Q55" s="14">
        <v>559</v>
      </c>
      <c r="R55" s="14">
        <f>Q55+P55</f>
        <v>3092</v>
      </c>
      <c r="S55" s="211">
        <f>R55+O55</f>
        <v>24526</v>
      </c>
      <c r="T55" s="16">
        <v>1</v>
      </c>
      <c r="U55" s="17"/>
    </row>
    <row r="56" spans="2:21" s="94" customFormat="1" ht="15" customHeight="1" x14ac:dyDescent="0.25">
      <c r="B56" s="60"/>
      <c r="C56" s="95"/>
      <c r="D56" s="332" t="s">
        <v>341</v>
      </c>
      <c r="E56" s="333"/>
      <c r="F56" s="334"/>
      <c r="G56" s="60">
        <v>6433</v>
      </c>
      <c r="H56" s="60">
        <v>1001</v>
      </c>
      <c r="I56" s="110">
        <v>13796</v>
      </c>
      <c r="J56" s="60"/>
      <c r="K56" s="60"/>
      <c r="L56" s="60"/>
      <c r="M56" s="60"/>
      <c r="N56" s="60"/>
      <c r="O56" s="59">
        <f t="shared" si="1"/>
        <v>21230</v>
      </c>
      <c r="P56" s="60">
        <v>2533</v>
      </c>
      <c r="Q56" s="60">
        <v>559</v>
      </c>
      <c r="R56" s="60">
        <f t="shared" si="2"/>
        <v>3092</v>
      </c>
      <c r="S56" s="108">
        <f t="shared" si="4"/>
        <v>24322</v>
      </c>
      <c r="T56" s="61">
        <v>1</v>
      </c>
      <c r="U56" s="93"/>
    </row>
    <row r="57" spans="2:21" ht="15" customHeight="1" x14ac:dyDescent="0.25">
      <c r="B57" s="14" t="s">
        <v>75</v>
      </c>
      <c r="C57" s="122" t="s">
        <v>107</v>
      </c>
      <c r="D57" s="339" t="s">
        <v>108</v>
      </c>
      <c r="E57" s="339"/>
      <c r="F57" s="339"/>
      <c r="G57" s="60"/>
      <c r="H57" s="60"/>
      <c r="I57" s="60"/>
      <c r="J57" s="60"/>
      <c r="K57" s="14">
        <v>1000</v>
      </c>
      <c r="L57" s="14"/>
      <c r="M57" s="14"/>
      <c r="N57" s="14"/>
      <c r="O57" s="24">
        <f t="shared" si="1"/>
        <v>1000</v>
      </c>
      <c r="P57" s="14"/>
      <c r="Q57" s="14"/>
      <c r="R57" s="14">
        <f t="shared" si="2"/>
        <v>0</v>
      </c>
      <c r="S57" s="24">
        <f t="shared" si="4"/>
        <v>1000</v>
      </c>
      <c r="T57" s="16"/>
      <c r="U57" s="17"/>
    </row>
    <row r="58" spans="2:21" ht="15" customHeight="1" x14ac:dyDescent="0.25">
      <c r="B58" s="14"/>
      <c r="C58" s="41"/>
      <c r="D58" s="292" t="s">
        <v>136</v>
      </c>
      <c r="E58" s="328"/>
      <c r="F58" s="329"/>
      <c r="G58" s="14"/>
      <c r="H58" s="14"/>
      <c r="I58" s="14"/>
      <c r="J58" s="14"/>
      <c r="K58" s="14">
        <v>656</v>
      </c>
      <c r="L58" s="14"/>
      <c r="M58" s="14"/>
      <c r="N58" s="14"/>
      <c r="O58" s="24">
        <f>SUM(G58:N58)</f>
        <v>656</v>
      </c>
      <c r="P58" s="14"/>
      <c r="Q58" s="14"/>
      <c r="R58" s="14">
        <f>Q58+P58</f>
        <v>0</v>
      </c>
      <c r="S58" s="211">
        <f>R58+O58</f>
        <v>656</v>
      </c>
      <c r="T58" s="61"/>
      <c r="U58" s="17"/>
    </row>
    <row r="59" spans="2:21" s="94" customFormat="1" ht="15" customHeight="1" x14ac:dyDescent="0.25">
      <c r="B59" s="60"/>
      <c r="C59" s="95"/>
      <c r="D59" s="332" t="s">
        <v>341</v>
      </c>
      <c r="E59" s="333"/>
      <c r="F59" s="334"/>
      <c r="G59" s="60"/>
      <c r="H59" s="60"/>
      <c r="I59" s="60"/>
      <c r="J59" s="60"/>
      <c r="K59" s="60">
        <v>656</v>
      </c>
      <c r="L59" s="60"/>
      <c r="M59" s="60"/>
      <c r="N59" s="60"/>
      <c r="O59" s="59">
        <f t="shared" si="1"/>
        <v>656</v>
      </c>
      <c r="P59" s="60"/>
      <c r="Q59" s="60"/>
      <c r="R59" s="60">
        <f t="shared" si="2"/>
        <v>0</v>
      </c>
      <c r="S59" s="108">
        <f t="shared" si="4"/>
        <v>656</v>
      </c>
      <c r="T59" s="61"/>
      <c r="U59" s="93"/>
    </row>
    <row r="60" spans="2:21" ht="15" customHeight="1" x14ac:dyDescent="0.25">
      <c r="B60" s="14" t="s">
        <v>76</v>
      </c>
      <c r="C60" s="122" t="s">
        <v>121</v>
      </c>
      <c r="D60" s="375" t="s">
        <v>130</v>
      </c>
      <c r="E60" s="376"/>
      <c r="F60" s="377"/>
      <c r="G60" s="14">
        <v>4532</v>
      </c>
      <c r="H60" s="14">
        <v>775</v>
      </c>
      <c r="I60" s="14">
        <v>6669</v>
      </c>
      <c r="J60" s="60"/>
      <c r="K60" s="60"/>
      <c r="L60" s="60"/>
      <c r="M60" s="60"/>
      <c r="N60" s="60"/>
      <c r="O60" s="24">
        <f t="shared" si="1"/>
        <v>11976</v>
      </c>
      <c r="P60" s="14"/>
      <c r="Q60" s="14"/>
      <c r="R60" s="14">
        <f t="shared" si="2"/>
        <v>0</v>
      </c>
      <c r="S60" s="24">
        <f t="shared" si="4"/>
        <v>11976</v>
      </c>
      <c r="T60" s="16" t="s">
        <v>132</v>
      </c>
      <c r="U60" s="17"/>
    </row>
    <row r="61" spans="2:21" ht="15" customHeight="1" x14ac:dyDescent="0.25">
      <c r="B61" s="14"/>
      <c r="C61" s="41"/>
      <c r="D61" s="292" t="s">
        <v>136</v>
      </c>
      <c r="E61" s="328"/>
      <c r="F61" s="329"/>
      <c r="G61" s="14">
        <v>4435</v>
      </c>
      <c r="H61" s="14">
        <v>710</v>
      </c>
      <c r="I61" s="14">
        <v>6669</v>
      </c>
      <c r="J61" s="14"/>
      <c r="K61" s="14"/>
      <c r="L61" s="14"/>
      <c r="M61" s="14"/>
      <c r="N61" s="14"/>
      <c r="O61" s="24">
        <f>SUM(G61:N61)</f>
        <v>11814</v>
      </c>
      <c r="P61" s="14"/>
      <c r="Q61" s="14"/>
      <c r="R61" s="14">
        <f>Q61+P61</f>
        <v>0</v>
      </c>
      <c r="S61" s="211">
        <f>R61+O61</f>
        <v>11814</v>
      </c>
      <c r="T61" s="16">
        <v>2</v>
      </c>
      <c r="U61" s="17"/>
    </row>
    <row r="62" spans="2:21" s="94" customFormat="1" ht="15" customHeight="1" x14ac:dyDescent="0.25">
      <c r="B62" s="60"/>
      <c r="C62" s="60"/>
      <c r="D62" s="332" t="s">
        <v>341</v>
      </c>
      <c r="E62" s="333"/>
      <c r="F62" s="334"/>
      <c r="G62" s="60">
        <v>4435</v>
      </c>
      <c r="H62" s="60">
        <v>710</v>
      </c>
      <c r="I62" s="60">
        <v>5702</v>
      </c>
      <c r="J62" s="60"/>
      <c r="K62" s="60"/>
      <c r="L62" s="60"/>
      <c r="M62" s="60"/>
      <c r="N62" s="60"/>
      <c r="O62" s="59">
        <f t="shared" si="1"/>
        <v>10847</v>
      </c>
      <c r="P62" s="60"/>
      <c r="Q62" s="60"/>
      <c r="R62" s="60">
        <f t="shared" si="2"/>
        <v>0</v>
      </c>
      <c r="S62" s="108">
        <f t="shared" si="4"/>
        <v>10847</v>
      </c>
      <c r="T62" s="61">
        <v>2</v>
      </c>
      <c r="U62" s="93"/>
    </row>
    <row r="63" spans="2:21" ht="15" customHeight="1" x14ac:dyDescent="0.25">
      <c r="B63" s="14" t="s">
        <v>150</v>
      </c>
      <c r="C63" s="41" t="s">
        <v>106</v>
      </c>
      <c r="D63" s="339" t="s">
        <v>91</v>
      </c>
      <c r="E63" s="339"/>
      <c r="F63" s="339"/>
      <c r="G63" s="60"/>
      <c r="H63" s="60"/>
      <c r="I63" s="14">
        <v>1694</v>
      </c>
      <c r="J63" s="60"/>
      <c r="K63" s="60"/>
      <c r="L63" s="60"/>
      <c r="M63" s="60"/>
      <c r="N63" s="60"/>
      <c r="O63" s="24">
        <f t="shared" ref="O63:O72" si="5">SUM(G63:N63)</f>
        <v>1694</v>
      </c>
      <c r="P63" s="14"/>
      <c r="Q63" s="14"/>
      <c r="R63" s="14">
        <f t="shared" ref="R63:R72" si="6">Q63+P63</f>
        <v>0</v>
      </c>
      <c r="S63" s="24">
        <f t="shared" ref="S63:S72" si="7">R63+O63</f>
        <v>1694</v>
      </c>
      <c r="T63" s="16"/>
      <c r="U63" s="17"/>
    </row>
    <row r="64" spans="2:21" ht="15" customHeight="1" x14ac:dyDescent="0.25">
      <c r="B64" s="14"/>
      <c r="C64" s="41"/>
      <c r="D64" s="292" t="s">
        <v>136</v>
      </c>
      <c r="E64" s="328"/>
      <c r="F64" s="329"/>
      <c r="G64" s="14"/>
      <c r="H64" s="14"/>
      <c r="I64" s="14">
        <v>3082</v>
      </c>
      <c r="J64" s="14"/>
      <c r="K64" s="14"/>
      <c r="L64" s="14"/>
      <c r="M64" s="14"/>
      <c r="N64" s="14"/>
      <c r="O64" s="24">
        <f t="shared" si="5"/>
        <v>3082</v>
      </c>
      <c r="P64" s="14"/>
      <c r="Q64" s="14"/>
      <c r="R64" s="14">
        <f t="shared" si="6"/>
        <v>0</v>
      </c>
      <c r="S64" s="211">
        <f t="shared" si="7"/>
        <v>3082</v>
      </c>
      <c r="T64" s="61"/>
      <c r="U64" s="17"/>
    </row>
    <row r="65" spans="2:21" s="94" customFormat="1" ht="15" customHeight="1" x14ac:dyDescent="0.25">
      <c r="B65" s="60"/>
      <c r="C65" s="95"/>
      <c r="D65" s="332" t="s">
        <v>341</v>
      </c>
      <c r="E65" s="333"/>
      <c r="F65" s="334"/>
      <c r="G65" s="60"/>
      <c r="H65" s="60"/>
      <c r="I65" s="60">
        <v>3082</v>
      </c>
      <c r="J65" s="60"/>
      <c r="K65" s="60"/>
      <c r="L65" s="60"/>
      <c r="M65" s="60"/>
      <c r="N65" s="60"/>
      <c r="O65" s="59">
        <f t="shared" si="5"/>
        <v>3082</v>
      </c>
      <c r="P65" s="60"/>
      <c r="Q65" s="60"/>
      <c r="R65" s="60">
        <f t="shared" si="6"/>
        <v>0</v>
      </c>
      <c r="S65" s="108">
        <f t="shared" si="7"/>
        <v>3082</v>
      </c>
      <c r="T65" s="61"/>
      <c r="U65" s="93"/>
    </row>
    <row r="66" spans="2:21" ht="15" x14ac:dyDescent="0.25">
      <c r="B66" s="14" t="s">
        <v>151</v>
      </c>
      <c r="C66" s="41" t="s">
        <v>122</v>
      </c>
      <c r="D66" s="339" t="s">
        <v>146</v>
      </c>
      <c r="E66" s="339"/>
      <c r="F66" s="339"/>
      <c r="G66" s="58"/>
      <c r="H66" s="58"/>
      <c r="I66" s="58"/>
      <c r="J66" s="57">
        <v>3782</v>
      </c>
      <c r="K66" s="58"/>
      <c r="L66" s="58"/>
      <c r="M66" s="58"/>
      <c r="N66" s="58"/>
      <c r="O66" s="24">
        <f t="shared" si="5"/>
        <v>3782</v>
      </c>
      <c r="P66" s="57"/>
      <c r="Q66" s="57"/>
      <c r="R66" s="14">
        <f t="shared" si="6"/>
        <v>0</v>
      </c>
      <c r="S66" s="24">
        <f t="shared" si="7"/>
        <v>3782</v>
      </c>
      <c r="T66" s="16"/>
    </row>
    <row r="67" spans="2:21" ht="15.75" x14ac:dyDescent="0.25">
      <c r="B67" s="14"/>
      <c r="C67" s="41"/>
      <c r="D67" s="292" t="s">
        <v>136</v>
      </c>
      <c r="E67" s="328"/>
      <c r="F67" s="329"/>
      <c r="G67" s="14"/>
      <c r="H67" s="14"/>
      <c r="I67" s="14">
        <v>131</v>
      </c>
      <c r="J67" s="210">
        <v>2277</v>
      </c>
      <c r="K67" s="14"/>
      <c r="L67" s="14"/>
      <c r="M67" s="14"/>
      <c r="N67" s="14"/>
      <c r="O67" s="24">
        <f t="shared" si="5"/>
        <v>2408</v>
      </c>
      <c r="P67" s="14"/>
      <c r="Q67" s="14"/>
      <c r="R67" s="14">
        <f t="shared" si="6"/>
        <v>0</v>
      </c>
      <c r="S67" s="211">
        <f t="shared" si="7"/>
        <v>2408</v>
      </c>
      <c r="T67" s="61"/>
    </row>
    <row r="68" spans="2:21" s="94" customFormat="1" ht="15.75" x14ac:dyDescent="0.25">
      <c r="B68" s="60"/>
      <c r="C68" s="95"/>
      <c r="D68" s="332" t="s">
        <v>341</v>
      </c>
      <c r="E68" s="333"/>
      <c r="F68" s="334"/>
      <c r="G68" s="60"/>
      <c r="H68" s="60"/>
      <c r="I68" s="60">
        <v>131</v>
      </c>
      <c r="J68" s="110">
        <v>2277</v>
      </c>
      <c r="K68" s="60"/>
      <c r="L68" s="60"/>
      <c r="M68" s="60"/>
      <c r="N68" s="60"/>
      <c r="O68" s="59">
        <f t="shared" si="5"/>
        <v>2408</v>
      </c>
      <c r="P68" s="60"/>
      <c r="Q68" s="60"/>
      <c r="R68" s="60">
        <f t="shared" si="6"/>
        <v>0</v>
      </c>
      <c r="S68" s="108">
        <f t="shared" si="7"/>
        <v>2408</v>
      </c>
      <c r="T68" s="61"/>
    </row>
    <row r="69" spans="2:21" s="94" customFormat="1" ht="15" x14ac:dyDescent="0.25">
      <c r="B69" s="14" t="s">
        <v>152</v>
      </c>
      <c r="C69" s="41" t="s">
        <v>147</v>
      </c>
      <c r="D69" s="339" t="s">
        <v>148</v>
      </c>
      <c r="E69" s="339"/>
      <c r="F69" s="339"/>
      <c r="G69" s="58"/>
      <c r="H69" s="58"/>
      <c r="I69" s="58"/>
      <c r="J69" s="57"/>
      <c r="K69" s="58"/>
      <c r="L69" s="58"/>
      <c r="M69" s="58"/>
      <c r="N69" s="58"/>
      <c r="O69" s="24">
        <f t="shared" si="5"/>
        <v>0</v>
      </c>
      <c r="P69" s="57"/>
      <c r="Q69" s="57"/>
      <c r="R69" s="14">
        <f t="shared" si="6"/>
        <v>0</v>
      </c>
      <c r="S69" s="24">
        <f t="shared" si="7"/>
        <v>0</v>
      </c>
      <c r="T69" s="16"/>
    </row>
    <row r="70" spans="2:21" s="94" customFormat="1" ht="15.75" x14ac:dyDescent="0.25">
      <c r="B70" s="60"/>
      <c r="C70" s="41"/>
      <c r="D70" s="292" t="s">
        <v>136</v>
      </c>
      <c r="E70" s="328"/>
      <c r="F70" s="329"/>
      <c r="G70" s="14"/>
      <c r="H70" s="14"/>
      <c r="I70" s="14"/>
      <c r="J70" s="14"/>
      <c r="K70" s="14"/>
      <c r="L70" s="14"/>
      <c r="M70" s="14"/>
      <c r="N70" s="14"/>
      <c r="O70" s="24">
        <f t="shared" si="5"/>
        <v>0</v>
      </c>
      <c r="P70" s="14"/>
      <c r="Q70" s="14"/>
      <c r="R70" s="14">
        <f t="shared" si="6"/>
        <v>0</v>
      </c>
      <c r="S70" s="211">
        <f t="shared" si="7"/>
        <v>0</v>
      </c>
      <c r="T70" s="61"/>
    </row>
    <row r="71" spans="2:21" s="94" customFormat="1" ht="15.75" x14ac:dyDescent="0.25">
      <c r="B71" s="60"/>
      <c r="C71" s="95"/>
      <c r="D71" s="332" t="s">
        <v>341</v>
      </c>
      <c r="E71" s="333"/>
      <c r="F71" s="334"/>
      <c r="G71" s="60"/>
      <c r="H71" s="60"/>
      <c r="I71" s="60"/>
      <c r="J71" s="60"/>
      <c r="K71" s="60"/>
      <c r="L71" s="60"/>
      <c r="M71" s="60"/>
      <c r="N71" s="60"/>
      <c r="O71" s="59">
        <f t="shared" si="5"/>
        <v>0</v>
      </c>
      <c r="P71" s="60"/>
      <c r="Q71" s="60"/>
      <c r="R71" s="60">
        <f t="shared" si="6"/>
        <v>0</v>
      </c>
      <c r="S71" s="108">
        <f t="shared" si="7"/>
        <v>0</v>
      </c>
      <c r="T71" s="61"/>
    </row>
    <row r="72" spans="2:21" ht="25.5" customHeight="1" x14ac:dyDescent="0.25">
      <c r="B72" s="48"/>
      <c r="C72" s="48"/>
      <c r="D72" s="327" t="s">
        <v>77</v>
      </c>
      <c r="E72" s="327"/>
      <c r="F72" s="327"/>
      <c r="G72" s="44">
        <f>G12+G15+G18</f>
        <v>29767</v>
      </c>
      <c r="H72" s="44">
        <f>H12+H15+H18</f>
        <v>4653</v>
      </c>
      <c r="I72" s="44">
        <f>I12+I15+I18</f>
        <v>51096</v>
      </c>
      <c r="J72" s="44">
        <f>J12+J15+J18</f>
        <v>3782</v>
      </c>
      <c r="K72" s="44">
        <f>K15+K18</f>
        <v>1166</v>
      </c>
      <c r="L72" s="44">
        <v>0</v>
      </c>
      <c r="M72" s="44">
        <f>M12+M15+M18</f>
        <v>1929</v>
      </c>
      <c r="N72" s="44"/>
      <c r="O72" s="24">
        <f t="shared" si="5"/>
        <v>92393</v>
      </c>
      <c r="P72" s="44">
        <f>P12+P15+P18</f>
        <v>46266</v>
      </c>
      <c r="Q72" s="44">
        <f>Q12+Q15+Q18</f>
        <v>3960</v>
      </c>
      <c r="R72" s="14">
        <f t="shared" si="6"/>
        <v>50226</v>
      </c>
      <c r="S72" s="24">
        <f t="shared" si="7"/>
        <v>142619</v>
      </c>
      <c r="T72" s="54" t="s">
        <v>131</v>
      </c>
    </row>
    <row r="73" spans="2:21" ht="25.5" customHeight="1" x14ac:dyDescent="0.25">
      <c r="B73" s="48"/>
      <c r="C73" s="96"/>
      <c r="D73" s="292" t="s">
        <v>136</v>
      </c>
      <c r="E73" s="328"/>
      <c r="F73" s="329"/>
      <c r="G73" s="211">
        <f t="shared" ref="G73:S74" si="8">G13+G16+G19</f>
        <v>26134</v>
      </c>
      <c r="H73" s="211">
        <f t="shared" si="8"/>
        <v>4206</v>
      </c>
      <c r="I73" s="211">
        <f t="shared" si="8"/>
        <v>61166</v>
      </c>
      <c r="J73" s="211">
        <f t="shared" si="8"/>
        <v>2277</v>
      </c>
      <c r="K73" s="211">
        <f t="shared" si="8"/>
        <v>1083</v>
      </c>
      <c r="L73" s="211">
        <f t="shared" si="8"/>
        <v>0</v>
      </c>
      <c r="M73" s="211">
        <f t="shared" si="8"/>
        <v>3833</v>
      </c>
      <c r="N73" s="211">
        <f t="shared" si="8"/>
        <v>0</v>
      </c>
      <c r="O73" s="211">
        <f t="shared" si="8"/>
        <v>98699</v>
      </c>
      <c r="P73" s="211">
        <f t="shared" si="8"/>
        <v>60420</v>
      </c>
      <c r="Q73" s="211">
        <f t="shared" si="8"/>
        <v>6277</v>
      </c>
      <c r="R73" s="211">
        <f t="shared" si="8"/>
        <v>66697</v>
      </c>
      <c r="S73" s="211">
        <f t="shared" si="8"/>
        <v>165396</v>
      </c>
      <c r="T73" s="54">
        <v>11</v>
      </c>
    </row>
    <row r="74" spans="2:21" s="94" customFormat="1" ht="25.5" customHeight="1" x14ac:dyDescent="0.25">
      <c r="B74" s="96"/>
      <c r="C74" s="96"/>
      <c r="D74" s="332" t="s">
        <v>341</v>
      </c>
      <c r="E74" s="333"/>
      <c r="F74" s="334"/>
      <c r="G74" s="120">
        <f>G14+G17+G20</f>
        <v>26134</v>
      </c>
      <c r="H74" s="120">
        <f t="shared" si="8"/>
        <v>4206</v>
      </c>
      <c r="I74" s="120">
        <f t="shared" si="8"/>
        <v>47015</v>
      </c>
      <c r="J74" s="120">
        <f t="shared" si="8"/>
        <v>2277</v>
      </c>
      <c r="K74" s="120">
        <f t="shared" si="8"/>
        <v>1083</v>
      </c>
      <c r="L74" s="120">
        <f t="shared" si="8"/>
        <v>0</v>
      </c>
      <c r="M74" s="120">
        <f t="shared" si="8"/>
        <v>1953</v>
      </c>
      <c r="N74" s="120">
        <f t="shared" si="8"/>
        <v>0</v>
      </c>
      <c r="O74" s="120">
        <f t="shared" si="8"/>
        <v>82668</v>
      </c>
      <c r="P74" s="120">
        <f t="shared" si="8"/>
        <v>8420</v>
      </c>
      <c r="Q74" s="120">
        <f t="shared" si="8"/>
        <v>6277</v>
      </c>
      <c r="R74" s="120">
        <f t="shared" si="8"/>
        <v>14697</v>
      </c>
      <c r="S74" s="120">
        <f t="shared" si="8"/>
        <v>97365</v>
      </c>
      <c r="T74" s="103">
        <v>11</v>
      </c>
    </row>
    <row r="75" spans="2:21" ht="18.75" customHeight="1" x14ac:dyDescent="0.25">
      <c r="D75" s="374" t="s">
        <v>81</v>
      </c>
      <c r="E75" s="374"/>
      <c r="F75" s="374"/>
      <c r="O75" s="20"/>
      <c r="P75" s="107"/>
      <c r="Q75" s="107"/>
      <c r="R75" s="107"/>
      <c r="S75" s="107"/>
      <c r="T75" s="76"/>
    </row>
    <row r="76" spans="2:21" ht="26.25" customHeight="1" x14ac:dyDescent="0.25">
      <c r="B76" s="26" t="s">
        <v>86</v>
      </c>
      <c r="C76" s="26"/>
      <c r="D76" s="330" t="s">
        <v>82</v>
      </c>
      <c r="E76" s="330"/>
      <c r="F76" s="330"/>
      <c r="G76" s="13">
        <f>G12+G18</f>
        <v>26502</v>
      </c>
      <c r="H76" s="13">
        <f>H12+H18</f>
        <v>4094</v>
      </c>
      <c r="I76" s="13">
        <f>I12+I18</f>
        <v>40818</v>
      </c>
      <c r="J76" s="13">
        <f>J12+J18</f>
        <v>3782</v>
      </c>
      <c r="K76" s="13">
        <f>K12+K18</f>
        <v>1000</v>
      </c>
      <c r="L76" s="13"/>
      <c r="M76" s="13">
        <f>M12+M18</f>
        <v>0</v>
      </c>
      <c r="N76" s="13"/>
      <c r="O76" s="24">
        <f>SUM(G76:N76)</f>
        <v>76196</v>
      </c>
      <c r="P76" s="68">
        <f>P12+P18</f>
        <v>46266</v>
      </c>
      <c r="Q76" s="68">
        <f>Q12+Q18</f>
        <v>3960</v>
      </c>
      <c r="R76" s="14">
        <f>Q76+P76</f>
        <v>50226</v>
      </c>
      <c r="S76" s="67">
        <f>S12+S18</f>
        <v>126422</v>
      </c>
      <c r="T76" s="16" t="s">
        <v>134</v>
      </c>
    </row>
    <row r="77" spans="2:21" ht="26.25" customHeight="1" x14ac:dyDescent="0.25">
      <c r="B77" s="26"/>
      <c r="C77" s="26"/>
      <c r="D77" s="292" t="s">
        <v>136</v>
      </c>
      <c r="E77" s="328"/>
      <c r="F77" s="329"/>
      <c r="G77" s="68">
        <f t="shared" ref="G77:S78" si="9">G19+G13</f>
        <v>21603</v>
      </c>
      <c r="H77" s="68">
        <f t="shared" si="9"/>
        <v>3467</v>
      </c>
      <c r="I77" s="68">
        <f t="shared" si="9"/>
        <v>50888</v>
      </c>
      <c r="J77" s="68">
        <f t="shared" si="9"/>
        <v>2277</v>
      </c>
      <c r="K77" s="68">
        <f t="shared" si="9"/>
        <v>933</v>
      </c>
      <c r="L77" s="68">
        <f t="shared" si="9"/>
        <v>0</v>
      </c>
      <c r="M77" s="68">
        <f t="shared" si="9"/>
        <v>3833</v>
      </c>
      <c r="N77" s="68">
        <f t="shared" si="9"/>
        <v>0</v>
      </c>
      <c r="O77" s="68">
        <f t="shared" si="9"/>
        <v>83001</v>
      </c>
      <c r="P77" s="68">
        <f t="shared" si="9"/>
        <v>60356</v>
      </c>
      <c r="Q77" s="68">
        <f t="shared" si="9"/>
        <v>6277</v>
      </c>
      <c r="R77" s="68">
        <f t="shared" si="9"/>
        <v>66633</v>
      </c>
      <c r="S77" s="68">
        <f t="shared" si="9"/>
        <v>149634</v>
      </c>
      <c r="T77" s="16">
        <v>8</v>
      </c>
    </row>
    <row r="78" spans="2:21" s="94" customFormat="1" ht="26.25" customHeight="1" x14ac:dyDescent="0.25">
      <c r="B78" s="98"/>
      <c r="C78" s="98"/>
      <c r="D78" s="332" t="s">
        <v>341</v>
      </c>
      <c r="E78" s="333"/>
      <c r="F78" s="334"/>
      <c r="G78" s="99">
        <f t="shared" si="9"/>
        <v>21603</v>
      </c>
      <c r="H78" s="99">
        <f t="shared" si="9"/>
        <v>3467</v>
      </c>
      <c r="I78" s="99">
        <f t="shared" si="9"/>
        <v>43671</v>
      </c>
      <c r="J78" s="99">
        <f t="shared" si="9"/>
        <v>2277</v>
      </c>
      <c r="K78" s="99">
        <f t="shared" si="9"/>
        <v>933</v>
      </c>
      <c r="L78" s="99">
        <f t="shared" si="9"/>
        <v>0</v>
      </c>
      <c r="M78" s="99">
        <f t="shared" si="9"/>
        <v>1953</v>
      </c>
      <c r="N78" s="99">
        <f t="shared" si="9"/>
        <v>0</v>
      </c>
      <c r="O78" s="99">
        <f t="shared" si="9"/>
        <v>73904</v>
      </c>
      <c r="P78" s="99">
        <f t="shared" si="9"/>
        <v>8420</v>
      </c>
      <c r="Q78" s="99">
        <f t="shared" si="9"/>
        <v>6277</v>
      </c>
      <c r="R78" s="99">
        <f t="shared" si="9"/>
        <v>14697</v>
      </c>
      <c r="S78" s="99">
        <f t="shared" si="9"/>
        <v>88601</v>
      </c>
      <c r="T78" s="61">
        <v>8</v>
      </c>
    </row>
    <row r="79" spans="2:21" ht="27.75" customHeight="1" x14ac:dyDescent="0.25">
      <c r="B79" s="26" t="s">
        <v>87</v>
      </c>
      <c r="C79" s="26"/>
      <c r="D79" s="331" t="s">
        <v>83</v>
      </c>
      <c r="E79" s="331"/>
      <c r="F79" s="331"/>
      <c r="G79" s="13">
        <f t="shared" ref="G79:M79" si="10">G15</f>
        <v>3265</v>
      </c>
      <c r="H79" s="13">
        <f t="shared" si="10"/>
        <v>559</v>
      </c>
      <c r="I79" s="13">
        <f t="shared" si="10"/>
        <v>10278</v>
      </c>
      <c r="J79" s="13">
        <f t="shared" si="10"/>
        <v>0</v>
      </c>
      <c r="K79" s="13">
        <f t="shared" si="10"/>
        <v>166</v>
      </c>
      <c r="L79" s="13">
        <f t="shared" si="10"/>
        <v>0</v>
      </c>
      <c r="M79" s="13">
        <f t="shared" si="10"/>
        <v>1929</v>
      </c>
      <c r="N79" s="13"/>
      <c r="O79" s="24">
        <f>SUM(G79:N79)</f>
        <v>16197</v>
      </c>
      <c r="P79" s="68">
        <f>P15</f>
        <v>0</v>
      </c>
      <c r="Q79" s="68">
        <f>Q15</f>
        <v>0</v>
      </c>
      <c r="R79" s="14">
        <f>Q79+P79</f>
        <v>0</v>
      </c>
      <c r="S79" s="67">
        <f>S15+S21</f>
        <v>16197</v>
      </c>
      <c r="T79" s="16" t="s">
        <v>133</v>
      </c>
    </row>
    <row r="80" spans="2:21" ht="27.75" customHeight="1" x14ac:dyDescent="0.25">
      <c r="B80" s="26"/>
      <c r="C80" s="26"/>
      <c r="D80" s="292" t="s">
        <v>136</v>
      </c>
      <c r="E80" s="328"/>
      <c r="F80" s="329"/>
      <c r="G80" s="68">
        <f t="shared" ref="G80:S81" si="11">G16</f>
        <v>4531</v>
      </c>
      <c r="H80" s="68">
        <f t="shared" si="11"/>
        <v>739</v>
      </c>
      <c r="I80" s="68">
        <f t="shared" si="11"/>
        <v>10278</v>
      </c>
      <c r="J80" s="68">
        <f t="shared" si="11"/>
        <v>0</v>
      </c>
      <c r="K80" s="68">
        <f t="shared" si="11"/>
        <v>150</v>
      </c>
      <c r="L80" s="68">
        <f t="shared" si="11"/>
        <v>0</v>
      </c>
      <c r="M80" s="68">
        <f t="shared" si="11"/>
        <v>0</v>
      </c>
      <c r="N80" s="68">
        <f t="shared" si="11"/>
        <v>0</v>
      </c>
      <c r="O80" s="68">
        <f t="shared" si="11"/>
        <v>15698</v>
      </c>
      <c r="P80" s="68">
        <f t="shared" si="11"/>
        <v>64</v>
      </c>
      <c r="Q80" s="68">
        <f t="shared" si="11"/>
        <v>0</v>
      </c>
      <c r="R80" s="68">
        <f t="shared" si="11"/>
        <v>64</v>
      </c>
      <c r="S80" s="68">
        <f t="shared" si="11"/>
        <v>15762</v>
      </c>
      <c r="T80" s="16">
        <v>3</v>
      </c>
    </row>
    <row r="81" spans="2:20" s="94" customFormat="1" ht="27.75" customHeight="1" x14ac:dyDescent="0.25">
      <c r="B81" s="98"/>
      <c r="C81" s="98"/>
      <c r="D81" s="332" t="s">
        <v>341</v>
      </c>
      <c r="E81" s="333"/>
      <c r="F81" s="334"/>
      <c r="G81" s="99">
        <f t="shared" si="11"/>
        <v>4531</v>
      </c>
      <c r="H81" s="99">
        <f t="shared" si="11"/>
        <v>739</v>
      </c>
      <c r="I81" s="99">
        <f t="shared" si="11"/>
        <v>3344</v>
      </c>
      <c r="J81" s="99">
        <f t="shared" si="11"/>
        <v>0</v>
      </c>
      <c r="K81" s="99">
        <f t="shared" si="11"/>
        <v>150</v>
      </c>
      <c r="L81" s="99">
        <f t="shared" si="11"/>
        <v>0</v>
      </c>
      <c r="M81" s="99">
        <f t="shared" si="11"/>
        <v>0</v>
      </c>
      <c r="N81" s="99">
        <f t="shared" si="11"/>
        <v>0</v>
      </c>
      <c r="O81" s="99">
        <f t="shared" si="11"/>
        <v>8764</v>
      </c>
      <c r="P81" s="99">
        <f t="shared" si="11"/>
        <v>0</v>
      </c>
      <c r="Q81" s="99">
        <f t="shared" si="11"/>
        <v>0</v>
      </c>
      <c r="R81" s="99">
        <f t="shared" si="11"/>
        <v>0</v>
      </c>
      <c r="S81" s="99">
        <f t="shared" si="11"/>
        <v>8764</v>
      </c>
      <c r="T81" s="61">
        <v>3</v>
      </c>
    </row>
    <row r="82" spans="2:20" ht="16.5" customHeight="1" x14ac:dyDescent="0.25">
      <c r="B82" s="26" t="s">
        <v>88</v>
      </c>
      <c r="C82" s="25"/>
      <c r="D82" s="331" t="s">
        <v>84</v>
      </c>
      <c r="E82" s="331"/>
      <c r="F82" s="331"/>
      <c r="G82" s="13"/>
      <c r="H82" s="13"/>
      <c r="I82" s="13"/>
      <c r="J82" s="13"/>
      <c r="K82" s="13"/>
      <c r="L82" s="13"/>
      <c r="M82" s="13"/>
      <c r="N82" s="13"/>
      <c r="O82" s="24">
        <f>SUM(G82:N82)</f>
        <v>0</v>
      </c>
      <c r="P82" s="68"/>
      <c r="Q82" s="68"/>
      <c r="R82" s="14">
        <f>Q82+P82</f>
        <v>0</v>
      </c>
      <c r="S82" s="67">
        <v>0</v>
      </c>
      <c r="T82" s="16"/>
    </row>
    <row r="83" spans="2:20" ht="16.5" customHeight="1" x14ac:dyDescent="0.25">
      <c r="B83" s="26"/>
      <c r="C83" s="25"/>
      <c r="D83" s="292" t="s">
        <v>136</v>
      </c>
      <c r="E83" s="328"/>
      <c r="F83" s="329"/>
      <c r="G83" s="68"/>
      <c r="H83" s="68"/>
      <c r="I83" s="68"/>
      <c r="J83" s="68"/>
      <c r="K83" s="68"/>
      <c r="L83" s="68"/>
      <c r="M83" s="68"/>
      <c r="N83" s="68"/>
      <c r="O83" s="24">
        <f>SUM(G83:N83)</f>
        <v>0</v>
      </c>
      <c r="P83" s="68"/>
      <c r="Q83" s="68"/>
      <c r="R83" s="14">
        <f>Q83+P83</f>
        <v>0</v>
      </c>
      <c r="S83" s="67">
        <v>0</v>
      </c>
      <c r="T83" s="16"/>
    </row>
    <row r="84" spans="2:20" s="94" customFormat="1" ht="16.5" customHeight="1" x14ac:dyDescent="0.25">
      <c r="B84" s="98"/>
      <c r="C84" s="105"/>
      <c r="D84" s="332" t="s">
        <v>341</v>
      </c>
      <c r="E84" s="333"/>
      <c r="F84" s="334"/>
      <c r="G84" s="99"/>
      <c r="H84" s="99"/>
      <c r="I84" s="99"/>
      <c r="J84" s="99"/>
      <c r="K84" s="99"/>
      <c r="L84" s="99"/>
      <c r="M84" s="99"/>
      <c r="N84" s="99"/>
      <c r="O84" s="59">
        <f>SUM(G84:N84)</f>
        <v>0</v>
      </c>
      <c r="P84" s="99"/>
      <c r="Q84" s="99"/>
      <c r="R84" s="60">
        <f>Q84+P84</f>
        <v>0</v>
      </c>
      <c r="S84" s="104">
        <v>0</v>
      </c>
      <c r="T84" s="61"/>
    </row>
    <row r="85" spans="2:20" ht="24.75" customHeight="1" x14ac:dyDescent="0.25">
      <c r="B85" s="48"/>
      <c r="C85" s="48"/>
      <c r="D85" s="371" t="s">
        <v>77</v>
      </c>
      <c r="E85" s="372"/>
      <c r="F85" s="373"/>
      <c r="G85" s="44">
        <f>G84+G81+G78</f>
        <v>26134</v>
      </c>
      <c r="H85" s="44">
        <f t="shared" ref="H85:Q85" si="12">SUM(H76:H82)</f>
        <v>13065</v>
      </c>
      <c r="I85" s="44">
        <f t="shared" si="12"/>
        <v>159277</v>
      </c>
      <c r="J85" s="44">
        <f t="shared" si="12"/>
        <v>8336</v>
      </c>
      <c r="K85" s="44">
        <f t="shared" si="12"/>
        <v>3332</v>
      </c>
      <c r="L85" s="44"/>
      <c r="M85" s="44">
        <f t="shared" si="12"/>
        <v>7715</v>
      </c>
      <c r="N85" s="44"/>
      <c r="O85" s="24">
        <f>SUM(G85:N85)</f>
        <v>217859</v>
      </c>
      <c r="P85" s="44">
        <f t="shared" si="12"/>
        <v>115106</v>
      </c>
      <c r="Q85" s="44">
        <f t="shared" si="12"/>
        <v>16514</v>
      </c>
      <c r="R85" s="14">
        <f>Q85+P85</f>
        <v>131620</v>
      </c>
      <c r="S85" s="67">
        <f>S21+S30</f>
        <v>888</v>
      </c>
      <c r="T85" s="55" t="s">
        <v>131</v>
      </c>
    </row>
    <row r="86" spans="2:20" ht="24.75" customHeight="1" x14ac:dyDescent="0.25">
      <c r="B86" s="48"/>
      <c r="C86" s="48"/>
      <c r="D86" s="292" t="s">
        <v>136</v>
      </c>
      <c r="E86" s="328"/>
      <c r="F86" s="329"/>
      <c r="G86" s="44">
        <f>G83+G80+G77</f>
        <v>26134</v>
      </c>
      <c r="H86" s="44">
        <f t="shared" ref="H86:R87" si="13">H83+H80+H77</f>
        <v>4206</v>
      </c>
      <c r="I86" s="44">
        <f t="shared" si="13"/>
        <v>61166</v>
      </c>
      <c r="J86" s="44">
        <f t="shared" si="13"/>
        <v>2277</v>
      </c>
      <c r="K86" s="44">
        <f t="shared" si="13"/>
        <v>1083</v>
      </c>
      <c r="L86" s="44">
        <f t="shared" si="13"/>
        <v>0</v>
      </c>
      <c r="M86" s="44">
        <f t="shared" si="13"/>
        <v>3833</v>
      </c>
      <c r="N86" s="44">
        <f t="shared" si="13"/>
        <v>0</v>
      </c>
      <c r="O86" s="44">
        <f t="shared" si="13"/>
        <v>98699</v>
      </c>
      <c r="P86" s="44">
        <f t="shared" si="13"/>
        <v>60420</v>
      </c>
      <c r="Q86" s="44">
        <f t="shared" si="13"/>
        <v>6277</v>
      </c>
      <c r="R86" s="44">
        <f t="shared" si="13"/>
        <v>66697</v>
      </c>
      <c r="S86" s="44">
        <f>S83+S80+S77</f>
        <v>165396</v>
      </c>
      <c r="T86" s="55">
        <v>11</v>
      </c>
    </row>
    <row r="87" spans="2:20" s="94" customFormat="1" ht="24.75" customHeight="1" x14ac:dyDescent="0.25">
      <c r="B87" s="96"/>
      <c r="C87" s="96"/>
      <c r="D87" s="332" t="s">
        <v>341</v>
      </c>
      <c r="E87" s="333"/>
      <c r="F87" s="334"/>
      <c r="G87" s="97">
        <f>G84+G81+G78</f>
        <v>26134</v>
      </c>
      <c r="H87" s="97">
        <f t="shared" si="13"/>
        <v>4206</v>
      </c>
      <c r="I87" s="97">
        <f t="shared" si="13"/>
        <v>47015</v>
      </c>
      <c r="J87" s="97">
        <f t="shared" si="13"/>
        <v>2277</v>
      </c>
      <c r="K87" s="97">
        <f t="shared" si="13"/>
        <v>1083</v>
      </c>
      <c r="L87" s="97">
        <f t="shared" si="13"/>
        <v>0</v>
      </c>
      <c r="M87" s="97">
        <f t="shared" si="13"/>
        <v>1953</v>
      </c>
      <c r="N87" s="97">
        <f t="shared" si="13"/>
        <v>0</v>
      </c>
      <c r="O87" s="97">
        <f t="shared" si="13"/>
        <v>82668</v>
      </c>
      <c r="P87" s="97">
        <f t="shared" si="13"/>
        <v>8420</v>
      </c>
      <c r="Q87" s="97">
        <f t="shared" si="13"/>
        <v>6277</v>
      </c>
      <c r="R87" s="97">
        <f t="shared" si="13"/>
        <v>14697</v>
      </c>
      <c r="S87" s="97">
        <f>S84+S81+S78</f>
        <v>97365</v>
      </c>
      <c r="T87" s="106">
        <v>11</v>
      </c>
    </row>
    <row r="89" spans="2:20" x14ac:dyDescent="0.2">
      <c r="G89" s="53"/>
    </row>
  </sheetData>
  <mergeCells count="86">
    <mergeCell ref="D25:F25"/>
    <mergeCell ref="D26:F26"/>
    <mergeCell ref="D45:F45"/>
    <mergeCell ref="D28:F28"/>
    <mergeCell ref="D51:F51"/>
    <mergeCell ref="D36:F36"/>
    <mergeCell ref="D37:F37"/>
    <mergeCell ref="D38:F38"/>
    <mergeCell ref="D39:F39"/>
    <mergeCell ref="D29:F29"/>
    <mergeCell ref="D35:F35"/>
    <mergeCell ref="D41:F41"/>
    <mergeCell ref="D27:F27"/>
    <mergeCell ref="D40:F40"/>
    <mergeCell ref="T8:T10"/>
    <mergeCell ref="D15:F15"/>
    <mergeCell ref="D12:F12"/>
    <mergeCell ref="D34:F34"/>
    <mergeCell ref="D13:F13"/>
    <mergeCell ref="D14:F14"/>
    <mergeCell ref="B3:S3"/>
    <mergeCell ref="B8:B10"/>
    <mergeCell ref="B6:S6"/>
    <mergeCell ref="G8:S8"/>
    <mergeCell ref="B4:S4"/>
    <mergeCell ref="D32:F32"/>
    <mergeCell ref="C8:C10"/>
    <mergeCell ref="D23:F23"/>
    <mergeCell ref="D24:F24"/>
    <mergeCell ref="D8:F10"/>
    <mergeCell ref="D55:F55"/>
    <mergeCell ref="D42:F42"/>
    <mergeCell ref="R2:S2"/>
    <mergeCell ref="G9:S9"/>
    <mergeCell ref="D21:F21"/>
    <mergeCell ref="D48:F48"/>
    <mergeCell ref="D54:F54"/>
    <mergeCell ref="D22:F22"/>
    <mergeCell ref="R7:S7"/>
    <mergeCell ref="D11:F11"/>
    <mergeCell ref="D16:F16"/>
    <mergeCell ref="D61:F61"/>
    <mergeCell ref="D62:F62"/>
    <mergeCell ref="D59:F59"/>
    <mergeCell ref="D43:F43"/>
    <mergeCell ref="D49:F49"/>
    <mergeCell ref="D52:F52"/>
    <mergeCell ref="D60:F60"/>
    <mergeCell ref="D57:F57"/>
    <mergeCell ref="D58:F58"/>
    <mergeCell ref="D56:F56"/>
    <mergeCell ref="D17:F17"/>
    <mergeCell ref="D19:F19"/>
    <mergeCell ref="D50:F50"/>
    <mergeCell ref="D30:F30"/>
    <mergeCell ref="D46:F46"/>
    <mergeCell ref="D53:F53"/>
    <mergeCell ref="D44:F44"/>
    <mergeCell ref="D47:F47"/>
    <mergeCell ref="D20:F20"/>
    <mergeCell ref="D31:F31"/>
    <mergeCell ref="D63:F63"/>
    <mergeCell ref="D83:F83"/>
    <mergeCell ref="D82:F82"/>
    <mergeCell ref="D68:F68"/>
    <mergeCell ref="D71:F71"/>
    <mergeCell ref="D76:F76"/>
    <mergeCell ref="D79:F79"/>
    <mergeCell ref="D64:F64"/>
    <mergeCell ref="D65:F65"/>
    <mergeCell ref="D69:F69"/>
    <mergeCell ref="D70:F70"/>
    <mergeCell ref="D85:F85"/>
    <mergeCell ref="D84:F84"/>
    <mergeCell ref="D66:F66"/>
    <mergeCell ref="D67:F67"/>
    <mergeCell ref="D75:F75"/>
    <mergeCell ref="D72:F72"/>
    <mergeCell ref="D87:F87"/>
    <mergeCell ref="D73:F73"/>
    <mergeCell ref="D74:F74"/>
    <mergeCell ref="D77:F77"/>
    <mergeCell ref="D78:F78"/>
    <mergeCell ref="D80:F80"/>
    <mergeCell ref="D81:F81"/>
    <mergeCell ref="D86:F86"/>
  </mergeCells>
  <phoneticPr fontId="5" type="noConversion"/>
  <pageMargins left="0.2" right="0.2" top="0.73" bottom="0.59055118110236227" header="0.51181102362204722" footer="0.51181102362204722"/>
  <pageSetup paperSize="8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view="pageLayout" topLeftCell="A4" zoomScaleNormal="100" workbookViewId="0">
      <selection activeCell="J1" sqref="J1"/>
    </sheetView>
  </sheetViews>
  <sheetFormatPr defaultRowHeight="12.75" x14ac:dyDescent="0.2"/>
  <cols>
    <col min="1" max="1" width="78.5703125" bestFit="1" customWidth="1"/>
    <col min="2" max="2" width="12.42578125" bestFit="1" customWidth="1"/>
    <col min="3" max="3" width="11.28515625" bestFit="1" customWidth="1"/>
    <col min="4" max="4" width="12.42578125" bestFit="1" customWidth="1"/>
    <col min="5" max="5" width="11.85546875" customWidth="1"/>
    <col min="6" max="6" width="12" customWidth="1"/>
    <col min="7" max="7" width="11.140625" customWidth="1"/>
    <col min="16" max="16" width="9.5703125" customWidth="1"/>
    <col min="17" max="17" width="7.5703125" customWidth="1"/>
    <col min="18" max="19" width="11.140625" customWidth="1"/>
    <col min="20" max="20" width="9.140625" customWidth="1"/>
    <col min="24" max="24" width="37.28515625" customWidth="1"/>
    <col min="25" max="25" width="14.42578125" customWidth="1"/>
    <col min="26" max="26" width="12.28515625" customWidth="1"/>
    <col min="27" max="27" width="13.7109375" customWidth="1"/>
    <col min="28" max="28" width="13.42578125" customWidth="1"/>
  </cols>
  <sheetData>
    <row r="1" spans="1:28" ht="15.75" x14ac:dyDescent="0.25">
      <c r="Y1" s="399"/>
      <c r="Z1" s="399"/>
      <c r="AA1" s="399"/>
      <c r="AB1" s="399"/>
    </row>
    <row r="2" spans="1:28" ht="15.75" x14ac:dyDescent="0.25">
      <c r="A2" s="400" t="s">
        <v>401</v>
      </c>
      <c r="B2" s="400"/>
      <c r="C2" s="400"/>
      <c r="D2" s="400"/>
      <c r="E2" s="400"/>
    </row>
    <row r="3" spans="1:28" ht="15.75" x14ac:dyDescent="0.25">
      <c r="A3" s="124"/>
      <c r="B3" s="124"/>
      <c r="C3" s="124"/>
      <c r="D3" s="124"/>
      <c r="E3" s="124"/>
    </row>
    <row r="4" spans="1:28" ht="15.75" customHeight="1" x14ac:dyDescent="0.25">
      <c r="A4" s="401" t="s">
        <v>375</v>
      </c>
      <c r="B4" s="401"/>
      <c r="C4" s="401"/>
      <c r="D4" s="401"/>
      <c r="E4" s="401"/>
    </row>
    <row r="5" spans="1:28" ht="15.75" x14ac:dyDescent="0.25">
      <c r="A5" s="127"/>
      <c r="B5" s="127"/>
      <c r="C5" s="127"/>
      <c r="D5" s="127"/>
      <c r="E5" s="127" t="s">
        <v>170</v>
      </c>
    </row>
    <row r="6" spans="1:28" ht="110.25" customHeight="1" x14ac:dyDescent="0.2">
      <c r="A6" s="128" t="s">
        <v>171</v>
      </c>
      <c r="B6" s="129" t="s">
        <v>172</v>
      </c>
      <c r="C6" s="129" t="s">
        <v>391</v>
      </c>
      <c r="D6" s="129" t="s">
        <v>173</v>
      </c>
      <c r="E6" s="274" t="s">
        <v>174</v>
      </c>
    </row>
    <row r="7" spans="1:28" ht="20.100000000000001" customHeight="1" x14ac:dyDescent="0.25">
      <c r="A7" s="130" t="s">
        <v>175</v>
      </c>
      <c r="B7" s="131">
        <v>15432385</v>
      </c>
      <c r="C7" s="131">
        <f>D7-B7</f>
        <v>0</v>
      </c>
      <c r="D7" s="132">
        <v>15432385</v>
      </c>
      <c r="E7" s="132">
        <f>C7</f>
        <v>0</v>
      </c>
    </row>
    <row r="8" spans="1:28" ht="20.100000000000001" customHeight="1" x14ac:dyDescent="0.25">
      <c r="A8" s="130" t="s">
        <v>176</v>
      </c>
      <c r="B8" s="131">
        <v>18971050</v>
      </c>
      <c r="C8" s="131">
        <f>D8-B8</f>
        <v>496120</v>
      </c>
      <c r="D8" s="132">
        <v>19467170</v>
      </c>
      <c r="E8" s="132">
        <v>-107393</v>
      </c>
    </row>
    <row r="9" spans="1:28" ht="20.100000000000001" customHeight="1" x14ac:dyDescent="0.25">
      <c r="A9" s="130" t="s">
        <v>353</v>
      </c>
      <c r="B9" s="131">
        <v>4120240</v>
      </c>
      <c r="C9" s="131">
        <f>D9-B9</f>
        <v>406160</v>
      </c>
      <c r="D9" s="132">
        <v>4526400</v>
      </c>
      <c r="E9" s="132">
        <v>65360</v>
      </c>
    </row>
    <row r="10" spans="1:28" ht="20.100000000000001" customHeight="1" x14ac:dyDescent="0.25">
      <c r="A10" s="130" t="s">
        <v>177</v>
      </c>
      <c r="B10" s="131">
        <v>7912090</v>
      </c>
      <c r="C10" s="131">
        <f>D10-B10</f>
        <v>-397840</v>
      </c>
      <c r="D10" s="132">
        <v>7514250</v>
      </c>
      <c r="E10" s="132"/>
    </row>
    <row r="11" spans="1:28" ht="20.100000000000001" customHeight="1" x14ac:dyDescent="0.25">
      <c r="A11" s="130" t="s">
        <v>178</v>
      </c>
      <c r="B11" s="131">
        <v>1800000</v>
      </c>
      <c r="C11" s="131">
        <f>D11-B11</f>
        <v>299280</v>
      </c>
      <c r="D11" s="132">
        <v>2099280</v>
      </c>
      <c r="E11" s="132"/>
    </row>
    <row r="12" spans="1:28" ht="20.100000000000001" customHeight="1" x14ac:dyDescent="0.25">
      <c r="A12" s="130" t="s">
        <v>355</v>
      </c>
      <c r="B12" s="131">
        <v>2444261</v>
      </c>
      <c r="C12" s="131">
        <v>0</v>
      </c>
      <c r="D12" s="132">
        <v>0</v>
      </c>
      <c r="E12" s="132">
        <v>0</v>
      </c>
    </row>
    <row r="13" spans="1:28" ht="20.100000000000001" customHeight="1" x14ac:dyDescent="0.25">
      <c r="A13" s="130" t="s">
        <v>354</v>
      </c>
      <c r="B13" s="131">
        <v>0</v>
      </c>
      <c r="C13" s="131">
        <f>D13-B13</f>
        <v>646613</v>
      </c>
      <c r="D13" s="132">
        <v>646613</v>
      </c>
      <c r="E13" s="132"/>
    </row>
    <row r="14" spans="1:28" ht="20.100000000000001" customHeight="1" x14ac:dyDescent="0.25">
      <c r="A14" s="130" t="s">
        <v>179</v>
      </c>
      <c r="B14" s="131">
        <v>9363362</v>
      </c>
      <c r="C14" s="131">
        <v>0</v>
      </c>
      <c r="D14" s="132">
        <v>15221665</v>
      </c>
      <c r="E14" s="132">
        <v>0</v>
      </c>
    </row>
    <row r="15" spans="1:28" ht="20.100000000000001" customHeight="1" x14ac:dyDescent="0.25">
      <c r="A15" s="134" t="s">
        <v>180</v>
      </c>
      <c r="B15" s="135">
        <f>SUM(B7:B14)</f>
        <v>60043388</v>
      </c>
      <c r="C15" s="131">
        <f>SUM(C7:C14)</f>
        <v>1450333</v>
      </c>
      <c r="D15" s="136">
        <f>SUM(D7:D14)</f>
        <v>64907763</v>
      </c>
      <c r="E15" s="132"/>
    </row>
    <row r="20" spans="2:2" x14ac:dyDescent="0.2">
      <c r="B20" s="53"/>
    </row>
  </sheetData>
  <mergeCells count="3">
    <mergeCell ref="Y1:AB1"/>
    <mergeCell ref="A2:E2"/>
    <mergeCell ref="A4:E4"/>
  </mergeCells>
  <pageMargins left="0.98425196850393704" right="0.39370078740157483" top="0.74803149606299213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1"/>
  <sheetViews>
    <sheetView view="pageLayout" topLeftCell="A4" zoomScaleNormal="100" workbookViewId="0">
      <selection activeCell="A2" sqref="A2:E2"/>
    </sheetView>
  </sheetViews>
  <sheetFormatPr defaultRowHeight="12.75" x14ac:dyDescent="0.2"/>
  <cols>
    <col min="1" max="1" width="36.5703125" customWidth="1"/>
    <col min="2" max="2" width="13.5703125" customWidth="1"/>
    <col min="3" max="3" width="14.28515625" customWidth="1"/>
    <col min="4" max="5" width="9.140625" customWidth="1"/>
    <col min="6" max="6" width="12" customWidth="1"/>
    <col min="7" max="7" width="11.140625" customWidth="1"/>
    <col min="16" max="16" width="9.5703125" customWidth="1"/>
    <col min="17" max="17" width="7.5703125" customWidth="1"/>
    <col min="18" max="19" width="11.140625" customWidth="1"/>
    <col min="20" max="20" width="9.140625" customWidth="1"/>
  </cols>
  <sheetData>
    <row r="2" spans="1:5" ht="15.75" x14ac:dyDescent="0.25">
      <c r="A2" s="400" t="s">
        <v>402</v>
      </c>
      <c r="B2" s="400"/>
      <c r="C2" s="400"/>
      <c r="D2" s="402"/>
      <c r="E2" s="402"/>
    </row>
    <row r="3" spans="1:5" ht="15.75" x14ac:dyDescent="0.25">
      <c r="A3" s="124"/>
      <c r="B3" s="124"/>
      <c r="C3" s="124"/>
      <c r="D3" s="127"/>
      <c r="E3" s="127"/>
    </row>
    <row r="4" spans="1:5" ht="15.75" x14ac:dyDescent="0.25">
      <c r="A4" s="139"/>
      <c r="B4" s="139"/>
      <c r="C4" s="139"/>
      <c r="D4" s="127"/>
      <c r="E4" s="127"/>
    </row>
    <row r="5" spans="1:5" ht="15.75" x14ac:dyDescent="0.25">
      <c r="A5" s="403" t="s">
        <v>376</v>
      </c>
      <c r="B5" s="403"/>
      <c r="C5" s="403"/>
      <c r="D5" s="404"/>
      <c r="E5" s="404"/>
    </row>
    <row r="6" spans="1:5" ht="16.5" thickBot="1" x14ac:dyDescent="0.3">
      <c r="A6" s="140"/>
      <c r="B6" s="140"/>
      <c r="C6" s="140"/>
      <c r="D6" s="127"/>
      <c r="E6" s="127"/>
    </row>
    <row r="7" spans="1:5" ht="16.5" thickBot="1" x14ac:dyDescent="0.3">
      <c r="A7" s="141"/>
      <c r="B7" s="405" t="s">
        <v>181</v>
      </c>
      <c r="C7" s="406"/>
      <c r="D7" s="407" t="s">
        <v>182</v>
      </c>
      <c r="E7" s="408"/>
    </row>
    <row r="8" spans="1:5" ht="16.5" thickBot="1" x14ac:dyDescent="0.3">
      <c r="A8" s="142" t="s">
        <v>171</v>
      </c>
      <c r="B8" s="143" t="s">
        <v>183</v>
      </c>
      <c r="C8" s="144" t="s">
        <v>184</v>
      </c>
      <c r="D8" s="145" t="s">
        <v>183</v>
      </c>
      <c r="E8" s="146" t="s">
        <v>184</v>
      </c>
    </row>
    <row r="9" spans="1:5" ht="15.75" x14ac:dyDescent="0.25">
      <c r="A9" s="147" t="s">
        <v>185</v>
      </c>
      <c r="B9" s="148"/>
      <c r="C9" s="148"/>
      <c r="D9" s="148"/>
      <c r="E9" s="148"/>
    </row>
    <row r="10" spans="1:5" ht="15.75" x14ac:dyDescent="0.25">
      <c r="A10" s="150" t="s">
        <v>186</v>
      </c>
      <c r="B10" s="152">
        <v>743</v>
      </c>
      <c r="C10" s="152">
        <v>483</v>
      </c>
      <c r="D10" s="152"/>
      <c r="E10" s="152"/>
    </row>
    <row r="11" spans="1:5" ht="15.75" x14ac:dyDescent="0.25">
      <c r="A11" s="150" t="s">
        <v>187</v>
      </c>
      <c r="B11" s="152">
        <v>620457</v>
      </c>
      <c r="C11" s="152">
        <v>611180</v>
      </c>
      <c r="D11" s="152"/>
      <c r="E11" s="152"/>
    </row>
    <row r="12" spans="1:5" ht="15.75" x14ac:dyDescent="0.25">
      <c r="A12" s="150" t="s">
        <v>188</v>
      </c>
      <c r="B12" s="152">
        <v>11</v>
      </c>
      <c r="C12" s="152">
        <v>11</v>
      </c>
      <c r="D12" s="152"/>
      <c r="E12" s="152"/>
    </row>
    <row r="13" spans="1:5" ht="15.75" x14ac:dyDescent="0.25">
      <c r="A13" s="150" t="s">
        <v>189</v>
      </c>
      <c r="B13" s="153">
        <f>SUM(B10:B12)</f>
        <v>621211</v>
      </c>
      <c r="C13" s="153">
        <f>SUM(C10:C12)</f>
        <v>611674</v>
      </c>
      <c r="D13" s="153">
        <f>SUM(D10:D12)</f>
        <v>0</v>
      </c>
      <c r="E13" s="153">
        <f>SUM(E10:E12)</f>
        <v>0</v>
      </c>
    </row>
    <row r="14" spans="1:5" ht="15.75" x14ac:dyDescent="0.25">
      <c r="A14" s="150"/>
      <c r="B14" s="152"/>
      <c r="C14" s="152"/>
      <c r="D14" s="152"/>
      <c r="E14" s="152"/>
    </row>
    <row r="15" spans="1:5" ht="15.75" x14ac:dyDescent="0.25">
      <c r="A15" s="150" t="s">
        <v>190</v>
      </c>
      <c r="B15" s="152"/>
      <c r="C15" s="152"/>
      <c r="D15" s="152"/>
      <c r="E15" s="152"/>
    </row>
    <row r="16" spans="1:5" ht="15.75" x14ac:dyDescent="0.25">
      <c r="A16" s="150" t="s">
        <v>191</v>
      </c>
      <c r="B16" s="152">
        <v>26060</v>
      </c>
      <c r="C16" s="152">
        <v>26060</v>
      </c>
      <c r="D16" s="152"/>
      <c r="E16" s="152"/>
    </row>
    <row r="17" spans="1:5" ht="15.75" x14ac:dyDescent="0.25">
      <c r="A17" s="150" t="s">
        <v>192</v>
      </c>
      <c r="B17" s="153">
        <f>SUM(B15:B16)</f>
        <v>26060</v>
      </c>
      <c r="C17" s="153">
        <f>SUM(C15:C16)</f>
        <v>26060</v>
      </c>
      <c r="D17" s="153">
        <f>SUM(D15:D16)</f>
        <v>0</v>
      </c>
      <c r="E17" s="153">
        <f>SUM(E15:E16)</f>
        <v>0</v>
      </c>
    </row>
    <row r="18" spans="1:5" ht="15.75" x14ac:dyDescent="0.25">
      <c r="A18" s="150"/>
      <c r="B18" s="152"/>
      <c r="C18" s="152"/>
      <c r="D18" s="152"/>
      <c r="E18" s="152"/>
    </row>
    <row r="19" spans="1:5" ht="15.75" x14ac:dyDescent="0.25">
      <c r="A19" s="150" t="s">
        <v>193</v>
      </c>
      <c r="B19" s="152">
        <v>18071</v>
      </c>
      <c r="C19" s="152">
        <v>69708</v>
      </c>
      <c r="D19" s="152">
        <v>5</v>
      </c>
      <c r="E19" s="152">
        <v>45</v>
      </c>
    </row>
    <row r="20" spans="1:5" ht="15.75" x14ac:dyDescent="0.25">
      <c r="A20" s="150"/>
      <c r="B20" s="152"/>
      <c r="C20" s="152"/>
      <c r="D20" s="152"/>
      <c r="E20" s="152"/>
    </row>
    <row r="21" spans="1:5" ht="15.75" x14ac:dyDescent="0.25">
      <c r="A21" s="150" t="s">
        <v>194</v>
      </c>
      <c r="B21" s="152">
        <v>12145</v>
      </c>
      <c r="C21" s="152">
        <v>14406</v>
      </c>
      <c r="D21" s="152"/>
      <c r="E21" s="152"/>
    </row>
    <row r="22" spans="1:5" ht="15.75" x14ac:dyDescent="0.25">
      <c r="A22" s="150" t="s">
        <v>195</v>
      </c>
      <c r="B22" s="152">
        <v>1351</v>
      </c>
      <c r="C22" s="152">
        <v>0</v>
      </c>
      <c r="D22" s="152"/>
      <c r="E22" s="152"/>
    </row>
    <row r="23" spans="1:5" ht="16.5" thickBot="1" x14ac:dyDescent="0.3">
      <c r="A23" s="154" t="s">
        <v>196</v>
      </c>
      <c r="B23" s="155"/>
      <c r="C23" s="155"/>
      <c r="D23" s="155"/>
      <c r="E23" s="155"/>
    </row>
    <row r="24" spans="1:5" ht="16.5" thickBot="1" x14ac:dyDescent="0.3">
      <c r="A24" s="156" t="s">
        <v>197</v>
      </c>
      <c r="B24" s="157">
        <f>B21+B22+B19+B17+B13+B23</f>
        <v>678838</v>
      </c>
      <c r="C24" s="157">
        <f>C21+C22+C19+C17+C13+C23</f>
        <v>721848</v>
      </c>
      <c r="D24" s="157">
        <f>D21+D22+D19+D17+D13+D23</f>
        <v>5</v>
      </c>
      <c r="E24" s="157">
        <f>E21+E22+E19+E17+E13+E23</f>
        <v>45</v>
      </c>
    </row>
    <row r="25" spans="1:5" ht="15.75" x14ac:dyDescent="0.25">
      <c r="A25" s="158"/>
      <c r="B25" s="159"/>
      <c r="C25" s="159"/>
      <c r="D25" s="159"/>
      <c r="E25" s="159"/>
    </row>
    <row r="26" spans="1:5" ht="15.75" x14ac:dyDescent="0.25">
      <c r="A26" s="160" t="s">
        <v>198</v>
      </c>
      <c r="B26" s="152"/>
      <c r="C26" s="152"/>
      <c r="D26" s="152"/>
      <c r="E26" s="152"/>
    </row>
    <row r="27" spans="1:5" ht="15.75" x14ac:dyDescent="0.25">
      <c r="A27" s="150" t="s">
        <v>199</v>
      </c>
      <c r="B27" s="152">
        <v>565714</v>
      </c>
      <c r="C27" s="152">
        <v>565714</v>
      </c>
      <c r="D27" s="152"/>
      <c r="E27" s="152"/>
    </row>
    <row r="28" spans="1:5" ht="15.75" x14ac:dyDescent="0.25">
      <c r="A28" s="150" t="s">
        <v>200</v>
      </c>
      <c r="B28" s="152">
        <v>2017</v>
      </c>
      <c r="C28" s="152">
        <v>2017</v>
      </c>
      <c r="D28" s="152">
        <v>1</v>
      </c>
      <c r="E28" s="152">
        <v>1</v>
      </c>
    </row>
    <row r="29" spans="1:5" ht="15.75" x14ac:dyDescent="0.25">
      <c r="A29" s="150" t="s">
        <v>201</v>
      </c>
      <c r="B29" s="152">
        <v>96408</v>
      </c>
      <c r="C29" s="152">
        <v>106204</v>
      </c>
      <c r="D29" s="152">
        <v>-1265</v>
      </c>
      <c r="E29" s="152">
        <v>-865</v>
      </c>
    </row>
    <row r="30" spans="1:5" ht="15.75" x14ac:dyDescent="0.25">
      <c r="A30" s="150" t="s">
        <v>202</v>
      </c>
      <c r="B30" s="152">
        <v>9796</v>
      </c>
      <c r="C30" s="152">
        <v>-9960</v>
      </c>
      <c r="D30" s="152">
        <v>400</v>
      </c>
      <c r="E30" s="152">
        <v>-137</v>
      </c>
    </row>
    <row r="31" spans="1:5" ht="15.75" x14ac:dyDescent="0.25">
      <c r="A31" s="150" t="s">
        <v>203</v>
      </c>
      <c r="B31" s="153">
        <f>SUM(B27:B30)</f>
        <v>673935</v>
      </c>
      <c r="C31" s="153">
        <f>SUM(C27:C30)</f>
        <v>663975</v>
      </c>
      <c r="D31" s="153">
        <f>SUM(D27:D30)</f>
        <v>-864</v>
      </c>
      <c r="E31" s="153">
        <f>SUM(E27:E30)</f>
        <v>-1001</v>
      </c>
    </row>
    <row r="32" spans="1:5" ht="15.75" x14ac:dyDescent="0.25">
      <c r="A32" s="150"/>
      <c r="B32" s="152"/>
      <c r="C32" s="152"/>
      <c r="D32" s="152"/>
      <c r="E32" s="152"/>
    </row>
    <row r="33" spans="1:5" ht="15.75" x14ac:dyDescent="0.25">
      <c r="A33" s="150" t="s">
        <v>204</v>
      </c>
      <c r="B33" s="152"/>
      <c r="C33" s="152"/>
      <c r="D33" s="152"/>
      <c r="E33" s="152"/>
    </row>
    <row r="34" spans="1:5" ht="15.75" x14ac:dyDescent="0.25">
      <c r="A34" s="150" t="s">
        <v>205</v>
      </c>
      <c r="B34" s="152">
        <v>1929</v>
      </c>
      <c r="C34" s="152">
        <v>1880</v>
      </c>
      <c r="D34" s="152"/>
      <c r="E34" s="152">
        <v>69</v>
      </c>
    </row>
    <row r="35" spans="1:5" ht="15.75" x14ac:dyDescent="0.25">
      <c r="A35" s="150" t="s">
        <v>206</v>
      </c>
      <c r="B35" s="152">
        <v>1703</v>
      </c>
      <c r="C35" s="152">
        <v>1876</v>
      </c>
      <c r="D35" s="152"/>
      <c r="E35" s="152"/>
    </row>
    <row r="36" spans="1:5" ht="15.75" x14ac:dyDescent="0.25">
      <c r="A36" s="150" t="s">
        <v>207</v>
      </c>
      <c r="B36" s="153">
        <f>SUM(B33:B35)</f>
        <v>3632</v>
      </c>
      <c r="C36" s="153">
        <f>SUM(C33:C35)</f>
        <v>3756</v>
      </c>
      <c r="D36" s="153">
        <f>SUM(D33:D35)</f>
        <v>0</v>
      </c>
      <c r="E36" s="153">
        <f>SUM(E33:E35)</f>
        <v>69</v>
      </c>
    </row>
    <row r="37" spans="1:5" ht="15.75" x14ac:dyDescent="0.25">
      <c r="A37" s="150"/>
      <c r="B37" s="152"/>
      <c r="C37" s="152"/>
      <c r="D37" s="152"/>
      <c r="E37" s="152"/>
    </row>
    <row r="38" spans="1:5" ht="15.75" x14ac:dyDescent="0.25">
      <c r="A38" s="150" t="s">
        <v>208</v>
      </c>
      <c r="B38" s="152"/>
      <c r="C38" s="152"/>
      <c r="D38" s="152"/>
      <c r="E38" s="152"/>
    </row>
    <row r="39" spans="1:5" ht="15.75" x14ac:dyDescent="0.25">
      <c r="A39" s="150" t="s">
        <v>209</v>
      </c>
      <c r="B39" s="152"/>
      <c r="C39" s="152"/>
      <c r="D39" s="152"/>
      <c r="E39" s="152"/>
    </row>
    <row r="40" spans="1:5" ht="16.5" thickBot="1" x14ac:dyDescent="0.3">
      <c r="A40" s="161" t="s">
        <v>210</v>
      </c>
      <c r="B40" s="163">
        <v>1271</v>
      </c>
      <c r="C40" s="163">
        <v>54117</v>
      </c>
      <c r="D40" s="163">
        <v>869</v>
      </c>
      <c r="E40" s="163">
        <v>977</v>
      </c>
    </row>
    <row r="41" spans="1:5" ht="16.5" thickBot="1" x14ac:dyDescent="0.3">
      <c r="A41" s="156" t="s">
        <v>211</v>
      </c>
      <c r="B41" s="164">
        <f>B40+B36+B31+B39+B38</f>
        <v>678838</v>
      </c>
      <c r="C41" s="164">
        <f>C40+C36+C31+C39+C38</f>
        <v>721848</v>
      </c>
      <c r="D41" s="164">
        <f>D40+D36+D31+D39+D38</f>
        <v>5</v>
      </c>
      <c r="E41" s="164">
        <f>E40+E36+E31+E39+E38</f>
        <v>45</v>
      </c>
    </row>
  </sheetData>
  <mergeCells count="4">
    <mergeCell ref="A2:E2"/>
    <mergeCell ref="A5:E5"/>
    <mergeCell ref="B7:C7"/>
    <mergeCell ref="D7:E7"/>
  </mergeCells>
  <pageMargins left="1.1811023622047245" right="0.19685039370078741" top="0.74803149606299213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view="pageLayout" topLeftCell="A4" zoomScaleNormal="100" workbookViewId="0">
      <selection activeCell="B2" sqref="B2:D2"/>
    </sheetView>
  </sheetViews>
  <sheetFormatPr defaultRowHeight="12.75" x14ac:dyDescent="0.2"/>
  <cols>
    <col min="1" max="1" width="14.42578125" customWidth="1"/>
    <col min="2" max="2" width="59.42578125" customWidth="1"/>
    <col min="3" max="3" width="15.42578125" customWidth="1"/>
    <col min="4" max="4" width="13.140625" customWidth="1"/>
    <col min="6" max="6" width="12" customWidth="1"/>
    <col min="7" max="7" width="11.140625" customWidth="1"/>
    <col min="16" max="16" width="9.5703125" customWidth="1"/>
    <col min="17" max="17" width="7.5703125" customWidth="1"/>
    <col min="18" max="19" width="11.140625" customWidth="1"/>
    <col min="20" max="20" width="9.140625" customWidth="1"/>
  </cols>
  <sheetData>
    <row r="1" spans="1:4" ht="15.75" x14ac:dyDescent="0.25">
      <c r="A1" s="127"/>
      <c r="B1" s="399"/>
      <c r="C1" s="399"/>
      <c r="D1" s="399"/>
    </row>
    <row r="2" spans="1:4" ht="15.75" x14ac:dyDescent="0.25">
      <c r="A2" s="127"/>
      <c r="B2" s="409" t="s">
        <v>403</v>
      </c>
      <c r="C2" s="409"/>
      <c r="D2" s="409"/>
    </row>
    <row r="3" spans="1:4" ht="15.75" x14ac:dyDescent="0.25">
      <c r="A3" s="127"/>
      <c r="B3" s="165"/>
      <c r="C3" s="165"/>
      <c r="D3" s="165"/>
    </row>
    <row r="4" spans="1:4" ht="15.75" x14ac:dyDescent="0.25">
      <c r="A4" s="127"/>
      <c r="B4" s="410" t="s">
        <v>212</v>
      </c>
      <c r="C4" s="410"/>
      <c r="D4" s="410"/>
    </row>
    <row r="5" spans="1:4" ht="32.25" thickBot="1" x14ac:dyDescent="0.3">
      <c r="A5" s="127"/>
      <c r="B5" s="166"/>
      <c r="C5" s="166"/>
      <c r="D5" s="167" t="s">
        <v>170</v>
      </c>
    </row>
    <row r="6" spans="1:4" x14ac:dyDescent="0.2">
      <c r="A6" s="411" t="s">
        <v>213</v>
      </c>
      <c r="B6" s="413" t="s">
        <v>171</v>
      </c>
      <c r="C6" s="415" t="s">
        <v>181</v>
      </c>
      <c r="D6" s="417" t="s">
        <v>90</v>
      </c>
    </row>
    <row r="7" spans="1:4" x14ac:dyDescent="0.2">
      <c r="A7" s="412"/>
      <c r="B7" s="414"/>
      <c r="C7" s="416"/>
      <c r="D7" s="418"/>
    </row>
    <row r="8" spans="1:4" ht="15.75" x14ac:dyDescent="0.25">
      <c r="A8" s="151" t="s">
        <v>5</v>
      </c>
      <c r="B8" s="137" t="s">
        <v>214</v>
      </c>
      <c r="C8" s="168">
        <v>140520093</v>
      </c>
      <c r="D8" s="169">
        <v>24921</v>
      </c>
    </row>
    <row r="9" spans="1:4" ht="15.75" x14ac:dyDescent="0.25">
      <c r="A9" s="151" t="s">
        <v>6</v>
      </c>
      <c r="B9" s="137" t="s">
        <v>215</v>
      </c>
      <c r="C9" s="168">
        <v>78054504</v>
      </c>
      <c r="D9" s="169">
        <v>17357431</v>
      </c>
    </row>
    <row r="10" spans="1:4" ht="15.75" x14ac:dyDescent="0.25">
      <c r="A10" s="151" t="s">
        <v>7</v>
      </c>
      <c r="B10" s="137" t="s">
        <v>216</v>
      </c>
      <c r="C10" s="170">
        <f>C8-C9</f>
        <v>62465589</v>
      </c>
      <c r="D10" s="170">
        <f>D8-D9</f>
        <v>-17332510</v>
      </c>
    </row>
    <row r="11" spans="1:4" ht="15.75" x14ac:dyDescent="0.25">
      <c r="A11" s="151" t="s">
        <v>8</v>
      </c>
      <c r="B11" s="137" t="s">
        <v>217</v>
      </c>
      <c r="C11" s="168">
        <v>24845908</v>
      </c>
      <c r="D11" s="169">
        <v>17377604</v>
      </c>
    </row>
    <row r="12" spans="1:4" ht="15.75" x14ac:dyDescent="0.25">
      <c r="A12" s="151" t="s">
        <v>16</v>
      </c>
      <c r="B12" s="137" t="s">
        <v>218</v>
      </c>
      <c r="C12" s="168">
        <v>19325140</v>
      </c>
      <c r="D12" s="169">
        <v>0</v>
      </c>
    </row>
    <row r="13" spans="1:4" ht="15.75" x14ac:dyDescent="0.25">
      <c r="A13" s="151" t="s">
        <v>17</v>
      </c>
      <c r="B13" s="137" t="s">
        <v>219</v>
      </c>
      <c r="C13" s="170">
        <f>C11-C12</f>
        <v>5520768</v>
      </c>
      <c r="D13" s="170">
        <f>D11-D12</f>
        <v>17377604</v>
      </c>
    </row>
    <row r="14" spans="1:4" ht="15.75" x14ac:dyDescent="0.25">
      <c r="A14" s="151" t="s">
        <v>20</v>
      </c>
      <c r="B14" s="137" t="s">
        <v>220</v>
      </c>
      <c r="C14" s="170">
        <v>67986357</v>
      </c>
      <c r="D14" s="171">
        <v>45094</v>
      </c>
    </row>
    <row r="15" spans="1:4" ht="15.75" x14ac:dyDescent="0.25">
      <c r="A15" s="151" t="s">
        <v>21</v>
      </c>
      <c r="B15" s="137" t="s">
        <v>221</v>
      </c>
      <c r="C15" s="168">
        <v>0</v>
      </c>
      <c r="D15" s="169">
        <v>0</v>
      </c>
    </row>
    <row r="16" spans="1:4" ht="15.75" x14ac:dyDescent="0.25">
      <c r="A16" s="151" t="s">
        <v>22</v>
      </c>
      <c r="B16" s="137" t="s">
        <v>222</v>
      </c>
      <c r="C16" s="168">
        <v>0</v>
      </c>
      <c r="D16" s="169">
        <v>0</v>
      </c>
    </row>
    <row r="17" spans="1:4" ht="15.75" x14ac:dyDescent="0.25">
      <c r="A17" s="151" t="s">
        <v>27</v>
      </c>
      <c r="B17" s="137" t="s">
        <v>223</v>
      </c>
      <c r="C17" s="170">
        <v>0</v>
      </c>
      <c r="D17" s="171">
        <v>0</v>
      </c>
    </row>
    <row r="18" spans="1:4" ht="15.75" x14ac:dyDescent="0.25">
      <c r="A18" s="151" t="s">
        <v>40</v>
      </c>
      <c r="B18" s="137" t="s">
        <v>224</v>
      </c>
      <c r="C18" s="168">
        <v>0</v>
      </c>
      <c r="D18" s="169">
        <v>0</v>
      </c>
    </row>
    <row r="19" spans="1:4" ht="15.75" x14ac:dyDescent="0.25">
      <c r="A19" s="151" t="s">
        <v>45</v>
      </c>
      <c r="B19" s="137" t="s">
        <v>225</v>
      </c>
      <c r="C19" s="168">
        <v>0</v>
      </c>
      <c r="D19" s="169">
        <v>0</v>
      </c>
    </row>
    <row r="20" spans="1:4" ht="15.75" x14ac:dyDescent="0.25">
      <c r="A20" s="151" t="s">
        <v>73</v>
      </c>
      <c r="B20" s="137" t="s">
        <v>226</v>
      </c>
      <c r="C20" s="170">
        <v>0</v>
      </c>
      <c r="D20" s="171">
        <v>0</v>
      </c>
    </row>
    <row r="21" spans="1:4" ht="15.75" x14ac:dyDescent="0.25">
      <c r="A21" s="151" t="s">
        <v>75</v>
      </c>
      <c r="B21" s="137" t="s">
        <v>227</v>
      </c>
      <c r="C21" s="170">
        <v>0</v>
      </c>
      <c r="D21" s="171">
        <v>0</v>
      </c>
    </row>
    <row r="22" spans="1:4" ht="15.75" x14ac:dyDescent="0.25">
      <c r="A22" s="151" t="s">
        <v>228</v>
      </c>
      <c r="B22" s="137" t="s">
        <v>229</v>
      </c>
      <c r="C22" s="170">
        <v>67986357</v>
      </c>
      <c r="D22" s="171">
        <v>45094</v>
      </c>
    </row>
    <row r="23" spans="1:4" ht="15.75" x14ac:dyDescent="0.25">
      <c r="A23" s="151" t="s">
        <v>76</v>
      </c>
      <c r="B23" s="137" t="s">
        <v>230</v>
      </c>
      <c r="C23" s="170">
        <v>67986357</v>
      </c>
      <c r="D23" s="171">
        <v>45094</v>
      </c>
    </row>
    <row r="24" spans="1:4" ht="15.75" x14ac:dyDescent="0.25">
      <c r="A24" s="151" t="s">
        <v>150</v>
      </c>
      <c r="B24" s="137" t="s">
        <v>231</v>
      </c>
      <c r="C24" s="216">
        <v>0</v>
      </c>
      <c r="D24" s="171">
        <v>0</v>
      </c>
    </row>
    <row r="25" spans="1:4" ht="15.75" x14ac:dyDescent="0.25">
      <c r="A25" s="151" t="s">
        <v>151</v>
      </c>
      <c r="B25" s="137" t="s">
        <v>232</v>
      </c>
      <c r="C25" s="170">
        <v>0</v>
      </c>
      <c r="D25" s="171">
        <v>0</v>
      </c>
    </row>
    <row r="26" spans="1:4" ht="16.5" thickBot="1" x14ac:dyDescent="0.3">
      <c r="A26" s="162" t="s">
        <v>152</v>
      </c>
      <c r="B26" s="172" t="s">
        <v>233</v>
      </c>
      <c r="C26" s="173">
        <v>0</v>
      </c>
      <c r="D26" s="174">
        <v>0</v>
      </c>
    </row>
  </sheetData>
  <mergeCells count="7">
    <mergeCell ref="B1:D1"/>
    <mergeCell ref="B2:D2"/>
    <mergeCell ref="B4:D4"/>
    <mergeCell ref="A6:A7"/>
    <mergeCell ref="B6:B7"/>
    <mergeCell ref="C6:C7"/>
    <mergeCell ref="D6:D7"/>
  </mergeCells>
  <pageMargins left="1.3779527559055118" right="0.19685039370078741" top="0.74803149606299213" bottom="0.59055118110236227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28515625" customWidth="1"/>
    <col min="2" max="2" width="40.42578125" customWidth="1"/>
    <col min="3" max="3" width="15" customWidth="1"/>
    <col min="4" max="4" width="8.140625" customWidth="1"/>
    <col min="5" max="5" width="14.5703125" customWidth="1"/>
    <col min="6" max="6" width="12" customWidth="1"/>
    <col min="7" max="7" width="8.140625" customWidth="1"/>
    <col min="8" max="8" width="15.7109375" customWidth="1"/>
    <col min="16" max="16" width="9.5703125" customWidth="1"/>
    <col min="17" max="17" width="7.5703125" customWidth="1"/>
    <col min="18" max="19" width="11.140625" customWidth="1"/>
    <col min="20" max="20" width="9.140625" customWidth="1"/>
  </cols>
  <sheetData>
    <row r="1" spans="1:8" ht="15.75" x14ac:dyDescent="0.25">
      <c r="A1" s="400" t="s">
        <v>404</v>
      </c>
      <c r="B1" s="400"/>
      <c r="C1" s="400"/>
      <c r="D1" s="400"/>
      <c r="E1" s="400"/>
      <c r="F1" s="404"/>
      <c r="G1" s="404"/>
      <c r="H1" s="404"/>
    </row>
    <row r="2" spans="1:8" ht="15.75" x14ac:dyDescent="0.25">
      <c r="A2" s="175"/>
      <c r="B2" s="175"/>
      <c r="C2" s="175"/>
      <c r="D2" s="175"/>
      <c r="E2" s="175"/>
      <c r="F2" s="138"/>
      <c r="G2" s="138"/>
      <c r="H2" s="138"/>
    </row>
    <row r="3" spans="1:8" ht="16.5" thickBot="1" x14ac:dyDescent="0.3">
      <c r="A3" s="403" t="s">
        <v>234</v>
      </c>
      <c r="B3" s="403"/>
      <c r="C3" s="403"/>
      <c r="D3" s="403"/>
      <c r="E3" s="403"/>
      <c r="F3" s="127"/>
      <c r="G3" s="419" t="s">
        <v>170</v>
      </c>
      <c r="H3" s="420"/>
    </row>
    <row r="4" spans="1:8" ht="15.75" x14ac:dyDescent="0.25">
      <c r="A4" s="176"/>
      <c r="B4" s="177"/>
      <c r="C4" s="421" t="s">
        <v>181</v>
      </c>
      <c r="D4" s="422"/>
      <c r="E4" s="423"/>
      <c r="F4" s="421" t="s">
        <v>182</v>
      </c>
      <c r="G4" s="422"/>
      <c r="H4" s="424"/>
    </row>
    <row r="5" spans="1:8" ht="30" x14ac:dyDescent="0.25">
      <c r="A5" s="178" t="s">
        <v>235</v>
      </c>
      <c r="B5" s="179" t="s">
        <v>171</v>
      </c>
      <c r="C5" s="180" t="s">
        <v>236</v>
      </c>
      <c r="D5" s="180" t="s">
        <v>237</v>
      </c>
      <c r="E5" s="180" t="s">
        <v>238</v>
      </c>
      <c r="F5" s="180" t="s">
        <v>236</v>
      </c>
      <c r="G5" s="181" t="s">
        <v>237</v>
      </c>
      <c r="H5" s="182" t="s">
        <v>238</v>
      </c>
    </row>
    <row r="6" spans="1:8" ht="15" x14ac:dyDescent="0.25">
      <c r="A6" s="183" t="s">
        <v>239</v>
      </c>
      <c r="B6" s="184" t="s">
        <v>240</v>
      </c>
      <c r="C6" s="185">
        <v>23242987</v>
      </c>
      <c r="D6" s="185">
        <v>0</v>
      </c>
      <c r="E6" s="185">
        <v>24717313</v>
      </c>
      <c r="F6" s="186">
        <v>0</v>
      </c>
      <c r="G6" s="185">
        <v>0</v>
      </c>
      <c r="H6" s="186">
        <v>0</v>
      </c>
    </row>
    <row r="7" spans="1:8" ht="15" x14ac:dyDescent="0.25">
      <c r="A7" s="183" t="s">
        <v>241</v>
      </c>
      <c r="B7" s="184" t="s">
        <v>242</v>
      </c>
      <c r="C7" s="185">
        <v>3620030</v>
      </c>
      <c r="D7" s="185">
        <v>0</v>
      </c>
      <c r="E7" s="185">
        <v>4590209</v>
      </c>
      <c r="F7" s="186">
        <v>0</v>
      </c>
      <c r="G7" s="185">
        <v>0</v>
      </c>
      <c r="H7" s="186">
        <v>0</v>
      </c>
    </row>
    <row r="8" spans="1:8" ht="15" x14ac:dyDescent="0.25">
      <c r="A8" s="183" t="s">
        <v>243</v>
      </c>
      <c r="B8" s="184" t="s">
        <v>244</v>
      </c>
      <c r="C8" s="185">
        <v>859813</v>
      </c>
      <c r="D8" s="185">
        <v>0</v>
      </c>
      <c r="E8" s="185">
        <v>1508881</v>
      </c>
      <c r="F8" s="186">
        <v>0</v>
      </c>
      <c r="G8" s="185">
        <v>0</v>
      </c>
      <c r="H8" s="186">
        <v>0</v>
      </c>
    </row>
    <row r="9" spans="1:8" ht="15" x14ac:dyDescent="0.25">
      <c r="A9" s="183" t="s">
        <v>245</v>
      </c>
      <c r="B9" s="184" t="s">
        <v>246</v>
      </c>
      <c r="C9" s="187">
        <f t="shared" ref="C9:H9" si="0">SUM(C6:C8)</f>
        <v>27722830</v>
      </c>
      <c r="D9" s="187">
        <f t="shared" si="0"/>
        <v>0</v>
      </c>
      <c r="E9" s="187">
        <f t="shared" si="0"/>
        <v>30816403</v>
      </c>
      <c r="F9" s="187">
        <f t="shared" si="0"/>
        <v>0</v>
      </c>
      <c r="G9" s="187">
        <f t="shared" si="0"/>
        <v>0</v>
      </c>
      <c r="H9" s="187">
        <f t="shared" si="0"/>
        <v>0</v>
      </c>
    </row>
    <row r="10" spans="1:8" ht="15" x14ac:dyDescent="0.25">
      <c r="A10" s="183" t="s">
        <v>247</v>
      </c>
      <c r="B10" s="184" t="s">
        <v>248</v>
      </c>
      <c r="C10" s="185">
        <v>0</v>
      </c>
      <c r="D10" s="185">
        <v>0</v>
      </c>
      <c r="E10" s="185">
        <v>0</v>
      </c>
      <c r="F10" s="186">
        <v>0</v>
      </c>
      <c r="G10" s="185">
        <v>0</v>
      </c>
      <c r="H10" s="186">
        <v>0</v>
      </c>
    </row>
    <row r="11" spans="1:8" ht="15" x14ac:dyDescent="0.25">
      <c r="A11" s="183" t="s">
        <v>249</v>
      </c>
      <c r="B11" s="184" t="s">
        <v>250</v>
      </c>
      <c r="C11" s="185">
        <v>0</v>
      </c>
      <c r="D11" s="185">
        <v>0</v>
      </c>
      <c r="E11" s="185">
        <v>0</v>
      </c>
      <c r="F11" s="186">
        <v>0</v>
      </c>
      <c r="G11" s="185">
        <v>0</v>
      </c>
      <c r="H11" s="186">
        <v>0</v>
      </c>
    </row>
    <row r="12" spans="1:8" ht="15" x14ac:dyDescent="0.25">
      <c r="A12" s="183" t="s">
        <v>251</v>
      </c>
      <c r="B12" s="184" t="s">
        <v>252</v>
      </c>
      <c r="C12" s="187">
        <v>0</v>
      </c>
      <c r="D12" s="187">
        <v>0</v>
      </c>
      <c r="E12" s="187">
        <v>0</v>
      </c>
      <c r="F12" s="188">
        <v>0</v>
      </c>
      <c r="G12" s="187">
        <v>0</v>
      </c>
      <c r="H12" s="188">
        <v>0</v>
      </c>
    </row>
    <row r="13" spans="1:8" ht="15" x14ac:dyDescent="0.25">
      <c r="A13" s="183" t="s">
        <v>253</v>
      </c>
      <c r="B13" s="184" t="s">
        <v>254</v>
      </c>
      <c r="C13" s="185">
        <v>46802750</v>
      </c>
      <c r="D13" s="185">
        <v>0</v>
      </c>
      <c r="E13" s="185">
        <v>49686098</v>
      </c>
      <c r="F13" s="186">
        <v>18350623</v>
      </c>
      <c r="G13" s="185">
        <v>0</v>
      </c>
      <c r="H13" s="186">
        <v>17372164</v>
      </c>
    </row>
    <row r="14" spans="1:8" ht="15" x14ac:dyDescent="0.25">
      <c r="A14" s="183" t="s">
        <v>255</v>
      </c>
      <c r="B14" s="184" t="s">
        <v>256</v>
      </c>
      <c r="C14" s="185">
        <v>20693029</v>
      </c>
      <c r="D14" s="185">
        <v>0</v>
      </c>
      <c r="E14" s="185">
        <v>15221667</v>
      </c>
      <c r="F14" s="186">
        <v>0</v>
      </c>
      <c r="G14" s="185">
        <v>0</v>
      </c>
      <c r="H14" s="186">
        <v>0</v>
      </c>
    </row>
    <row r="15" spans="1:8" ht="15" x14ac:dyDescent="0.25">
      <c r="A15" s="183" t="s">
        <v>257</v>
      </c>
      <c r="B15" s="184" t="s">
        <v>258</v>
      </c>
      <c r="C15" s="185">
        <v>1000000</v>
      </c>
      <c r="D15" s="185">
        <v>0</v>
      </c>
      <c r="E15" s="185">
        <v>0</v>
      </c>
      <c r="F15" s="186">
        <v>0</v>
      </c>
      <c r="G15" s="185">
        <v>0</v>
      </c>
      <c r="H15" s="186">
        <v>0</v>
      </c>
    </row>
    <row r="16" spans="1:8" ht="15" x14ac:dyDescent="0.25">
      <c r="A16" s="183" t="s">
        <v>259</v>
      </c>
      <c r="B16" s="184" t="s">
        <v>260</v>
      </c>
      <c r="C16" s="185">
        <v>4653369</v>
      </c>
      <c r="D16" s="185">
        <v>0</v>
      </c>
      <c r="E16" s="185">
        <v>3116935</v>
      </c>
      <c r="F16" s="186">
        <v>0</v>
      </c>
      <c r="G16" s="185">
        <v>0</v>
      </c>
      <c r="H16" s="186">
        <v>24921</v>
      </c>
    </row>
    <row r="17" spans="1:8" ht="15" x14ac:dyDescent="0.25">
      <c r="A17" s="183" t="s">
        <v>261</v>
      </c>
      <c r="B17" s="184" t="s">
        <v>262</v>
      </c>
      <c r="C17" s="188">
        <f t="shared" ref="C17:H17" si="1">SUM(C10:C16)</f>
        <v>73149148</v>
      </c>
      <c r="D17" s="188">
        <f t="shared" si="1"/>
        <v>0</v>
      </c>
      <c r="E17" s="188">
        <f t="shared" si="1"/>
        <v>68024700</v>
      </c>
      <c r="F17" s="188">
        <f t="shared" si="1"/>
        <v>18350623</v>
      </c>
      <c r="G17" s="188">
        <f t="shared" si="1"/>
        <v>0</v>
      </c>
      <c r="H17" s="188">
        <f t="shared" si="1"/>
        <v>17397085</v>
      </c>
    </row>
    <row r="18" spans="1:8" ht="15" x14ac:dyDescent="0.25">
      <c r="A18" s="183" t="s">
        <v>263</v>
      </c>
      <c r="B18" s="184" t="s">
        <v>264</v>
      </c>
      <c r="C18" s="185">
        <v>5819784</v>
      </c>
      <c r="D18" s="185">
        <v>0</v>
      </c>
      <c r="E18" s="185">
        <v>5966754</v>
      </c>
      <c r="F18" s="186">
        <v>47866</v>
      </c>
      <c r="G18" s="185">
        <v>0</v>
      </c>
      <c r="H18" s="186">
        <v>1612588</v>
      </c>
    </row>
    <row r="19" spans="1:8" ht="15" x14ac:dyDescent="0.25">
      <c r="A19" s="183" t="s">
        <v>265</v>
      </c>
      <c r="B19" s="184" t="s">
        <v>266</v>
      </c>
      <c r="C19" s="185">
        <v>23970579</v>
      </c>
      <c r="D19" s="185">
        <v>0</v>
      </c>
      <c r="E19" s="185">
        <v>27614926</v>
      </c>
      <c r="F19" s="186">
        <v>178732</v>
      </c>
      <c r="G19" s="185">
        <v>0</v>
      </c>
      <c r="H19" s="186">
        <v>3618341</v>
      </c>
    </row>
    <row r="20" spans="1:8" ht="15" x14ac:dyDescent="0.25">
      <c r="A20" s="183" t="s">
        <v>267</v>
      </c>
      <c r="B20" s="184" t="s">
        <v>268</v>
      </c>
      <c r="C20" s="185">
        <v>0</v>
      </c>
      <c r="D20" s="185">
        <v>0</v>
      </c>
      <c r="E20" s="185">
        <v>483653</v>
      </c>
      <c r="F20" s="186">
        <v>0</v>
      </c>
      <c r="G20" s="185">
        <v>0</v>
      </c>
      <c r="H20" s="186">
        <v>0</v>
      </c>
    </row>
    <row r="21" spans="1:8" ht="15" x14ac:dyDescent="0.25">
      <c r="A21" s="183" t="s">
        <v>269</v>
      </c>
      <c r="B21" s="184" t="s">
        <v>270</v>
      </c>
      <c r="C21" s="185">
        <v>0</v>
      </c>
      <c r="D21" s="185">
        <v>0</v>
      </c>
      <c r="E21" s="185">
        <v>0</v>
      </c>
      <c r="F21" s="186">
        <v>0</v>
      </c>
      <c r="G21" s="185">
        <v>0</v>
      </c>
      <c r="H21" s="186">
        <v>0</v>
      </c>
    </row>
    <row r="22" spans="1:8" ht="15" x14ac:dyDescent="0.25">
      <c r="A22" s="183" t="s">
        <v>271</v>
      </c>
      <c r="B22" s="184" t="s">
        <v>272</v>
      </c>
      <c r="C22" s="188">
        <f t="shared" ref="C22:H22" si="2">SUM(C18:C21)</f>
        <v>29790363</v>
      </c>
      <c r="D22" s="188">
        <f t="shared" si="2"/>
        <v>0</v>
      </c>
      <c r="E22" s="188">
        <f t="shared" si="2"/>
        <v>34065333</v>
      </c>
      <c r="F22" s="188">
        <f t="shared" si="2"/>
        <v>226598</v>
      </c>
      <c r="G22" s="188">
        <f t="shared" si="2"/>
        <v>0</v>
      </c>
      <c r="H22" s="188">
        <f t="shared" si="2"/>
        <v>5230929</v>
      </c>
    </row>
    <row r="23" spans="1:8" ht="15" x14ac:dyDescent="0.25">
      <c r="A23" s="183" t="s">
        <v>273</v>
      </c>
      <c r="B23" s="184" t="s">
        <v>274</v>
      </c>
      <c r="C23" s="185">
        <v>9600239</v>
      </c>
      <c r="D23" s="185">
        <v>0</v>
      </c>
      <c r="E23" s="185">
        <v>9272457</v>
      </c>
      <c r="F23" s="186">
        <v>12607433</v>
      </c>
      <c r="G23" s="185">
        <v>0</v>
      </c>
      <c r="H23" s="186">
        <v>8607422</v>
      </c>
    </row>
    <row r="24" spans="1:8" ht="15" x14ac:dyDescent="0.25">
      <c r="A24" s="183" t="s">
        <v>275</v>
      </c>
      <c r="B24" s="184" t="s">
        <v>276</v>
      </c>
      <c r="C24" s="185">
        <v>7436422</v>
      </c>
      <c r="D24" s="185">
        <v>0</v>
      </c>
      <c r="E24" s="185">
        <v>7423852</v>
      </c>
      <c r="F24" s="186">
        <v>2280157</v>
      </c>
      <c r="G24" s="185">
        <v>0</v>
      </c>
      <c r="H24" s="186">
        <v>903716</v>
      </c>
    </row>
    <row r="25" spans="1:8" ht="15" x14ac:dyDescent="0.25">
      <c r="A25" s="183" t="s">
        <v>277</v>
      </c>
      <c r="B25" s="184" t="s">
        <v>278</v>
      </c>
      <c r="C25" s="185">
        <v>2857051</v>
      </c>
      <c r="D25" s="185">
        <v>0</v>
      </c>
      <c r="E25" s="185">
        <v>2516901</v>
      </c>
      <c r="F25" s="186">
        <v>2782991</v>
      </c>
      <c r="G25" s="185">
        <v>0</v>
      </c>
      <c r="H25" s="186">
        <v>1659843</v>
      </c>
    </row>
    <row r="26" spans="1:8" ht="15" x14ac:dyDescent="0.25">
      <c r="A26" s="183" t="s">
        <v>279</v>
      </c>
      <c r="B26" s="184" t="s">
        <v>280</v>
      </c>
      <c r="C26" s="188">
        <f t="shared" ref="C26:H26" si="3">SUM(C23:C25)</f>
        <v>19893712</v>
      </c>
      <c r="D26" s="188">
        <f t="shared" si="3"/>
        <v>0</v>
      </c>
      <c r="E26" s="188">
        <f t="shared" si="3"/>
        <v>19213210</v>
      </c>
      <c r="F26" s="188">
        <f t="shared" si="3"/>
        <v>17670581</v>
      </c>
      <c r="G26" s="188">
        <f t="shared" si="3"/>
        <v>0</v>
      </c>
      <c r="H26" s="188">
        <f t="shared" si="3"/>
        <v>11170981</v>
      </c>
    </row>
    <row r="27" spans="1:8" ht="15" x14ac:dyDescent="0.25">
      <c r="A27" s="183" t="s">
        <v>281</v>
      </c>
      <c r="B27" s="184" t="s">
        <v>282</v>
      </c>
      <c r="C27" s="187">
        <v>10202002</v>
      </c>
      <c r="D27" s="187">
        <v>0</v>
      </c>
      <c r="E27" s="187">
        <v>21815946</v>
      </c>
      <c r="F27" s="188">
        <v>0</v>
      </c>
      <c r="G27" s="187">
        <v>0</v>
      </c>
      <c r="H27" s="188">
        <v>360000</v>
      </c>
    </row>
    <row r="28" spans="1:8" ht="15" x14ac:dyDescent="0.25">
      <c r="A28" s="183" t="s">
        <v>283</v>
      </c>
      <c r="B28" s="184" t="s">
        <v>284</v>
      </c>
      <c r="C28" s="187">
        <v>31672562</v>
      </c>
      <c r="D28" s="187">
        <v>0</v>
      </c>
      <c r="E28" s="187">
        <v>33706944</v>
      </c>
      <c r="F28" s="188">
        <v>53724</v>
      </c>
      <c r="G28" s="187">
        <v>0</v>
      </c>
      <c r="H28" s="188">
        <v>772363</v>
      </c>
    </row>
    <row r="29" spans="1:8" ht="15" x14ac:dyDescent="0.25">
      <c r="A29" s="183" t="s">
        <v>285</v>
      </c>
      <c r="B29" s="184" t="s">
        <v>286</v>
      </c>
      <c r="C29" s="187">
        <v>9313339</v>
      </c>
      <c r="D29" s="187">
        <v>0</v>
      </c>
      <c r="E29" s="187">
        <v>-9960330</v>
      </c>
      <c r="F29" s="188">
        <v>399720</v>
      </c>
      <c r="G29" s="187">
        <v>0</v>
      </c>
      <c r="H29" s="188">
        <v>-137188</v>
      </c>
    </row>
    <row r="30" spans="1:8" ht="15" x14ac:dyDescent="0.25">
      <c r="A30" s="183" t="s">
        <v>287</v>
      </c>
      <c r="B30" s="184" t="s">
        <v>288</v>
      </c>
      <c r="C30" s="185">
        <v>0</v>
      </c>
      <c r="D30" s="185">
        <v>0</v>
      </c>
      <c r="E30" s="185">
        <v>0</v>
      </c>
      <c r="F30" s="186">
        <v>0</v>
      </c>
      <c r="G30" s="185">
        <v>0</v>
      </c>
      <c r="H30" s="186">
        <v>0</v>
      </c>
    </row>
    <row r="31" spans="1:8" ht="15" x14ac:dyDescent="0.25">
      <c r="A31" s="183" t="s">
        <v>289</v>
      </c>
      <c r="B31" s="184" t="s">
        <v>290</v>
      </c>
      <c r="C31" s="185">
        <v>0</v>
      </c>
      <c r="D31" s="185">
        <v>0</v>
      </c>
      <c r="E31" s="185">
        <v>0</v>
      </c>
      <c r="F31" s="186">
        <v>0</v>
      </c>
      <c r="G31" s="185">
        <v>0</v>
      </c>
      <c r="H31" s="186">
        <v>0</v>
      </c>
    </row>
    <row r="32" spans="1:8" ht="15" x14ac:dyDescent="0.25">
      <c r="A32" s="183" t="s">
        <v>291</v>
      </c>
      <c r="B32" s="184" t="s">
        <v>292</v>
      </c>
      <c r="C32" s="185">
        <v>515009</v>
      </c>
      <c r="D32" s="185">
        <v>0</v>
      </c>
      <c r="E32" s="185">
        <v>0</v>
      </c>
      <c r="F32" s="186">
        <v>0</v>
      </c>
      <c r="G32" s="185">
        <v>0</v>
      </c>
      <c r="H32" s="186">
        <v>0</v>
      </c>
    </row>
    <row r="33" spans="1:8" ht="15" x14ac:dyDescent="0.25">
      <c r="A33" s="183" t="s">
        <v>293</v>
      </c>
      <c r="B33" s="184" t="s">
        <v>294</v>
      </c>
      <c r="C33" s="185">
        <v>0</v>
      </c>
      <c r="D33" s="185">
        <v>0</v>
      </c>
      <c r="E33" s="185">
        <v>0</v>
      </c>
      <c r="F33" s="186">
        <v>0</v>
      </c>
      <c r="G33" s="185">
        <v>0</v>
      </c>
      <c r="H33" s="186">
        <v>0</v>
      </c>
    </row>
    <row r="34" spans="1:8" ht="15" x14ac:dyDescent="0.25">
      <c r="A34" s="183" t="s">
        <v>295</v>
      </c>
      <c r="B34" s="184" t="s">
        <v>296</v>
      </c>
      <c r="C34" s="185">
        <v>0</v>
      </c>
      <c r="D34" s="185">
        <v>0</v>
      </c>
      <c r="E34" s="185">
        <v>0</v>
      </c>
      <c r="F34" s="186">
        <v>0</v>
      </c>
      <c r="G34" s="185">
        <v>0</v>
      </c>
      <c r="H34" s="186">
        <v>0</v>
      </c>
    </row>
    <row r="35" spans="1:8" ht="15" x14ac:dyDescent="0.25">
      <c r="A35" s="183" t="s">
        <v>297</v>
      </c>
      <c r="B35" s="184" t="s">
        <v>298</v>
      </c>
      <c r="C35" s="185">
        <v>0</v>
      </c>
      <c r="D35" s="185">
        <v>0</v>
      </c>
      <c r="E35" s="185">
        <v>0</v>
      </c>
      <c r="F35" s="186">
        <v>0</v>
      </c>
      <c r="G35" s="185">
        <v>0</v>
      </c>
      <c r="H35" s="186">
        <v>0</v>
      </c>
    </row>
    <row r="36" spans="1:8" ht="15" x14ac:dyDescent="0.25">
      <c r="A36" s="183" t="s">
        <v>299</v>
      </c>
      <c r="B36" s="184" t="s">
        <v>300</v>
      </c>
      <c r="C36" s="185">
        <v>0</v>
      </c>
      <c r="D36" s="185">
        <v>0</v>
      </c>
      <c r="E36" s="185">
        <v>0</v>
      </c>
      <c r="F36" s="186">
        <v>0</v>
      </c>
      <c r="G36" s="185">
        <v>0</v>
      </c>
      <c r="H36" s="186">
        <v>0</v>
      </c>
    </row>
    <row r="37" spans="1:8" ht="15" x14ac:dyDescent="0.25">
      <c r="A37" s="183" t="s">
        <v>301</v>
      </c>
      <c r="B37" s="184" t="s">
        <v>302</v>
      </c>
      <c r="C37" s="187">
        <f t="shared" ref="C37:H37" si="4">SUM(C30:C36)</f>
        <v>515009</v>
      </c>
      <c r="D37" s="187">
        <f t="shared" si="4"/>
        <v>0</v>
      </c>
      <c r="E37" s="187">
        <f t="shared" si="4"/>
        <v>0</v>
      </c>
      <c r="F37" s="187">
        <f t="shared" si="4"/>
        <v>0</v>
      </c>
      <c r="G37" s="187">
        <f t="shared" si="4"/>
        <v>0</v>
      </c>
      <c r="H37" s="187">
        <f t="shared" si="4"/>
        <v>0</v>
      </c>
    </row>
    <row r="38" spans="1:8" ht="15" x14ac:dyDescent="0.25">
      <c r="A38" s="183" t="s">
        <v>303</v>
      </c>
      <c r="B38" s="184" t="s">
        <v>304</v>
      </c>
      <c r="C38" s="185">
        <v>30000</v>
      </c>
      <c r="D38" s="185">
        <v>0</v>
      </c>
      <c r="E38" s="185">
        <v>0</v>
      </c>
      <c r="F38" s="186">
        <v>0</v>
      </c>
      <c r="G38" s="185">
        <v>0</v>
      </c>
      <c r="H38" s="186">
        <v>0</v>
      </c>
    </row>
    <row r="39" spans="1:8" ht="15" x14ac:dyDescent="0.25">
      <c r="A39" s="183" t="s">
        <v>305</v>
      </c>
      <c r="B39" s="184" t="s">
        <v>306</v>
      </c>
      <c r="C39" s="185">
        <v>0</v>
      </c>
      <c r="D39" s="185">
        <v>0</v>
      </c>
      <c r="E39" s="185">
        <v>0</v>
      </c>
      <c r="F39" s="186">
        <v>0</v>
      </c>
      <c r="G39" s="185">
        <v>0</v>
      </c>
      <c r="H39" s="186">
        <v>0</v>
      </c>
    </row>
    <row r="40" spans="1:8" ht="15" x14ac:dyDescent="0.25">
      <c r="A40" s="183" t="s">
        <v>307</v>
      </c>
      <c r="B40" s="184" t="s">
        <v>308</v>
      </c>
      <c r="C40" s="185">
        <v>2757</v>
      </c>
      <c r="D40" s="185">
        <v>0</v>
      </c>
      <c r="E40" s="185">
        <v>0</v>
      </c>
      <c r="F40" s="186">
        <v>0</v>
      </c>
      <c r="G40" s="185">
        <v>0</v>
      </c>
      <c r="H40" s="186">
        <v>0</v>
      </c>
    </row>
    <row r="41" spans="1:8" ht="15" x14ac:dyDescent="0.25">
      <c r="A41" s="183" t="s">
        <v>309</v>
      </c>
      <c r="B41" s="184" t="s">
        <v>310</v>
      </c>
      <c r="C41" s="185">
        <v>0</v>
      </c>
      <c r="D41" s="185">
        <v>0</v>
      </c>
      <c r="E41" s="185">
        <v>0</v>
      </c>
      <c r="F41" s="186">
        <v>0</v>
      </c>
      <c r="G41" s="185">
        <v>0</v>
      </c>
      <c r="H41" s="186">
        <v>0</v>
      </c>
    </row>
    <row r="42" spans="1:8" ht="15" x14ac:dyDescent="0.25">
      <c r="A42" s="183" t="s">
        <v>311</v>
      </c>
      <c r="B42" s="184" t="s">
        <v>312</v>
      </c>
      <c r="C42" s="185">
        <v>0</v>
      </c>
      <c r="D42" s="185">
        <v>0</v>
      </c>
      <c r="E42" s="185">
        <v>0</v>
      </c>
      <c r="F42" s="186">
        <v>0</v>
      </c>
      <c r="G42" s="185">
        <v>0</v>
      </c>
      <c r="H42" s="186">
        <v>0</v>
      </c>
    </row>
    <row r="43" spans="1:8" ht="15" x14ac:dyDescent="0.25">
      <c r="A43" s="183" t="s">
        <v>313</v>
      </c>
      <c r="B43" s="184" t="s">
        <v>314</v>
      </c>
      <c r="C43" s="185">
        <v>0</v>
      </c>
      <c r="D43" s="185">
        <v>0</v>
      </c>
      <c r="E43" s="185">
        <v>0</v>
      </c>
      <c r="F43" s="186">
        <v>0</v>
      </c>
      <c r="G43" s="185">
        <v>0</v>
      </c>
      <c r="H43" s="186">
        <v>0</v>
      </c>
    </row>
    <row r="44" spans="1:8" ht="15" x14ac:dyDescent="0.25">
      <c r="A44" s="183" t="s">
        <v>315</v>
      </c>
      <c r="B44" s="184" t="s">
        <v>316</v>
      </c>
      <c r="C44" s="185">
        <v>0</v>
      </c>
      <c r="D44" s="185">
        <v>0</v>
      </c>
      <c r="E44" s="185">
        <v>0</v>
      </c>
      <c r="F44" s="186">
        <v>0</v>
      </c>
      <c r="G44" s="185">
        <v>0</v>
      </c>
      <c r="H44" s="186">
        <v>0</v>
      </c>
    </row>
    <row r="45" spans="1:8" ht="15" x14ac:dyDescent="0.25">
      <c r="A45" s="183" t="s">
        <v>317</v>
      </c>
      <c r="B45" s="184" t="s">
        <v>318</v>
      </c>
      <c r="C45" s="185">
        <v>0</v>
      </c>
      <c r="D45" s="185">
        <v>0</v>
      </c>
      <c r="E45" s="185">
        <v>0</v>
      </c>
      <c r="F45" s="186">
        <v>0</v>
      </c>
      <c r="G45" s="185">
        <v>0</v>
      </c>
      <c r="H45" s="186">
        <v>0</v>
      </c>
    </row>
    <row r="46" spans="1:8" ht="15" x14ac:dyDescent="0.25">
      <c r="A46" s="183" t="s">
        <v>319</v>
      </c>
      <c r="B46" s="184" t="s">
        <v>320</v>
      </c>
      <c r="C46" s="185">
        <v>0</v>
      </c>
      <c r="D46" s="185">
        <v>0</v>
      </c>
      <c r="E46" s="185">
        <v>0</v>
      </c>
      <c r="F46" s="186">
        <v>0</v>
      </c>
      <c r="G46" s="185">
        <v>0</v>
      </c>
      <c r="H46" s="186">
        <v>0</v>
      </c>
    </row>
    <row r="47" spans="1:8" ht="15" x14ac:dyDescent="0.25">
      <c r="A47" s="183" t="s">
        <v>321</v>
      </c>
      <c r="B47" s="184" t="s">
        <v>322</v>
      </c>
      <c r="C47" s="187">
        <v>32757</v>
      </c>
      <c r="D47" s="187">
        <v>0</v>
      </c>
      <c r="E47" s="187">
        <v>0</v>
      </c>
      <c r="F47" s="188">
        <v>0</v>
      </c>
      <c r="G47" s="187">
        <v>0</v>
      </c>
      <c r="H47" s="188">
        <v>0</v>
      </c>
    </row>
    <row r="48" spans="1:8" ht="15" x14ac:dyDescent="0.25">
      <c r="A48" s="183" t="s">
        <v>323</v>
      </c>
      <c r="B48" s="184" t="s">
        <v>324</v>
      </c>
      <c r="C48" s="187">
        <f t="shared" ref="C48:H48" si="5">C37-C47</f>
        <v>482252</v>
      </c>
      <c r="D48" s="187">
        <f t="shared" si="5"/>
        <v>0</v>
      </c>
      <c r="E48" s="187">
        <f t="shared" si="5"/>
        <v>0</v>
      </c>
      <c r="F48" s="187">
        <f t="shared" si="5"/>
        <v>0</v>
      </c>
      <c r="G48" s="187">
        <f t="shared" si="5"/>
        <v>0</v>
      </c>
      <c r="H48" s="187">
        <f t="shared" si="5"/>
        <v>0</v>
      </c>
    </row>
    <row r="49" spans="1:8" ht="15.75" thickBot="1" x14ac:dyDescent="0.3">
      <c r="A49" s="189" t="s">
        <v>325</v>
      </c>
      <c r="B49" s="190" t="s">
        <v>326</v>
      </c>
      <c r="C49" s="191">
        <f t="shared" ref="C49:H49" si="6">C29+C48</f>
        <v>9795591</v>
      </c>
      <c r="D49" s="191">
        <f t="shared" si="6"/>
        <v>0</v>
      </c>
      <c r="E49" s="191">
        <f t="shared" si="6"/>
        <v>-9960330</v>
      </c>
      <c r="F49" s="191">
        <f t="shared" si="6"/>
        <v>399720</v>
      </c>
      <c r="G49" s="191">
        <f t="shared" si="6"/>
        <v>0</v>
      </c>
      <c r="H49" s="191">
        <f t="shared" si="6"/>
        <v>-137188</v>
      </c>
    </row>
  </sheetData>
  <mergeCells count="5">
    <mergeCell ref="A1:H1"/>
    <mergeCell ref="A3:E3"/>
    <mergeCell ref="G3:H3"/>
    <mergeCell ref="C4:E4"/>
    <mergeCell ref="F4:H4"/>
  </mergeCells>
  <pageMargins left="0.2" right="0.2" top="0.73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1.sz.melléklet Mérleg</vt:lpstr>
      <vt:lpstr>1.1.sz. melléklet</vt:lpstr>
      <vt:lpstr>1.2.sz. melléklet (2)</vt:lpstr>
      <vt:lpstr>2.melléklet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9-10. melléklet</vt:lpstr>
      <vt:lpstr>11.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Zoltán</dc:creator>
  <cp:lastModifiedBy>Windows-felhasználó</cp:lastModifiedBy>
  <cp:lastPrinted>2021-06-10T06:02:27Z</cp:lastPrinted>
  <dcterms:created xsi:type="dcterms:W3CDTF">2014-02-01T16:53:22Z</dcterms:created>
  <dcterms:modified xsi:type="dcterms:W3CDTF">2021-06-15T08:55:17Z</dcterms:modified>
</cp:coreProperties>
</file>