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ezo\Desktop\berzsebet\2021 rendeletek\2020 évi költségvetés módosítás\"/>
    </mc:Choice>
  </mc:AlternateContent>
  <bookViews>
    <workbookView xWindow="0" yWindow="0" windowWidth="23040" windowHeight="9384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" i="1" l="1"/>
  <c r="AB24" i="1"/>
  <c r="AA24" i="1"/>
  <c r="Z23" i="1"/>
  <c r="Z24" i="1" s="1"/>
  <c r="Y23" i="1"/>
  <c r="X23" i="1"/>
  <c r="W23" i="1"/>
  <c r="V23" i="1"/>
  <c r="V24" i="1" s="1"/>
  <c r="U23" i="1"/>
  <c r="T23" i="1"/>
  <c r="S23" i="1"/>
  <c r="R23" i="1"/>
  <c r="R24" i="1" s="1"/>
  <c r="Q23" i="1"/>
  <c r="P23" i="1"/>
  <c r="O23" i="1"/>
  <c r="N23" i="1"/>
  <c r="N24" i="1" s="1"/>
  <c r="M23" i="1"/>
  <c r="L23" i="1"/>
  <c r="K23" i="1"/>
  <c r="J23" i="1"/>
  <c r="J24" i="1" s="1"/>
  <c r="I23" i="1"/>
  <c r="H23" i="1"/>
  <c r="G23" i="1"/>
  <c r="F23" i="1"/>
  <c r="F24" i="1" s="1"/>
  <c r="E23" i="1"/>
  <c r="D23" i="1"/>
  <c r="C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Z21" i="1"/>
  <c r="Y21" i="1"/>
  <c r="Y24" i="1" s="1"/>
  <c r="X21" i="1"/>
  <c r="W21" i="1"/>
  <c r="V21" i="1"/>
  <c r="U21" i="1"/>
  <c r="U24" i="1" s="1"/>
  <c r="T21" i="1"/>
  <c r="S21" i="1"/>
  <c r="R21" i="1"/>
  <c r="Q21" i="1"/>
  <c r="Q24" i="1" s="1"/>
  <c r="P21" i="1"/>
  <c r="O21" i="1"/>
  <c r="N21" i="1"/>
  <c r="M21" i="1"/>
  <c r="M24" i="1" s="1"/>
  <c r="L21" i="1"/>
  <c r="K21" i="1"/>
  <c r="J21" i="1"/>
  <c r="I21" i="1"/>
  <c r="I24" i="1" s="1"/>
  <c r="H21" i="1"/>
  <c r="G21" i="1"/>
  <c r="F21" i="1"/>
  <c r="E21" i="1"/>
  <c r="E24" i="1" s="1"/>
  <c r="D21" i="1"/>
  <c r="C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Z15" i="1"/>
  <c r="Y15" i="1"/>
  <c r="X15" i="1"/>
  <c r="X24" i="1" s="1"/>
  <c r="W15" i="1"/>
  <c r="W24" i="1" s="1"/>
  <c r="V15" i="1"/>
  <c r="U15" i="1"/>
  <c r="T15" i="1"/>
  <c r="T24" i="1" s="1"/>
  <c r="S15" i="1"/>
  <c r="S24" i="1" s="1"/>
  <c r="R15" i="1"/>
  <c r="Q15" i="1"/>
  <c r="P15" i="1"/>
  <c r="P24" i="1" s="1"/>
  <c r="O15" i="1"/>
  <c r="O24" i="1" s="1"/>
  <c r="N15" i="1"/>
  <c r="M15" i="1"/>
  <c r="L15" i="1"/>
  <c r="L24" i="1" s="1"/>
  <c r="K15" i="1"/>
  <c r="K24" i="1" s="1"/>
  <c r="J15" i="1"/>
  <c r="I15" i="1"/>
  <c r="H15" i="1"/>
  <c r="H24" i="1" s="1"/>
  <c r="G15" i="1"/>
  <c r="G24" i="1" s="1"/>
  <c r="F15" i="1"/>
  <c r="E15" i="1"/>
  <c r="D15" i="1"/>
  <c r="D24" i="1" s="1"/>
  <c r="C15" i="1"/>
  <c r="C24" i="1" s="1"/>
  <c r="AA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G11" i="1"/>
  <c r="F11" i="1"/>
  <c r="E11" i="1"/>
  <c r="D11" i="1"/>
  <c r="C11" i="1"/>
  <c r="Y10" i="1"/>
  <c r="W10" i="1"/>
  <c r="U10" i="1"/>
  <c r="S10" i="1"/>
  <c r="Q10" i="1"/>
  <c r="O10" i="1"/>
  <c r="M10" i="1"/>
  <c r="K10" i="1"/>
  <c r="I10" i="1"/>
  <c r="G10" i="1"/>
  <c r="E10" i="1"/>
  <c r="C10" i="1"/>
  <c r="AB10" i="1" s="1"/>
  <c r="AB13" i="1" s="1"/>
  <c r="AB25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Z4" i="1"/>
  <c r="Z13" i="1" s="1"/>
  <c r="Y4" i="1"/>
  <c r="Y13" i="1" s="1"/>
  <c r="X4" i="1"/>
  <c r="X13" i="1" s="1"/>
  <c r="X25" i="1" s="1"/>
  <c r="W4" i="1"/>
  <c r="W13" i="1" s="1"/>
  <c r="W25" i="1" s="1"/>
  <c r="V4" i="1"/>
  <c r="V13" i="1" s="1"/>
  <c r="U4" i="1"/>
  <c r="U13" i="1" s="1"/>
  <c r="T4" i="1"/>
  <c r="T13" i="1" s="1"/>
  <c r="T25" i="1" s="1"/>
  <c r="S4" i="1"/>
  <c r="S13" i="1" s="1"/>
  <c r="S25" i="1" s="1"/>
  <c r="R4" i="1"/>
  <c r="R13" i="1" s="1"/>
  <c r="Q4" i="1"/>
  <c r="Q13" i="1" s="1"/>
  <c r="P4" i="1"/>
  <c r="P13" i="1" s="1"/>
  <c r="P25" i="1" s="1"/>
  <c r="O4" i="1"/>
  <c r="O13" i="1" s="1"/>
  <c r="O25" i="1" s="1"/>
  <c r="N4" i="1"/>
  <c r="N13" i="1" s="1"/>
  <c r="M4" i="1"/>
  <c r="M13" i="1" s="1"/>
  <c r="L4" i="1"/>
  <c r="L13" i="1" s="1"/>
  <c r="L25" i="1" s="1"/>
  <c r="K4" i="1"/>
  <c r="K13" i="1" s="1"/>
  <c r="K25" i="1" s="1"/>
  <c r="J4" i="1"/>
  <c r="J13" i="1" s="1"/>
  <c r="I4" i="1"/>
  <c r="I13" i="1" s="1"/>
  <c r="H4" i="1"/>
  <c r="H13" i="1" s="1"/>
  <c r="H25" i="1" s="1"/>
  <c r="G4" i="1"/>
  <c r="G13" i="1" s="1"/>
  <c r="G25" i="1" s="1"/>
  <c r="F4" i="1"/>
  <c r="F13" i="1" s="1"/>
  <c r="E4" i="1"/>
  <c r="E13" i="1" s="1"/>
  <c r="D4" i="1"/>
  <c r="D13" i="1" s="1"/>
  <c r="D25" i="1" s="1"/>
  <c r="C4" i="1"/>
  <c r="C13" i="1" s="1"/>
  <c r="C25" i="1" s="1"/>
  <c r="E25" i="1" l="1"/>
  <c r="I25" i="1"/>
  <c r="M25" i="1"/>
  <c r="Q25" i="1"/>
  <c r="U25" i="1"/>
  <c r="Y25" i="1"/>
  <c r="F25" i="1"/>
  <c r="J25" i="1"/>
  <c r="N25" i="1"/>
  <c r="R25" i="1"/>
  <c r="V25" i="1"/>
  <c r="Z25" i="1"/>
</calcChain>
</file>

<file path=xl/sharedStrings.xml><?xml version="1.0" encoding="utf-8"?>
<sst xmlns="http://schemas.openxmlformats.org/spreadsheetml/2006/main" count="77" uniqueCount="77">
  <si>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</si>
  <si>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</si>
  <si>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</si>
  <si>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</si>
  <si>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</si>
  <si>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</si>
  <si>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</si>
  <si>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</si>
  <si>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</si>
  <si>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</si>
  <si>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</si>
  <si>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</si>
  <si>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</si>
  <si>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</si>
  <si>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</si>
  <si>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</si>
  <si>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</si>
  <si>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</si>
  <si>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</si>
  <si>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</si>
  <si>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</si>
  <si>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</si>
  <si>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</si>
  <si>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</si>
  <si>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</si>
  <si>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</si>
  <si>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</si>
  <si>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Megnevezés</t>
  </si>
  <si>
    <t>Bevételek</t>
  </si>
  <si>
    <t>Önkormányzatok működési támogatásai</t>
  </si>
  <si>
    <t>Működési célú támogatások ÁH-on belül</t>
  </si>
  <si>
    <t>Kötelezettséggel terh.maradv. KEHOP</t>
  </si>
  <si>
    <t>Közhatalmi bevételek</t>
  </si>
  <si>
    <t>Működési bevételek</t>
  </si>
  <si>
    <t>Felhalmozási bevételek</t>
  </si>
  <si>
    <t>Működési célú átvett pénzeszközök</t>
  </si>
  <si>
    <t>Értékpapírszla megszűnése</t>
  </si>
  <si>
    <t>Finanszírozási bevételek</t>
  </si>
  <si>
    <t>Bevételek összesen:</t>
  </si>
  <si>
    <t>Kiadások</t>
  </si>
  <si>
    <t>Személyi juttatások</t>
  </si>
  <si>
    <t>Munkaadókat terhelő járulékok és szociális hozzájárulási adó</t>
  </si>
  <si>
    <t>Dologi  kiadások</t>
  </si>
  <si>
    <t>Ellátottak pénzbeli juttatásai</t>
  </si>
  <si>
    <t xml:space="preserve"> Egyéb működési célú kiadások</t>
  </si>
  <si>
    <t>Beruházások</t>
  </si>
  <si>
    <t>Felújítások</t>
  </si>
  <si>
    <t>Egyéb felhalmozási kiadások</t>
  </si>
  <si>
    <t>Finanszírozási kiadások</t>
  </si>
  <si>
    <t>Kiadások összesen:</t>
  </si>
  <si>
    <t>Egyenleg</t>
  </si>
  <si>
    <t>Január eredeti előirányzat</t>
  </si>
  <si>
    <t>Február eredeti előirányzat</t>
  </si>
  <si>
    <t>Március eredeti előirányzat</t>
  </si>
  <si>
    <t>Április eredeti előirányzat</t>
  </si>
  <si>
    <t>Május eredeti előirányzat</t>
  </si>
  <si>
    <t>Június eredeti előirányzat</t>
  </si>
  <si>
    <t>Július eredeti előirányzat</t>
  </si>
  <si>
    <t>Augusztus eredeti előirányzat</t>
  </si>
  <si>
    <t>Szeptember eredeti előirányzat</t>
  </si>
  <si>
    <t>Október eredeti előirányzat</t>
  </si>
  <si>
    <t>November eredeti előirányzat</t>
  </si>
  <si>
    <t>December eredeti előirányzat</t>
  </si>
  <si>
    <t>Összesen eredeti előirányzat</t>
  </si>
  <si>
    <t>Január módosított előirányzat</t>
  </si>
  <si>
    <t>Február módosított előirányzat</t>
  </si>
  <si>
    <t>Március módosított előirányzat</t>
  </si>
  <si>
    <t>Április módosított előirányzat</t>
  </si>
  <si>
    <t>Május módosított előirányzat</t>
  </si>
  <si>
    <t>Június módosított előirányzat</t>
  </si>
  <si>
    <t>Július módosított előirányzat</t>
  </si>
  <si>
    <t>Augusztus módosított előirányzat</t>
  </si>
  <si>
    <t>Szeptember módosított előirányzat</t>
  </si>
  <si>
    <t>Október módosított előirányzat</t>
  </si>
  <si>
    <t>November módosított előirányzat</t>
  </si>
  <si>
    <t>December módosított előirányzat</t>
  </si>
  <si>
    <t>Összesen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</si>
</sst>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i/>
      <sz val="10"/>
      <name val="Times New Roman CE"/>
      <family val="1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indent="1"/>
    </xf>
    <xf numFmtId="0" fontId="6" fillId="0" borderId="7" xfId="1" applyFont="1" applyBorder="1" applyAlignment="1">
      <alignment horizontal="left" vertical="center" indent="1"/>
    </xf>
    <xf numFmtId="0" fontId="6" fillId="0" borderId="8" xfId="1" applyFont="1" applyBorder="1" applyAlignment="1">
      <alignment horizontal="left" vertical="center" indent="1"/>
    </xf>
    <xf numFmtId="0" fontId="6" fillId="0" borderId="9" xfId="1" applyFont="1" applyBorder="1" applyAlignment="1">
      <alignment horizontal="left" vertical="center" indent="1"/>
    </xf>
    <xf numFmtId="0" fontId="5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left" vertical="center" wrapText="1" indent="1"/>
    </xf>
    <xf numFmtId="164" fontId="7" fillId="0" borderId="11" xfId="1" applyNumberFormat="1" applyFont="1" applyBorder="1" applyAlignment="1" applyProtection="1">
      <alignment vertical="center"/>
      <protection locked="0"/>
    </xf>
    <xf numFmtId="164" fontId="7" fillId="0" borderId="12" xfId="1" applyNumberFormat="1" applyFont="1" applyBorder="1" applyAlignment="1" applyProtection="1">
      <alignment vertical="center"/>
      <protection locked="0"/>
    </xf>
    <xf numFmtId="164" fontId="7" fillId="0" borderId="13" xfId="1" applyNumberFormat="1" applyFont="1" applyBorder="1" applyAlignment="1" applyProtection="1">
      <alignment vertical="center"/>
      <protection locked="0"/>
    </xf>
    <xf numFmtId="164" fontId="7" fillId="0" borderId="14" xfId="1" applyNumberFormat="1" applyFont="1" applyBorder="1" applyAlignment="1">
      <alignment vertical="center"/>
    </xf>
    <xf numFmtId="0" fontId="5" fillId="0" borderId="15" xfId="1" applyFont="1" applyBorder="1" applyAlignment="1">
      <alignment horizontal="center" vertical="center"/>
    </xf>
    <xf numFmtId="0" fontId="7" fillId="0" borderId="12" xfId="1" applyFont="1" applyBorder="1" applyAlignment="1">
      <alignment horizontal="left" vertical="center" wrapText="1" indent="1"/>
    </xf>
    <xf numFmtId="164" fontId="7" fillId="0" borderId="16" xfId="1" applyNumberFormat="1" applyFont="1" applyBorder="1" applyAlignment="1" applyProtection="1">
      <alignment vertical="center"/>
      <protection locked="0"/>
    </xf>
    <xf numFmtId="164" fontId="7" fillId="0" borderId="17" xfId="1" applyNumberFormat="1" applyFont="1" applyBorder="1" applyAlignment="1">
      <alignment vertical="center"/>
    </xf>
    <xf numFmtId="0" fontId="7" fillId="0" borderId="18" xfId="1" applyFont="1" applyBorder="1" applyAlignment="1">
      <alignment horizontal="left" vertical="center" wrapText="1" indent="1"/>
    </xf>
    <xf numFmtId="164" fontId="7" fillId="0" borderId="19" xfId="1" applyNumberFormat="1" applyFont="1" applyBorder="1" applyAlignment="1" applyProtection="1">
      <alignment vertical="center"/>
      <protection locked="0"/>
    </xf>
    <xf numFmtId="0" fontId="7" fillId="0" borderId="12" xfId="1" applyFont="1" applyBorder="1" applyAlignment="1">
      <alignment horizontal="left" vertical="center" indent="1"/>
    </xf>
    <xf numFmtId="0" fontId="7" fillId="0" borderId="20" xfId="1" applyFont="1" applyBorder="1" applyAlignment="1">
      <alignment horizontal="left" vertical="center" indent="1"/>
    </xf>
    <xf numFmtId="164" fontId="7" fillId="0" borderId="21" xfId="1" applyNumberFormat="1" applyFont="1" applyBorder="1" applyAlignment="1" applyProtection="1">
      <alignment vertical="center"/>
      <protection locked="0"/>
    </xf>
    <xf numFmtId="164" fontId="7" fillId="0" borderId="22" xfId="1" applyNumberFormat="1" applyFont="1" applyBorder="1" applyAlignment="1">
      <alignment vertical="center"/>
    </xf>
    <xf numFmtId="0" fontId="8" fillId="0" borderId="23" xfId="1" applyFont="1" applyBorder="1" applyAlignment="1">
      <alignment horizontal="left" vertical="center" indent="1"/>
    </xf>
    <xf numFmtId="164" fontId="9" fillId="0" borderId="23" xfId="1" applyNumberFormat="1" applyFont="1" applyBorder="1" applyAlignment="1">
      <alignment vertical="center"/>
    </xf>
    <xf numFmtId="164" fontId="9" fillId="0" borderId="6" xfId="1" applyNumberFormat="1" applyFont="1" applyBorder="1" applyAlignment="1">
      <alignment vertical="center"/>
    </xf>
    <xf numFmtId="164" fontId="10" fillId="0" borderId="24" xfId="1" applyNumberFormat="1" applyFont="1" applyBorder="1" applyAlignment="1">
      <alignment vertical="center"/>
    </xf>
    <xf numFmtId="0" fontId="7" fillId="0" borderId="18" xfId="1" applyFont="1" applyBorder="1" applyAlignment="1">
      <alignment horizontal="left" vertical="center" indent="1"/>
    </xf>
    <xf numFmtId="164" fontId="7" fillId="0" borderId="18" xfId="1" applyNumberFormat="1" applyFont="1" applyBorder="1" applyAlignment="1" applyProtection="1">
      <alignment vertical="center"/>
      <protection locked="0"/>
    </xf>
    <xf numFmtId="164" fontId="7" fillId="0" borderId="0" xfId="1" applyNumberFormat="1" applyFont="1" applyAlignment="1" applyProtection="1">
      <alignment vertical="center"/>
      <protection locked="0"/>
    </xf>
    <xf numFmtId="3" fontId="11" fillId="0" borderId="25" xfId="0" applyNumberFormat="1" applyFont="1" applyBorder="1" applyAlignment="1">
      <alignment vertical="center"/>
    </xf>
    <xf numFmtId="164" fontId="9" fillId="0" borderId="24" xfId="1" applyNumberFormat="1" applyFont="1" applyBorder="1" applyAlignment="1">
      <alignment vertical="center"/>
    </xf>
    <xf numFmtId="0" fontId="8" fillId="0" borderId="23" xfId="1" applyFont="1" applyBorder="1" applyAlignment="1">
      <alignment horizontal="left" indent="1"/>
    </xf>
    <xf numFmtId="164" fontId="9" fillId="0" borderId="23" xfId="1" applyNumberFormat="1" applyFont="1" applyBorder="1"/>
    <xf numFmtId="164" fontId="9" fillId="0" borderId="6" xfId="1" applyNumberFormat="1" applyFont="1" applyBorder="1"/>
    <xf numFmtId="164" fontId="9" fillId="0" borderId="24" xfId="1" applyNumberFormat="1" applyFont="1" applyBorder="1"/>
    <xf numFmtId="0" fontId="0" fillId="0" borderId="0" xfId="0" applyAlignment="1">
      <alignment wrapText="1"/>
    </xf>
  </cellXfs>
  <cellStyles count="2">
    <cellStyle name="Normál" xfId="0" builtinId="0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workbookViewId="0">
      <selection sqref="A1:XFD1048576"/>
    </sheetView>
  </sheetViews>
  <sheetFormatPr defaultRowHeight="14.4" x14ac:dyDescent="0.3"/>
  <cols>
    <col min="2" max="2" width="23.44140625" bestFit="1" customWidth="1"/>
    <col min="19" max="19" width="9.21875" customWidth="1"/>
    <col min="20" max="20" width="9.44140625" customWidth="1"/>
  </cols>
  <sheetData>
    <row r="1" spans="1:28" ht="16.2" thickBot="1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3" t="s">
        <v>26</v>
      </c>
    </row>
    <row r="2" spans="1:28" s="42" customFormat="1" ht="46.2" thickBot="1" x14ac:dyDescent="0.35">
      <c r="A2" s="4">
        <v>1</v>
      </c>
      <c r="B2" s="5" t="s">
        <v>27</v>
      </c>
      <c r="C2" s="5" t="s">
        <v>51</v>
      </c>
      <c r="D2" s="5" t="s">
        <v>64</v>
      </c>
      <c r="E2" s="5" t="s">
        <v>52</v>
      </c>
      <c r="F2" s="5" t="s">
        <v>65</v>
      </c>
      <c r="G2" s="5" t="s">
        <v>53</v>
      </c>
      <c r="H2" s="5" t="s">
        <v>66</v>
      </c>
      <c r="I2" s="5" t="s">
        <v>54</v>
      </c>
      <c r="J2" s="5" t="s">
        <v>67</v>
      </c>
      <c r="K2" s="5" t="s">
        <v>55</v>
      </c>
      <c r="L2" s="5" t="s">
        <v>68</v>
      </c>
      <c r="M2" s="5" t="s">
        <v>56</v>
      </c>
      <c r="N2" s="5" t="s">
        <v>69</v>
      </c>
      <c r="O2" s="5" t="s">
        <v>57</v>
      </c>
      <c r="P2" s="5" t="s">
        <v>70</v>
      </c>
      <c r="Q2" s="5" t="s">
        <v>58</v>
      </c>
      <c r="R2" s="5" t="s">
        <v>71</v>
      </c>
      <c r="S2" s="5" t="s">
        <v>59</v>
      </c>
      <c r="T2" s="5" t="s">
        <v>72</v>
      </c>
      <c r="U2" s="5" t="s">
        <v>60</v>
      </c>
      <c r="V2" s="5" t="s">
        <v>73</v>
      </c>
      <c r="W2" s="5" t="s">
        <v>61</v>
      </c>
      <c r="X2" s="5" t="s">
        <v>74</v>
      </c>
      <c r="Y2" s="5" t="s">
        <v>62</v>
      </c>
      <c r="Z2" s="6" t="s">
        <v>75</v>
      </c>
      <c r="AA2" s="6" t="s">
        <v>63</v>
      </c>
      <c r="AB2" s="7" t="s">
        <v>76</v>
      </c>
    </row>
    <row r="3" spans="1:28" ht="15" thickBot="1" x14ac:dyDescent="0.35">
      <c r="A3" s="8">
        <v>2</v>
      </c>
      <c r="B3" s="9" t="s">
        <v>28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2"/>
    </row>
    <row r="4" spans="1:28" ht="20.399999999999999" x14ac:dyDescent="0.3">
      <c r="A4" s="13">
        <v>3</v>
      </c>
      <c r="B4" s="14" t="s">
        <v>29</v>
      </c>
      <c r="C4" s="15">
        <f>AA4/12</f>
        <v>3456793.0833333335</v>
      </c>
      <c r="D4" s="15">
        <f>AB4/12</f>
        <v>3498125.0833333335</v>
      </c>
      <c r="E4" s="15">
        <f>AA4/12</f>
        <v>3456793.0833333335</v>
      </c>
      <c r="F4" s="15">
        <f>AB4/12</f>
        <v>3498125.0833333335</v>
      </c>
      <c r="G4" s="15">
        <f>AA4/12</f>
        <v>3456793.0833333335</v>
      </c>
      <c r="H4" s="15">
        <f>AB4/12</f>
        <v>3498125.0833333335</v>
      </c>
      <c r="I4" s="15">
        <f>AA4/12</f>
        <v>3456793.0833333335</v>
      </c>
      <c r="J4" s="15">
        <f>AB4/12</f>
        <v>3498125.0833333335</v>
      </c>
      <c r="K4" s="15">
        <f>AA4/12</f>
        <v>3456793.0833333335</v>
      </c>
      <c r="L4" s="15">
        <f>AB4/12</f>
        <v>3498125.0833333335</v>
      </c>
      <c r="M4" s="15">
        <f>AA4/12</f>
        <v>3456793.0833333335</v>
      </c>
      <c r="N4" s="15">
        <f>AB4/12</f>
        <v>3498125.0833333335</v>
      </c>
      <c r="O4" s="15">
        <f>AA4/12</f>
        <v>3456793.0833333335</v>
      </c>
      <c r="P4" s="15">
        <f>AB4/12</f>
        <v>3498125.0833333335</v>
      </c>
      <c r="Q4" s="15">
        <f>AA4/12</f>
        <v>3456793.0833333335</v>
      </c>
      <c r="R4" s="15">
        <f>AB4/12</f>
        <v>3498125.0833333335</v>
      </c>
      <c r="S4" s="15">
        <f>AA4/12</f>
        <v>3456793.0833333335</v>
      </c>
      <c r="T4" s="15">
        <f>AB4/12</f>
        <v>3498125.0833333335</v>
      </c>
      <c r="U4" s="15">
        <f>AA4/12</f>
        <v>3456793.0833333335</v>
      </c>
      <c r="V4" s="15">
        <f>AB4/12</f>
        <v>3498125.0833333335</v>
      </c>
      <c r="W4" s="15">
        <f>AA4/12</f>
        <v>3456793.0833333335</v>
      </c>
      <c r="X4" s="15">
        <f>AB4/12</f>
        <v>3498125.0833333335</v>
      </c>
      <c r="Y4" s="16">
        <f>AA4/12+1</f>
        <v>3456794.0833333335</v>
      </c>
      <c r="Z4" s="17">
        <f>AB4/12+1</f>
        <v>3498126.0833333335</v>
      </c>
      <c r="AA4" s="17">
        <v>41481517</v>
      </c>
      <c r="AB4" s="18">
        <v>41977501</v>
      </c>
    </row>
    <row r="5" spans="1:28" ht="20.399999999999999" x14ac:dyDescent="0.3">
      <c r="A5" s="19">
        <v>4</v>
      </c>
      <c r="B5" s="20" t="s">
        <v>30</v>
      </c>
      <c r="C5" s="16">
        <f>AA5/12</f>
        <v>1325818</v>
      </c>
      <c r="D5" s="15">
        <f t="shared" ref="D5:D12" si="0">AB5/12</f>
        <v>4624323</v>
      </c>
      <c r="E5" s="15">
        <f t="shared" ref="E5:F12" si="1">AA5/12</f>
        <v>1325818</v>
      </c>
      <c r="F5" s="15">
        <f t="shared" si="1"/>
        <v>4624323</v>
      </c>
      <c r="G5" s="15">
        <f t="shared" ref="G5:H12" si="2">AA5/12</f>
        <v>1325818</v>
      </c>
      <c r="H5" s="15">
        <f t="shared" si="2"/>
        <v>4624323</v>
      </c>
      <c r="I5" s="16">
        <f>AA5/12</f>
        <v>1325818</v>
      </c>
      <c r="J5" s="15">
        <f t="shared" ref="J5:J12" si="3">AB5/12</f>
        <v>4624323</v>
      </c>
      <c r="K5" s="15">
        <f t="shared" ref="K5:L12" si="4">AA5/12</f>
        <v>1325818</v>
      </c>
      <c r="L5" s="15">
        <f t="shared" si="4"/>
        <v>4624323</v>
      </c>
      <c r="M5" s="15">
        <f t="shared" ref="M5:N12" si="5">AA5/12</f>
        <v>1325818</v>
      </c>
      <c r="N5" s="15">
        <f t="shared" si="5"/>
        <v>4624323</v>
      </c>
      <c r="O5" s="16">
        <f>AA5/12</f>
        <v>1325818</v>
      </c>
      <c r="P5" s="15">
        <f t="shared" ref="P5:P12" si="6">AB5/12</f>
        <v>4624323</v>
      </c>
      <c r="Q5" s="16">
        <f>AA5/12</f>
        <v>1325818</v>
      </c>
      <c r="R5" s="15">
        <f t="shared" ref="R5:R12" si="7">AB5/12</f>
        <v>4624323</v>
      </c>
      <c r="S5" s="16">
        <f>AA5/12</f>
        <v>1325818</v>
      </c>
      <c r="T5" s="15">
        <f t="shared" ref="T5:T12" si="8">AB5/12</f>
        <v>4624323</v>
      </c>
      <c r="U5" s="16">
        <f>AA5/12</f>
        <v>1325818</v>
      </c>
      <c r="V5" s="15">
        <f t="shared" ref="V5:V12" si="9">AB5/12</f>
        <v>4624323</v>
      </c>
      <c r="W5" s="16">
        <f>AA5/12</f>
        <v>1325818</v>
      </c>
      <c r="X5" s="15">
        <f t="shared" ref="X5:X12" si="10">AB5/12</f>
        <v>4624323</v>
      </c>
      <c r="Y5" s="16">
        <f t="shared" ref="Y5:Z8" si="11">AA5/12+1</f>
        <v>1325819</v>
      </c>
      <c r="Z5" s="17">
        <f t="shared" si="11"/>
        <v>4624324</v>
      </c>
      <c r="AA5" s="21">
        <v>15909816</v>
      </c>
      <c r="AB5" s="22">
        <v>55491876</v>
      </c>
    </row>
    <row r="6" spans="1:28" ht="20.399999999999999" x14ac:dyDescent="0.3">
      <c r="A6" s="19">
        <v>5</v>
      </c>
      <c r="B6" s="23" t="s">
        <v>31</v>
      </c>
      <c r="C6" s="16">
        <f t="shared" ref="C6:C12" si="12">AA6/12</f>
        <v>2832962.0833333335</v>
      </c>
      <c r="D6" s="15">
        <f t="shared" si="0"/>
        <v>2832962.0833333335</v>
      </c>
      <c r="E6" s="15">
        <f t="shared" si="1"/>
        <v>2832962.0833333335</v>
      </c>
      <c r="F6" s="15">
        <f t="shared" si="1"/>
        <v>2832962.0833333335</v>
      </c>
      <c r="G6" s="15">
        <f t="shared" si="2"/>
        <v>2832962.0833333335</v>
      </c>
      <c r="H6" s="15">
        <f t="shared" si="2"/>
        <v>2832962.0833333335</v>
      </c>
      <c r="I6" s="16">
        <f t="shared" ref="I6:I12" si="13">AA6/12</f>
        <v>2832962.0833333335</v>
      </c>
      <c r="J6" s="15">
        <f t="shared" si="3"/>
        <v>2832962.0833333335</v>
      </c>
      <c r="K6" s="15">
        <f t="shared" si="4"/>
        <v>2832962.0833333335</v>
      </c>
      <c r="L6" s="15">
        <f t="shared" si="4"/>
        <v>2832962.0833333335</v>
      </c>
      <c r="M6" s="15">
        <f t="shared" si="5"/>
        <v>2832962.0833333335</v>
      </c>
      <c r="N6" s="15">
        <f t="shared" si="5"/>
        <v>2832962.0833333335</v>
      </c>
      <c r="O6" s="16">
        <f t="shared" ref="O6:O12" si="14">AA6/12</f>
        <v>2832962.0833333335</v>
      </c>
      <c r="P6" s="15">
        <f t="shared" si="6"/>
        <v>2832962.0833333335</v>
      </c>
      <c r="Q6" s="16">
        <f t="shared" ref="Q6:Q12" si="15">AA6/12</f>
        <v>2832962.0833333335</v>
      </c>
      <c r="R6" s="15">
        <f t="shared" si="7"/>
        <v>2832962.0833333335</v>
      </c>
      <c r="S6" s="16">
        <f t="shared" ref="S6:S12" si="16">AA6/12</f>
        <v>2832962.0833333335</v>
      </c>
      <c r="T6" s="15">
        <f t="shared" si="8"/>
        <v>2832962.0833333335</v>
      </c>
      <c r="U6" s="16">
        <f t="shared" ref="U6:U12" si="17">AA6/12</f>
        <v>2832962.0833333335</v>
      </c>
      <c r="V6" s="15">
        <f t="shared" si="9"/>
        <v>2832962.0833333335</v>
      </c>
      <c r="W6" s="16">
        <f t="shared" ref="W6:W11" si="18">AA6/12</f>
        <v>2832962.0833333335</v>
      </c>
      <c r="X6" s="15">
        <f t="shared" si="10"/>
        <v>2832962.0833333335</v>
      </c>
      <c r="Y6" s="16">
        <f t="shared" si="11"/>
        <v>2832963.0833333335</v>
      </c>
      <c r="Z6" s="17">
        <f t="shared" si="11"/>
        <v>2832963.0833333335</v>
      </c>
      <c r="AA6" s="24">
        <v>33995545</v>
      </c>
      <c r="AB6" s="22">
        <v>33995545</v>
      </c>
    </row>
    <row r="7" spans="1:28" ht="15" thickBot="1" x14ac:dyDescent="0.35">
      <c r="A7" s="19">
        <v>6</v>
      </c>
      <c r="B7" s="25" t="s">
        <v>32</v>
      </c>
      <c r="C7" s="16">
        <f t="shared" si="12"/>
        <v>1916666.6666666667</v>
      </c>
      <c r="D7" s="15">
        <f t="shared" si="0"/>
        <v>1920203.3333333333</v>
      </c>
      <c r="E7" s="15">
        <f t="shared" si="1"/>
        <v>1916666.6666666667</v>
      </c>
      <c r="F7" s="15">
        <f t="shared" si="1"/>
        <v>1920203.3333333333</v>
      </c>
      <c r="G7" s="15">
        <f t="shared" si="2"/>
        <v>1916666.6666666667</v>
      </c>
      <c r="H7" s="15">
        <f t="shared" si="2"/>
        <v>1920203.3333333333</v>
      </c>
      <c r="I7" s="16">
        <f t="shared" si="13"/>
        <v>1916666.6666666667</v>
      </c>
      <c r="J7" s="15">
        <f t="shared" si="3"/>
        <v>1920203.3333333333</v>
      </c>
      <c r="K7" s="15">
        <f t="shared" si="4"/>
        <v>1916666.6666666667</v>
      </c>
      <c r="L7" s="15">
        <f t="shared" si="4"/>
        <v>1920203.3333333333</v>
      </c>
      <c r="M7" s="15">
        <f t="shared" si="5"/>
        <v>1916666.6666666667</v>
      </c>
      <c r="N7" s="15">
        <f t="shared" si="5"/>
        <v>1920203.3333333333</v>
      </c>
      <c r="O7" s="16">
        <f t="shared" si="14"/>
        <v>1916666.6666666667</v>
      </c>
      <c r="P7" s="15">
        <f t="shared" si="6"/>
        <v>1920203.3333333333</v>
      </c>
      <c r="Q7" s="16">
        <f t="shared" si="15"/>
        <v>1916666.6666666667</v>
      </c>
      <c r="R7" s="15">
        <f t="shared" si="7"/>
        <v>1920203.3333333333</v>
      </c>
      <c r="S7" s="16">
        <f t="shared" si="16"/>
        <v>1916666.6666666667</v>
      </c>
      <c r="T7" s="15">
        <f t="shared" si="8"/>
        <v>1920203.3333333333</v>
      </c>
      <c r="U7" s="16">
        <f t="shared" si="17"/>
        <v>1916666.6666666667</v>
      </c>
      <c r="V7" s="15">
        <f t="shared" si="9"/>
        <v>1920203.3333333333</v>
      </c>
      <c r="W7" s="16">
        <f t="shared" si="18"/>
        <v>1916666.6666666667</v>
      </c>
      <c r="X7" s="15">
        <f t="shared" si="10"/>
        <v>1920203.3333333333</v>
      </c>
      <c r="Y7" s="16">
        <f>AA7/12-4</f>
        <v>1916662.6666666667</v>
      </c>
      <c r="Z7" s="17">
        <f t="shared" si="11"/>
        <v>1920204.3333333333</v>
      </c>
      <c r="AA7" s="21">
        <v>23000000</v>
      </c>
      <c r="AB7" s="22">
        <v>23042440</v>
      </c>
    </row>
    <row r="8" spans="1:28" ht="15" thickBot="1" x14ac:dyDescent="0.35">
      <c r="A8" s="4">
        <v>7</v>
      </c>
      <c r="B8" s="25" t="s">
        <v>33</v>
      </c>
      <c r="C8" s="16">
        <f t="shared" si="12"/>
        <v>971666.66666666663</v>
      </c>
      <c r="D8" s="15">
        <f t="shared" si="0"/>
        <v>3424726.1666666665</v>
      </c>
      <c r="E8" s="15">
        <f t="shared" si="1"/>
        <v>971666.66666666663</v>
      </c>
      <c r="F8" s="15">
        <f t="shared" si="1"/>
        <v>3424726.1666666665</v>
      </c>
      <c r="G8" s="15">
        <f t="shared" si="2"/>
        <v>971666.66666666663</v>
      </c>
      <c r="H8" s="15">
        <f t="shared" si="2"/>
        <v>3424726.1666666665</v>
      </c>
      <c r="I8" s="16">
        <f t="shared" si="13"/>
        <v>971666.66666666663</v>
      </c>
      <c r="J8" s="15">
        <f t="shared" si="3"/>
        <v>3424726.1666666665</v>
      </c>
      <c r="K8" s="15">
        <f t="shared" si="4"/>
        <v>971666.66666666663</v>
      </c>
      <c r="L8" s="15">
        <f t="shared" si="4"/>
        <v>3424726.1666666665</v>
      </c>
      <c r="M8" s="15">
        <f t="shared" si="5"/>
        <v>971666.66666666663</v>
      </c>
      <c r="N8" s="15">
        <f t="shared" si="5"/>
        <v>3424726.1666666665</v>
      </c>
      <c r="O8" s="16">
        <f t="shared" si="14"/>
        <v>971666.66666666663</v>
      </c>
      <c r="P8" s="15">
        <f t="shared" si="6"/>
        <v>3424726.1666666665</v>
      </c>
      <c r="Q8" s="16">
        <f t="shared" si="15"/>
        <v>971666.66666666663</v>
      </c>
      <c r="R8" s="15">
        <f t="shared" si="7"/>
        <v>3424726.1666666665</v>
      </c>
      <c r="S8" s="16">
        <f t="shared" si="16"/>
        <v>971666.66666666663</v>
      </c>
      <c r="T8" s="15">
        <f t="shared" si="8"/>
        <v>3424726.1666666665</v>
      </c>
      <c r="U8" s="16">
        <f t="shared" si="17"/>
        <v>971666.66666666663</v>
      </c>
      <c r="V8" s="15">
        <f t="shared" si="9"/>
        <v>3424726.1666666665</v>
      </c>
      <c r="W8" s="16">
        <f t="shared" si="18"/>
        <v>971666.66666666663</v>
      </c>
      <c r="X8" s="15">
        <f t="shared" si="10"/>
        <v>3424726.1666666665</v>
      </c>
      <c r="Y8" s="16">
        <f>AA8/12-4</f>
        <v>971662.66666666663</v>
      </c>
      <c r="Z8" s="17">
        <f t="shared" si="11"/>
        <v>3424727.1666666665</v>
      </c>
      <c r="AA8" s="21">
        <v>11660000</v>
      </c>
      <c r="AB8" s="22">
        <v>41096714</v>
      </c>
    </row>
    <row r="9" spans="1:28" ht="15" thickBot="1" x14ac:dyDescent="0.35">
      <c r="A9" s="8">
        <v>8</v>
      </c>
      <c r="B9" s="25" t="s">
        <v>34</v>
      </c>
      <c r="C9" s="16">
        <f t="shared" si="12"/>
        <v>0</v>
      </c>
      <c r="D9" s="15">
        <f t="shared" si="0"/>
        <v>22625336</v>
      </c>
      <c r="E9" s="15">
        <f t="shared" si="1"/>
        <v>0</v>
      </c>
      <c r="F9" s="15">
        <f t="shared" si="1"/>
        <v>22625336</v>
      </c>
      <c r="G9" s="15">
        <f t="shared" si="2"/>
        <v>0</v>
      </c>
      <c r="H9" s="15">
        <f t="shared" si="2"/>
        <v>22625336</v>
      </c>
      <c r="I9" s="16">
        <f t="shared" si="13"/>
        <v>0</v>
      </c>
      <c r="J9" s="15">
        <f t="shared" si="3"/>
        <v>22625336</v>
      </c>
      <c r="K9" s="15">
        <f t="shared" si="4"/>
        <v>0</v>
      </c>
      <c r="L9" s="15">
        <f t="shared" si="4"/>
        <v>22625336</v>
      </c>
      <c r="M9" s="15">
        <f t="shared" si="5"/>
        <v>0</v>
      </c>
      <c r="N9" s="15">
        <f t="shared" si="5"/>
        <v>22625336</v>
      </c>
      <c r="O9" s="16">
        <f t="shared" si="14"/>
        <v>0</v>
      </c>
      <c r="P9" s="15">
        <f t="shared" si="6"/>
        <v>22625336</v>
      </c>
      <c r="Q9" s="16">
        <f t="shared" si="15"/>
        <v>0</v>
      </c>
      <c r="R9" s="15">
        <f t="shared" si="7"/>
        <v>22625336</v>
      </c>
      <c r="S9" s="16">
        <f t="shared" si="16"/>
        <v>0</v>
      </c>
      <c r="T9" s="15">
        <f t="shared" si="8"/>
        <v>22625336</v>
      </c>
      <c r="U9" s="16">
        <f t="shared" si="17"/>
        <v>0</v>
      </c>
      <c r="V9" s="15">
        <f t="shared" si="9"/>
        <v>22625336</v>
      </c>
      <c r="W9" s="16">
        <f t="shared" si="18"/>
        <v>0</v>
      </c>
      <c r="X9" s="15">
        <f t="shared" si="10"/>
        <v>22625336</v>
      </c>
      <c r="Y9" s="16">
        <f t="shared" ref="Y9:Z11" si="19">AA9/12</f>
        <v>0</v>
      </c>
      <c r="Z9" s="17">
        <f t="shared" si="19"/>
        <v>22625336</v>
      </c>
      <c r="AA9" s="21">
        <v>0</v>
      </c>
      <c r="AB9" s="22">
        <v>271504032</v>
      </c>
    </row>
    <row r="10" spans="1:28" x14ac:dyDescent="0.3">
      <c r="A10" s="13">
        <v>9</v>
      </c>
      <c r="B10" s="25" t="s">
        <v>35</v>
      </c>
      <c r="C10" s="16">
        <f t="shared" si="12"/>
        <v>0</v>
      </c>
      <c r="D10" s="15"/>
      <c r="E10" s="15">
        <f t="shared" si="1"/>
        <v>0</v>
      </c>
      <c r="F10" s="15"/>
      <c r="G10" s="15">
        <f t="shared" si="2"/>
        <v>0</v>
      </c>
      <c r="H10" s="15">
        <v>2253220</v>
      </c>
      <c r="I10" s="16">
        <f t="shared" si="13"/>
        <v>0</v>
      </c>
      <c r="J10" s="15">
        <v>285000</v>
      </c>
      <c r="K10" s="15">
        <f t="shared" si="4"/>
        <v>0</v>
      </c>
      <c r="L10" s="15"/>
      <c r="M10" s="15">
        <f t="shared" si="5"/>
        <v>0</v>
      </c>
      <c r="N10" s="15"/>
      <c r="O10" s="16">
        <f t="shared" si="14"/>
        <v>0</v>
      </c>
      <c r="P10" s="15"/>
      <c r="Q10" s="16">
        <f t="shared" si="15"/>
        <v>0</v>
      </c>
      <c r="R10" s="15"/>
      <c r="S10" s="16">
        <f t="shared" si="16"/>
        <v>0</v>
      </c>
      <c r="T10" s="15"/>
      <c r="U10" s="16">
        <f t="shared" si="17"/>
        <v>0</v>
      </c>
      <c r="V10" s="15"/>
      <c r="W10" s="16">
        <f t="shared" si="18"/>
        <v>0</v>
      </c>
      <c r="X10" s="15"/>
      <c r="Y10" s="16">
        <f t="shared" si="19"/>
        <v>0</v>
      </c>
      <c r="Z10" s="17"/>
      <c r="AA10" s="21">
        <v>0</v>
      </c>
      <c r="AB10" s="22">
        <f>SUM(C10:Y10)</f>
        <v>2538220</v>
      </c>
    </row>
    <row r="11" spans="1:28" x14ac:dyDescent="0.3">
      <c r="A11" s="19">
        <v>10</v>
      </c>
      <c r="B11" s="20" t="s">
        <v>36</v>
      </c>
      <c r="C11" s="16">
        <f t="shared" si="12"/>
        <v>0</v>
      </c>
      <c r="D11" s="15">
        <f t="shared" si="0"/>
        <v>813659</v>
      </c>
      <c r="E11" s="15">
        <f t="shared" si="1"/>
        <v>0</v>
      </c>
      <c r="F11" s="15">
        <f t="shared" si="1"/>
        <v>813659</v>
      </c>
      <c r="G11" s="15">
        <f t="shared" si="2"/>
        <v>0</v>
      </c>
      <c r="H11" s="15">
        <v>9763908</v>
      </c>
      <c r="I11" s="16">
        <f t="shared" si="13"/>
        <v>0</v>
      </c>
      <c r="J11" s="15">
        <f t="shared" si="3"/>
        <v>813659</v>
      </c>
      <c r="K11" s="15">
        <f t="shared" si="4"/>
        <v>0</v>
      </c>
      <c r="L11" s="15">
        <f t="shared" si="4"/>
        <v>813659</v>
      </c>
      <c r="M11" s="15">
        <f t="shared" si="5"/>
        <v>0</v>
      </c>
      <c r="N11" s="15">
        <f t="shared" si="5"/>
        <v>813659</v>
      </c>
      <c r="O11" s="16">
        <f t="shared" si="14"/>
        <v>0</v>
      </c>
      <c r="P11" s="15">
        <f t="shared" si="6"/>
        <v>813659</v>
      </c>
      <c r="Q11" s="16">
        <f t="shared" si="15"/>
        <v>0</v>
      </c>
      <c r="R11" s="15">
        <f t="shared" si="7"/>
        <v>813659</v>
      </c>
      <c r="S11" s="16">
        <f t="shared" si="16"/>
        <v>0</v>
      </c>
      <c r="T11" s="15">
        <f t="shared" si="8"/>
        <v>813659</v>
      </c>
      <c r="U11" s="16">
        <f t="shared" si="17"/>
        <v>0</v>
      </c>
      <c r="V11" s="15">
        <f t="shared" si="9"/>
        <v>813659</v>
      </c>
      <c r="W11" s="16">
        <f t="shared" si="18"/>
        <v>0</v>
      </c>
      <c r="X11" s="15">
        <f t="shared" si="10"/>
        <v>813659</v>
      </c>
      <c r="Y11" s="16">
        <f t="shared" si="19"/>
        <v>0</v>
      </c>
      <c r="Z11" s="17">
        <f t="shared" si="19"/>
        <v>813659</v>
      </c>
      <c r="AA11" s="21"/>
      <c r="AB11" s="22">
        <v>9763908</v>
      </c>
    </row>
    <row r="12" spans="1:28" ht="15" thickBot="1" x14ac:dyDescent="0.35">
      <c r="A12" s="19">
        <v>11</v>
      </c>
      <c r="B12" s="26" t="s">
        <v>37</v>
      </c>
      <c r="C12" s="16">
        <f t="shared" si="12"/>
        <v>4054672.1666666665</v>
      </c>
      <c r="D12" s="15">
        <f t="shared" si="0"/>
        <v>8039676.916666667</v>
      </c>
      <c r="E12" s="15">
        <f t="shared" si="1"/>
        <v>4054672.1666666665</v>
      </c>
      <c r="F12" s="15">
        <f t="shared" si="1"/>
        <v>8039676.916666667</v>
      </c>
      <c r="G12" s="15">
        <f t="shared" si="2"/>
        <v>4054672.1666666665</v>
      </c>
      <c r="H12" s="15">
        <f t="shared" si="2"/>
        <v>8039676.916666667</v>
      </c>
      <c r="I12" s="16">
        <f t="shared" si="13"/>
        <v>4054672.1666666665</v>
      </c>
      <c r="J12" s="15">
        <f t="shared" si="3"/>
        <v>8039676.916666667</v>
      </c>
      <c r="K12" s="15">
        <f t="shared" si="4"/>
        <v>4054672.1666666665</v>
      </c>
      <c r="L12" s="15">
        <f t="shared" si="4"/>
        <v>8039676.916666667</v>
      </c>
      <c r="M12" s="15">
        <f t="shared" si="5"/>
        <v>4054672.1666666665</v>
      </c>
      <c r="N12" s="15">
        <f t="shared" si="5"/>
        <v>8039676.916666667</v>
      </c>
      <c r="O12" s="16">
        <f t="shared" si="14"/>
        <v>4054672.1666666665</v>
      </c>
      <c r="P12" s="15">
        <f t="shared" si="6"/>
        <v>8039676.916666667</v>
      </c>
      <c r="Q12" s="16">
        <f t="shared" si="15"/>
        <v>4054672.1666666665</v>
      </c>
      <c r="R12" s="15">
        <f t="shared" si="7"/>
        <v>8039676.916666667</v>
      </c>
      <c r="S12" s="16">
        <f t="shared" si="16"/>
        <v>4054672.1666666665</v>
      </c>
      <c r="T12" s="15">
        <f t="shared" si="8"/>
        <v>8039676.916666667</v>
      </c>
      <c r="U12" s="16">
        <f t="shared" si="17"/>
        <v>4054672.1666666665</v>
      </c>
      <c r="V12" s="15">
        <f t="shared" si="9"/>
        <v>8039676.916666667</v>
      </c>
      <c r="W12" s="16">
        <f>AA12/12</f>
        <v>4054672.1666666665</v>
      </c>
      <c r="X12" s="15">
        <f t="shared" si="10"/>
        <v>8039676.916666667</v>
      </c>
      <c r="Y12" s="15">
        <f>AA12/12+2</f>
        <v>4054674.1666666665</v>
      </c>
      <c r="Z12" s="17">
        <f>AB12/12+5</f>
        <v>8039681.916666667</v>
      </c>
      <c r="AA12" s="27">
        <v>48656066</v>
      </c>
      <c r="AB12" s="28">
        <v>96476123</v>
      </c>
    </row>
    <row r="13" spans="1:28" ht="15" thickBot="1" x14ac:dyDescent="0.35">
      <c r="A13" s="19">
        <v>12</v>
      </c>
      <c r="B13" s="29" t="s">
        <v>38</v>
      </c>
      <c r="C13" s="30">
        <f t="shared" ref="C13:W13" si="20">SUM(C4:C12)</f>
        <v>14558578.666666666</v>
      </c>
      <c r="D13" s="30">
        <f>SUM(D4:D12)</f>
        <v>47779011.583333336</v>
      </c>
      <c r="E13" s="30">
        <f t="shared" si="20"/>
        <v>14558578.666666666</v>
      </c>
      <c r="F13" s="30">
        <f>SUM(F4:F12)</f>
        <v>47779011.583333336</v>
      </c>
      <c r="G13" s="30">
        <f t="shared" si="20"/>
        <v>14558578.666666666</v>
      </c>
      <c r="H13" s="30">
        <f>SUM(H4:H12)</f>
        <v>58982480.583333336</v>
      </c>
      <c r="I13" s="30">
        <f t="shared" si="20"/>
        <v>14558578.666666666</v>
      </c>
      <c r="J13" s="30">
        <f>SUM(J4:J12)</f>
        <v>48064011.583333336</v>
      </c>
      <c r="K13" s="30">
        <f t="shared" si="20"/>
        <v>14558578.666666666</v>
      </c>
      <c r="L13" s="30">
        <f>SUM(L4:L12)</f>
        <v>47779011.583333336</v>
      </c>
      <c r="M13" s="30">
        <f t="shared" si="20"/>
        <v>14558578.666666666</v>
      </c>
      <c r="N13" s="30">
        <f>SUM(N4:N12)</f>
        <v>47779011.583333336</v>
      </c>
      <c r="O13" s="30">
        <f t="shared" si="20"/>
        <v>14558578.666666666</v>
      </c>
      <c r="P13" s="30">
        <f>SUM(P4:P12)</f>
        <v>47779011.583333336</v>
      </c>
      <c r="Q13" s="30">
        <f t="shared" si="20"/>
        <v>14558578.666666666</v>
      </c>
      <c r="R13" s="30">
        <f>SUM(R4:R12)</f>
        <v>47779011.583333336</v>
      </c>
      <c r="S13" s="30">
        <f t="shared" si="20"/>
        <v>14558578.666666666</v>
      </c>
      <c r="T13" s="30">
        <f>SUM(T4:T12)</f>
        <v>47779011.583333336</v>
      </c>
      <c r="U13" s="30">
        <f t="shared" si="20"/>
        <v>14558578.666666666</v>
      </c>
      <c r="V13" s="30">
        <f>SUM(V4:V12)</f>
        <v>47779011.583333336</v>
      </c>
      <c r="W13" s="30">
        <f t="shared" si="20"/>
        <v>14558578.666666666</v>
      </c>
      <c r="X13" s="30">
        <f>SUM(X4:X12)</f>
        <v>47779011.583333336</v>
      </c>
      <c r="Y13" s="30">
        <f>SUM(Y4:Y12)</f>
        <v>14558575.666666666</v>
      </c>
      <c r="Z13" s="31">
        <f>SUM(Z4:Z12)</f>
        <v>47779021.583333336</v>
      </c>
      <c r="AA13" s="31">
        <f>SUM(AA4:AA12)</f>
        <v>174702944</v>
      </c>
      <c r="AB13" s="32">
        <f>SUM(AB4:AB12)</f>
        <v>575886359</v>
      </c>
    </row>
    <row r="14" spans="1:28" ht="15" thickBot="1" x14ac:dyDescent="0.35">
      <c r="A14" s="4">
        <v>13</v>
      </c>
      <c r="B14" s="9" t="s">
        <v>39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2"/>
    </row>
    <row r="15" spans="1:28" ht="15" thickBot="1" x14ac:dyDescent="0.35">
      <c r="A15" s="8">
        <v>14</v>
      </c>
      <c r="B15" s="33" t="s">
        <v>40</v>
      </c>
      <c r="C15" s="34">
        <f>AA15/12</f>
        <v>2113076.1666666665</v>
      </c>
      <c r="D15" s="34">
        <f>AB15/12</f>
        <v>4408298.833333333</v>
      </c>
      <c r="E15" s="34">
        <f>AA15/12</f>
        <v>2113076.1666666665</v>
      </c>
      <c r="F15" s="34">
        <f>AB15/12</f>
        <v>4408298.833333333</v>
      </c>
      <c r="G15" s="34">
        <f>AA15/12</f>
        <v>2113076.1666666665</v>
      </c>
      <c r="H15" s="34">
        <f>AB15/12</f>
        <v>4408298.833333333</v>
      </c>
      <c r="I15" s="34">
        <f>AA15/12</f>
        <v>2113076.1666666665</v>
      </c>
      <c r="J15" s="34">
        <f>AB15/12</f>
        <v>4408298.833333333</v>
      </c>
      <c r="K15" s="34">
        <f>AA15/12</f>
        <v>2113076.1666666665</v>
      </c>
      <c r="L15" s="34">
        <f>AB15/12</f>
        <v>4408298.833333333</v>
      </c>
      <c r="M15" s="34">
        <f>AA15/12</f>
        <v>2113076.1666666665</v>
      </c>
      <c r="N15" s="34">
        <f>AB15/12</f>
        <v>4408298.833333333</v>
      </c>
      <c r="O15" s="34">
        <f>AA15/12</f>
        <v>2113076.1666666665</v>
      </c>
      <c r="P15" s="34">
        <f>AB15/12</f>
        <v>4408298.833333333</v>
      </c>
      <c r="Q15" s="34">
        <f>AA15/12</f>
        <v>2113076.1666666665</v>
      </c>
      <c r="R15" s="34">
        <f>AB15/12</f>
        <v>4408298.833333333</v>
      </c>
      <c r="S15" s="34">
        <f>AA15/12</f>
        <v>2113076.1666666665</v>
      </c>
      <c r="T15" s="34">
        <f>AB15/12</f>
        <v>4408298.833333333</v>
      </c>
      <c r="U15" s="34">
        <f>AA15/12</f>
        <v>2113076.1666666665</v>
      </c>
      <c r="V15" s="34">
        <f>AB15/12</f>
        <v>4408298.833333333</v>
      </c>
      <c r="W15" s="34">
        <f>AA15/12</f>
        <v>2113076.1666666665</v>
      </c>
      <c r="X15" s="34">
        <f>AB15/12</f>
        <v>4408298.833333333</v>
      </c>
      <c r="Y15" s="34">
        <f>AA15/12</f>
        <v>2113076.1666666665</v>
      </c>
      <c r="Z15" s="24">
        <f>AB15/12-5</f>
        <v>4408293.833333333</v>
      </c>
      <c r="AA15" s="24">
        <v>25356914</v>
      </c>
      <c r="AB15" s="18">
        <v>52899586</v>
      </c>
    </row>
    <row r="16" spans="1:28" ht="20.399999999999999" x14ac:dyDescent="0.3">
      <c r="A16" s="13">
        <v>15</v>
      </c>
      <c r="B16" s="20" t="s">
        <v>41</v>
      </c>
      <c r="C16" s="34">
        <f t="shared" ref="C16:D23" si="21">AA16/12</f>
        <v>304037</v>
      </c>
      <c r="D16" s="34">
        <f t="shared" si="21"/>
        <v>510722.25</v>
      </c>
      <c r="E16" s="34">
        <f t="shared" ref="E16:F23" si="22">AA16/12</f>
        <v>304037</v>
      </c>
      <c r="F16" s="34">
        <f t="shared" si="22"/>
        <v>510722.25</v>
      </c>
      <c r="G16" s="34">
        <f t="shared" ref="G16:H23" si="23">AA16/12</f>
        <v>304037</v>
      </c>
      <c r="H16" s="34">
        <f t="shared" si="23"/>
        <v>510722.25</v>
      </c>
      <c r="I16" s="34">
        <f t="shared" ref="I16:J23" si="24">AA16/12</f>
        <v>304037</v>
      </c>
      <c r="J16" s="34">
        <f t="shared" si="24"/>
        <v>510722.25</v>
      </c>
      <c r="K16" s="34">
        <f t="shared" ref="K16:L23" si="25">AA16/12</f>
        <v>304037</v>
      </c>
      <c r="L16" s="34">
        <f t="shared" si="25"/>
        <v>510722.25</v>
      </c>
      <c r="M16" s="34">
        <f t="shared" ref="M16:N23" si="26">AA16/12</f>
        <v>304037</v>
      </c>
      <c r="N16" s="34">
        <f t="shared" si="26"/>
        <v>510722.25</v>
      </c>
      <c r="O16" s="34">
        <f t="shared" ref="O16:P23" si="27">AA16/12</f>
        <v>304037</v>
      </c>
      <c r="P16" s="34">
        <f t="shared" si="27"/>
        <v>510722.25</v>
      </c>
      <c r="Q16" s="34">
        <f t="shared" ref="Q16:R23" si="28">AA16/12</f>
        <v>304037</v>
      </c>
      <c r="R16" s="34">
        <f t="shared" si="28"/>
        <v>510722.25</v>
      </c>
      <c r="S16" s="34">
        <f t="shared" ref="S16:T23" si="29">AA16/12</f>
        <v>304037</v>
      </c>
      <c r="T16" s="34">
        <f t="shared" si="29"/>
        <v>510722.25</v>
      </c>
      <c r="U16" s="34">
        <f t="shared" ref="U16:V23" si="30">AA16/12</f>
        <v>304037</v>
      </c>
      <c r="V16" s="34">
        <f t="shared" si="30"/>
        <v>510722.25</v>
      </c>
      <c r="W16" s="34">
        <f t="shared" ref="W16:X23" si="31">AA16/12</f>
        <v>304037</v>
      </c>
      <c r="X16" s="34">
        <f t="shared" si="31"/>
        <v>510722.25</v>
      </c>
      <c r="Y16" s="34">
        <f t="shared" ref="Y16:Y23" si="32">AA16/12</f>
        <v>304037</v>
      </c>
      <c r="Z16" s="24">
        <f>AB16/12-4</f>
        <v>510718.25</v>
      </c>
      <c r="AA16" s="35">
        <v>3648444</v>
      </c>
      <c r="AB16" s="36">
        <v>6128667</v>
      </c>
    </row>
    <row r="17" spans="1:28" x14ac:dyDescent="0.3">
      <c r="A17" s="19">
        <v>16</v>
      </c>
      <c r="B17" s="25" t="s">
        <v>42</v>
      </c>
      <c r="C17" s="34">
        <f t="shared" si="21"/>
        <v>2029306.75</v>
      </c>
      <c r="D17" s="34">
        <f t="shared" si="21"/>
        <v>4494101.166666667</v>
      </c>
      <c r="E17" s="34">
        <f t="shared" si="22"/>
        <v>2029306.75</v>
      </c>
      <c r="F17" s="34">
        <f t="shared" si="22"/>
        <v>4494101.166666667</v>
      </c>
      <c r="G17" s="34">
        <f t="shared" si="23"/>
        <v>2029306.75</v>
      </c>
      <c r="H17" s="34">
        <f t="shared" si="23"/>
        <v>4494101.166666667</v>
      </c>
      <c r="I17" s="34">
        <f t="shared" si="24"/>
        <v>2029306.75</v>
      </c>
      <c r="J17" s="34">
        <f t="shared" si="24"/>
        <v>4494101.166666667</v>
      </c>
      <c r="K17" s="34">
        <f t="shared" si="25"/>
        <v>2029306.75</v>
      </c>
      <c r="L17" s="34">
        <f t="shared" si="25"/>
        <v>4494101.166666667</v>
      </c>
      <c r="M17" s="34">
        <f t="shared" si="26"/>
        <v>2029306.75</v>
      </c>
      <c r="N17" s="34">
        <f t="shared" si="26"/>
        <v>4494101.166666667</v>
      </c>
      <c r="O17" s="34">
        <f t="shared" si="27"/>
        <v>2029306.75</v>
      </c>
      <c r="P17" s="34">
        <f t="shared" si="27"/>
        <v>4494101.166666667</v>
      </c>
      <c r="Q17" s="34">
        <f t="shared" si="28"/>
        <v>2029306.75</v>
      </c>
      <c r="R17" s="34">
        <f t="shared" si="28"/>
        <v>4494101.166666667</v>
      </c>
      <c r="S17" s="34">
        <f t="shared" si="29"/>
        <v>2029306.75</v>
      </c>
      <c r="T17" s="34">
        <f t="shared" si="29"/>
        <v>4494101.166666667</v>
      </c>
      <c r="U17" s="34">
        <f t="shared" si="30"/>
        <v>2029306.75</v>
      </c>
      <c r="V17" s="34">
        <f t="shared" si="30"/>
        <v>4494101.166666667</v>
      </c>
      <c r="W17" s="34">
        <f t="shared" si="31"/>
        <v>2029306.75</v>
      </c>
      <c r="X17" s="34">
        <f t="shared" si="31"/>
        <v>4494101.166666667</v>
      </c>
      <c r="Y17" s="34">
        <f t="shared" si="32"/>
        <v>2029306.75</v>
      </c>
      <c r="Z17" s="24">
        <f>AB17/12-4</f>
        <v>4494097.166666667</v>
      </c>
      <c r="AA17" s="21">
        <v>24351681</v>
      </c>
      <c r="AB17" s="22">
        <v>53929214</v>
      </c>
    </row>
    <row r="18" spans="1:28" x14ac:dyDescent="0.3">
      <c r="A18" s="19">
        <v>17</v>
      </c>
      <c r="B18" s="25" t="s">
        <v>43</v>
      </c>
      <c r="C18" s="34">
        <f t="shared" si="21"/>
        <v>1514083.3333333333</v>
      </c>
      <c r="D18" s="34">
        <f t="shared" si="21"/>
        <v>1514083.3333333333</v>
      </c>
      <c r="E18" s="34">
        <f t="shared" si="22"/>
        <v>1514083.3333333333</v>
      </c>
      <c r="F18" s="34">
        <f t="shared" si="22"/>
        <v>1514083.3333333333</v>
      </c>
      <c r="G18" s="34">
        <f t="shared" si="23"/>
        <v>1514083.3333333333</v>
      </c>
      <c r="H18" s="34">
        <f t="shared" si="23"/>
        <v>1514083.3333333333</v>
      </c>
      <c r="I18" s="34">
        <f t="shared" si="24"/>
        <v>1514083.3333333333</v>
      </c>
      <c r="J18" s="34">
        <f t="shared" si="24"/>
        <v>1514083.3333333333</v>
      </c>
      <c r="K18" s="34">
        <f t="shared" si="25"/>
        <v>1514083.3333333333</v>
      </c>
      <c r="L18" s="34">
        <f t="shared" si="25"/>
        <v>1514083.3333333333</v>
      </c>
      <c r="M18" s="34">
        <f t="shared" si="26"/>
        <v>1514083.3333333333</v>
      </c>
      <c r="N18" s="34">
        <f t="shared" si="26"/>
        <v>1514083.3333333333</v>
      </c>
      <c r="O18" s="34">
        <f t="shared" si="27"/>
        <v>1514083.3333333333</v>
      </c>
      <c r="P18" s="34">
        <f t="shared" si="27"/>
        <v>1514083.3333333333</v>
      </c>
      <c r="Q18" s="34">
        <f t="shared" si="28"/>
        <v>1514083.3333333333</v>
      </c>
      <c r="R18" s="34">
        <f t="shared" si="28"/>
        <v>1514083.3333333333</v>
      </c>
      <c r="S18" s="34">
        <f t="shared" si="29"/>
        <v>1514083.3333333333</v>
      </c>
      <c r="T18" s="34">
        <f t="shared" si="29"/>
        <v>1514083.3333333333</v>
      </c>
      <c r="U18" s="34">
        <f t="shared" si="30"/>
        <v>1514083.3333333333</v>
      </c>
      <c r="V18" s="34">
        <f t="shared" si="30"/>
        <v>1514083.3333333333</v>
      </c>
      <c r="W18" s="34">
        <f t="shared" si="31"/>
        <v>1514083.3333333333</v>
      </c>
      <c r="X18" s="34">
        <f t="shared" si="31"/>
        <v>1514083.3333333333</v>
      </c>
      <c r="Y18" s="34">
        <f t="shared" si="32"/>
        <v>1514083.3333333333</v>
      </c>
      <c r="Z18" s="24">
        <f t="shared" ref="Z18:Z23" si="33">AB18/12-5</f>
        <v>1514078.3333333333</v>
      </c>
      <c r="AA18" s="21">
        <v>18169000</v>
      </c>
      <c r="AB18" s="22">
        <v>18169000</v>
      </c>
    </row>
    <row r="19" spans="1:28" ht="15" thickBot="1" x14ac:dyDescent="0.35">
      <c r="A19" s="19">
        <v>18</v>
      </c>
      <c r="B19" s="25" t="s">
        <v>44</v>
      </c>
      <c r="C19" s="34">
        <f t="shared" si="21"/>
        <v>197147.41666666666</v>
      </c>
      <c r="D19" s="34">
        <f t="shared" si="21"/>
        <v>197147.41666666666</v>
      </c>
      <c r="E19" s="34">
        <f t="shared" si="22"/>
        <v>197147.41666666666</v>
      </c>
      <c r="F19" s="34">
        <f t="shared" si="22"/>
        <v>197147.41666666666</v>
      </c>
      <c r="G19" s="34">
        <f t="shared" si="23"/>
        <v>197147.41666666666</v>
      </c>
      <c r="H19" s="34">
        <f t="shared" si="23"/>
        <v>197147.41666666666</v>
      </c>
      <c r="I19" s="34">
        <f t="shared" si="24"/>
        <v>197147.41666666666</v>
      </c>
      <c r="J19" s="34">
        <f t="shared" si="24"/>
        <v>197147.41666666666</v>
      </c>
      <c r="K19" s="34">
        <f t="shared" si="25"/>
        <v>197147.41666666666</v>
      </c>
      <c r="L19" s="34">
        <f t="shared" si="25"/>
        <v>197147.41666666666</v>
      </c>
      <c r="M19" s="34">
        <f t="shared" si="26"/>
        <v>197147.41666666666</v>
      </c>
      <c r="N19" s="34">
        <f t="shared" si="26"/>
        <v>197147.41666666666</v>
      </c>
      <c r="O19" s="34">
        <f t="shared" si="27"/>
        <v>197147.41666666666</v>
      </c>
      <c r="P19" s="34">
        <f t="shared" si="27"/>
        <v>197147.41666666666</v>
      </c>
      <c r="Q19" s="34">
        <f t="shared" si="28"/>
        <v>197147.41666666666</v>
      </c>
      <c r="R19" s="34">
        <f t="shared" si="28"/>
        <v>197147.41666666666</v>
      </c>
      <c r="S19" s="34">
        <f t="shared" si="29"/>
        <v>197147.41666666666</v>
      </c>
      <c r="T19" s="34">
        <f t="shared" si="29"/>
        <v>197147.41666666666</v>
      </c>
      <c r="U19" s="34">
        <f t="shared" si="30"/>
        <v>197147.41666666666</v>
      </c>
      <c r="V19" s="34">
        <f t="shared" si="30"/>
        <v>197147.41666666666</v>
      </c>
      <c r="W19" s="34">
        <f t="shared" si="31"/>
        <v>197147.41666666666</v>
      </c>
      <c r="X19" s="34">
        <f t="shared" si="31"/>
        <v>197147.41666666666</v>
      </c>
      <c r="Y19" s="34">
        <f t="shared" si="32"/>
        <v>197147.41666666666</v>
      </c>
      <c r="Z19" s="24">
        <f t="shared" si="33"/>
        <v>197142.41666666666</v>
      </c>
      <c r="AA19" s="21">
        <v>2365769</v>
      </c>
      <c r="AB19" s="22">
        <v>2365769</v>
      </c>
    </row>
    <row r="20" spans="1:28" ht="15" thickBot="1" x14ac:dyDescent="0.35">
      <c r="A20" s="4">
        <v>19</v>
      </c>
      <c r="B20" s="25" t="s">
        <v>45</v>
      </c>
      <c r="C20" s="34">
        <f t="shared" si="21"/>
        <v>394874.75</v>
      </c>
      <c r="D20" s="34">
        <f t="shared" si="21"/>
        <v>2733500.4166666665</v>
      </c>
      <c r="E20" s="34">
        <f t="shared" si="22"/>
        <v>394874.75</v>
      </c>
      <c r="F20" s="34">
        <f t="shared" si="22"/>
        <v>2733500.4166666665</v>
      </c>
      <c r="G20" s="34">
        <f t="shared" si="23"/>
        <v>394874.75</v>
      </c>
      <c r="H20" s="34">
        <f t="shared" si="23"/>
        <v>2733500.4166666665</v>
      </c>
      <c r="I20" s="34">
        <f t="shared" si="24"/>
        <v>394874.75</v>
      </c>
      <c r="J20" s="34">
        <f t="shared" si="24"/>
        <v>2733500.4166666665</v>
      </c>
      <c r="K20" s="34">
        <f t="shared" si="25"/>
        <v>394874.75</v>
      </c>
      <c r="L20" s="34">
        <f t="shared" si="25"/>
        <v>2733500.4166666665</v>
      </c>
      <c r="M20" s="34">
        <f t="shared" si="26"/>
        <v>394874.75</v>
      </c>
      <c r="N20" s="34">
        <f t="shared" si="26"/>
        <v>2733500.4166666665</v>
      </c>
      <c r="O20" s="34">
        <f t="shared" si="27"/>
        <v>394874.75</v>
      </c>
      <c r="P20" s="34">
        <f t="shared" si="27"/>
        <v>2733500.4166666665</v>
      </c>
      <c r="Q20" s="34">
        <f t="shared" si="28"/>
        <v>394874.75</v>
      </c>
      <c r="R20" s="34">
        <f t="shared" si="28"/>
        <v>2733500.4166666665</v>
      </c>
      <c r="S20" s="34">
        <f t="shared" si="29"/>
        <v>394874.75</v>
      </c>
      <c r="T20" s="34">
        <f t="shared" si="29"/>
        <v>2733500.4166666665</v>
      </c>
      <c r="U20" s="34">
        <f t="shared" si="30"/>
        <v>394874.75</v>
      </c>
      <c r="V20" s="34">
        <f t="shared" si="30"/>
        <v>2733500.4166666665</v>
      </c>
      <c r="W20" s="34">
        <f t="shared" si="31"/>
        <v>394874.75</v>
      </c>
      <c r="X20" s="34">
        <f t="shared" si="31"/>
        <v>2733500.4166666665</v>
      </c>
      <c r="Y20" s="34">
        <f t="shared" si="32"/>
        <v>394874.75</v>
      </c>
      <c r="Z20" s="24"/>
      <c r="AA20" s="21">
        <v>4738497</v>
      </c>
      <c r="AB20" s="22">
        <v>32802005</v>
      </c>
    </row>
    <row r="21" spans="1:28" ht="15" thickBot="1" x14ac:dyDescent="0.35">
      <c r="A21" s="8">
        <v>20</v>
      </c>
      <c r="B21" s="20" t="s">
        <v>46</v>
      </c>
      <c r="C21" s="34">
        <f t="shared" si="21"/>
        <v>3846295.4166666665</v>
      </c>
      <c r="D21" s="34">
        <f t="shared" si="21"/>
        <v>8917442.5</v>
      </c>
      <c r="E21" s="34">
        <f t="shared" si="22"/>
        <v>3846295.4166666665</v>
      </c>
      <c r="F21" s="34">
        <f t="shared" si="22"/>
        <v>8917442.5</v>
      </c>
      <c r="G21" s="34">
        <f t="shared" si="23"/>
        <v>3846295.4166666665</v>
      </c>
      <c r="H21" s="34">
        <f t="shared" si="23"/>
        <v>8917442.5</v>
      </c>
      <c r="I21" s="34">
        <f t="shared" si="24"/>
        <v>3846295.4166666665</v>
      </c>
      <c r="J21" s="34">
        <f t="shared" si="24"/>
        <v>8917442.5</v>
      </c>
      <c r="K21" s="34">
        <f t="shared" si="25"/>
        <v>3846295.4166666665</v>
      </c>
      <c r="L21" s="34">
        <f t="shared" si="25"/>
        <v>8917442.5</v>
      </c>
      <c r="M21" s="34">
        <f t="shared" si="26"/>
        <v>3846295.4166666665</v>
      </c>
      <c r="N21" s="34">
        <f t="shared" si="26"/>
        <v>8917442.5</v>
      </c>
      <c r="O21" s="34">
        <f t="shared" si="27"/>
        <v>3846295.4166666665</v>
      </c>
      <c r="P21" s="34">
        <f t="shared" si="27"/>
        <v>8917442.5</v>
      </c>
      <c r="Q21" s="34">
        <f t="shared" si="28"/>
        <v>3846295.4166666665</v>
      </c>
      <c r="R21" s="34">
        <f t="shared" si="28"/>
        <v>8917442.5</v>
      </c>
      <c r="S21" s="34">
        <f t="shared" si="29"/>
        <v>3846295.4166666665</v>
      </c>
      <c r="T21" s="34">
        <f t="shared" si="29"/>
        <v>8917442.5</v>
      </c>
      <c r="U21" s="34">
        <f t="shared" si="30"/>
        <v>3846295.4166666665</v>
      </c>
      <c r="V21" s="34">
        <f t="shared" si="30"/>
        <v>8917442.5</v>
      </c>
      <c r="W21" s="34">
        <f t="shared" si="31"/>
        <v>3846295.4166666665</v>
      </c>
      <c r="X21" s="34">
        <f t="shared" si="31"/>
        <v>8917442.5</v>
      </c>
      <c r="Y21" s="34">
        <f t="shared" si="32"/>
        <v>3846295.4166666665</v>
      </c>
      <c r="Z21" s="24">
        <f>AB21/12+4</f>
        <v>8917446.5</v>
      </c>
      <c r="AA21" s="21">
        <v>46155545</v>
      </c>
      <c r="AB21" s="22">
        <v>107009310</v>
      </c>
    </row>
    <row r="22" spans="1:28" x14ac:dyDescent="0.3">
      <c r="A22" s="13">
        <v>21</v>
      </c>
      <c r="B22" s="25" t="s">
        <v>47</v>
      </c>
      <c r="C22" s="34">
        <f t="shared" si="21"/>
        <v>0</v>
      </c>
      <c r="D22" s="34">
        <f t="shared" si="21"/>
        <v>0</v>
      </c>
      <c r="E22" s="34">
        <f t="shared" si="22"/>
        <v>0</v>
      </c>
      <c r="F22" s="34">
        <f t="shared" si="22"/>
        <v>0</v>
      </c>
      <c r="G22" s="34">
        <f t="shared" si="23"/>
        <v>0</v>
      </c>
      <c r="H22" s="34">
        <f t="shared" si="23"/>
        <v>0</v>
      </c>
      <c r="I22" s="34">
        <f t="shared" si="24"/>
        <v>0</v>
      </c>
      <c r="J22" s="34">
        <f t="shared" si="24"/>
        <v>0</v>
      </c>
      <c r="K22" s="34">
        <f t="shared" si="25"/>
        <v>0</v>
      </c>
      <c r="L22" s="34">
        <f t="shared" si="25"/>
        <v>0</v>
      </c>
      <c r="M22" s="34">
        <f t="shared" si="26"/>
        <v>0</v>
      </c>
      <c r="N22" s="34">
        <f t="shared" si="26"/>
        <v>0</v>
      </c>
      <c r="O22" s="34">
        <f t="shared" si="27"/>
        <v>0</v>
      </c>
      <c r="P22" s="34">
        <f t="shared" si="27"/>
        <v>0</v>
      </c>
      <c r="Q22" s="34">
        <f t="shared" si="28"/>
        <v>0</v>
      </c>
      <c r="R22" s="34">
        <f t="shared" si="28"/>
        <v>0</v>
      </c>
      <c r="S22" s="34">
        <f t="shared" si="29"/>
        <v>0</v>
      </c>
      <c r="T22" s="34">
        <f t="shared" si="29"/>
        <v>0</v>
      </c>
      <c r="U22" s="34">
        <f t="shared" si="30"/>
        <v>0</v>
      </c>
      <c r="V22" s="34">
        <f t="shared" si="30"/>
        <v>0</v>
      </c>
      <c r="W22" s="34">
        <f t="shared" si="31"/>
        <v>0</v>
      </c>
      <c r="X22" s="34">
        <f t="shared" si="31"/>
        <v>0</v>
      </c>
      <c r="Y22" s="34">
        <f t="shared" si="32"/>
        <v>0</v>
      </c>
      <c r="Z22" s="24"/>
      <c r="AA22" s="21">
        <v>0</v>
      </c>
      <c r="AB22" s="22"/>
    </row>
    <row r="23" spans="1:28" ht="15" thickBot="1" x14ac:dyDescent="0.35">
      <c r="A23" s="19">
        <v>22</v>
      </c>
      <c r="B23" s="25" t="s">
        <v>48</v>
      </c>
      <c r="C23" s="34">
        <f t="shared" si="21"/>
        <v>4054672.1666666665</v>
      </c>
      <c r="D23" s="34">
        <f t="shared" si="21"/>
        <v>8039426.916666667</v>
      </c>
      <c r="E23" s="34">
        <f t="shared" si="22"/>
        <v>4054672.1666666665</v>
      </c>
      <c r="F23" s="34">
        <f t="shared" si="22"/>
        <v>8039426.916666667</v>
      </c>
      <c r="G23" s="34">
        <f t="shared" si="23"/>
        <v>4054672.1666666665</v>
      </c>
      <c r="H23" s="34">
        <f t="shared" si="23"/>
        <v>8039426.916666667</v>
      </c>
      <c r="I23" s="34">
        <f t="shared" si="24"/>
        <v>4054672.1666666665</v>
      </c>
      <c r="J23" s="34">
        <f t="shared" si="24"/>
        <v>8039426.916666667</v>
      </c>
      <c r="K23" s="34">
        <f t="shared" si="25"/>
        <v>4054672.1666666665</v>
      </c>
      <c r="L23" s="34">
        <f t="shared" si="25"/>
        <v>8039426.916666667</v>
      </c>
      <c r="M23" s="34">
        <f t="shared" si="26"/>
        <v>4054672.1666666665</v>
      </c>
      <c r="N23" s="34">
        <f t="shared" si="26"/>
        <v>8039426.916666667</v>
      </c>
      <c r="O23" s="34">
        <f t="shared" si="27"/>
        <v>4054672.1666666665</v>
      </c>
      <c r="P23" s="34">
        <f t="shared" si="27"/>
        <v>8039426.916666667</v>
      </c>
      <c r="Q23" s="34">
        <f t="shared" si="28"/>
        <v>4054672.1666666665</v>
      </c>
      <c r="R23" s="34">
        <f t="shared" si="28"/>
        <v>8039426.916666667</v>
      </c>
      <c r="S23" s="34">
        <f t="shared" si="29"/>
        <v>4054672.1666666665</v>
      </c>
      <c r="T23" s="34">
        <f t="shared" si="29"/>
        <v>8039426.916666667</v>
      </c>
      <c r="U23" s="34">
        <f t="shared" si="30"/>
        <v>4054672.1666666665</v>
      </c>
      <c r="V23" s="34">
        <f t="shared" si="30"/>
        <v>8039426.916666667</v>
      </c>
      <c r="W23" s="34">
        <f t="shared" si="31"/>
        <v>4054672.1666666665</v>
      </c>
      <c r="X23" s="34">
        <f t="shared" si="31"/>
        <v>8039426.916666667</v>
      </c>
      <c r="Y23" s="34">
        <f t="shared" si="32"/>
        <v>4054672.1666666665</v>
      </c>
      <c r="Z23" s="24">
        <f t="shared" si="33"/>
        <v>8039421.916666667</v>
      </c>
      <c r="AA23" s="21">
        <v>48656066</v>
      </c>
      <c r="AB23" s="22">
        <v>96473123</v>
      </c>
    </row>
    <row r="24" spans="1:28" ht="15" thickBot="1" x14ac:dyDescent="0.35">
      <c r="A24" s="19">
        <v>23</v>
      </c>
      <c r="B24" s="29" t="s">
        <v>49</v>
      </c>
      <c r="C24" s="30">
        <f t="shared" ref="C24:Y24" si="34">SUM(C15:C23)</f>
        <v>14453492.999999998</v>
      </c>
      <c r="D24" s="30">
        <f>SUM(D15:D23)</f>
        <v>30814722.833333332</v>
      </c>
      <c r="E24" s="30">
        <f t="shared" si="34"/>
        <v>14453492.999999998</v>
      </c>
      <c r="F24" s="30">
        <f>SUM(F15:F23)</f>
        <v>30814722.833333332</v>
      </c>
      <c r="G24" s="30">
        <f t="shared" si="34"/>
        <v>14453492.999999998</v>
      </c>
      <c r="H24" s="30">
        <f>SUM(H15:H23)</f>
        <v>30814722.833333332</v>
      </c>
      <c r="I24" s="30">
        <f t="shared" si="34"/>
        <v>14453492.999999998</v>
      </c>
      <c r="J24" s="30">
        <f>SUM(J15:J23)</f>
        <v>30814722.833333332</v>
      </c>
      <c r="K24" s="30">
        <f t="shared" si="34"/>
        <v>14453492.999999998</v>
      </c>
      <c r="L24" s="30">
        <f>SUM(L15:L23)</f>
        <v>30814722.833333332</v>
      </c>
      <c r="M24" s="30">
        <f t="shared" si="34"/>
        <v>14453492.999999998</v>
      </c>
      <c r="N24" s="30">
        <f>SUM(N15:N23)</f>
        <v>30814722.833333332</v>
      </c>
      <c r="O24" s="30">
        <f t="shared" si="34"/>
        <v>14453492.999999998</v>
      </c>
      <c r="P24" s="30">
        <f>SUM(P15:P23)</f>
        <v>30814722.833333332</v>
      </c>
      <c r="Q24" s="30">
        <f t="shared" si="34"/>
        <v>14453492.999999998</v>
      </c>
      <c r="R24" s="30">
        <f>SUM(R15:R23)</f>
        <v>30814722.833333332</v>
      </c>
      <c r="S24" s="30">
        <f t="shared" si="34"/>
        <v>14453492.999999998</v>
      </c>
      <c r="T24" s="30">
        <f>SUM(T15:T23)</f>
        <v>30814722.833333332</v>
      </c>
      <c r="U24" s="30">
        <f t="shared" si="34"/>
        <v>14453492.999999998</v>
      </c>
      <c r="V24" s="30">
        <f>SUM(V15:V23)</f>
        <v>30814722.833333332</v>
      </c>
      <c r="W24" s="30">
        <f t="shared" si="34"/>
        <v>14453492.999999998</v>
      </c>
      <c r="X24" s="30">
        <f>SUM(X15:X23)</f>
        <v>30814722.833333332</v>
      </c>
      <c r="Y24" s="30">
        <f t="shared" si="34"/>
        <v>14453492.999999998</v>
      </c>
      <c r="Z24" s="31">
        <f>SUM(Z15:Z23)</f>
        <v>28081198.416666668</v>
      </c>
      <c r="AA24" s="31">
        <f>SUM(AA15:AA23)</f>
        <v>173441916</v>
      </c>
      <c r="AB24" s="37">
        <f>SUM(AB15:AB23)</f>
        <v>369776674</v>
      </c>
    </row>
    <row r="25" spans="1:28" ht="15" thickBot="1" x14ac:dyDescent="0.35">
      <c r="A25" s="19">
        <v>24</v>
      </c>
      <c r="B25" s="38" t="s">
        <v>50</v>
      </c>
      <c r="C25" s="39">
        <f t="shared" ref="C25:AB25" si="35">C13-C24</f>
        <v>105085.66666666791</v>
      </c>
      <c r="D25" s="39">
        <f>D13-D24</f>
        <v>16964288.750000004</v>
      </c>
      <c r="E25" s="39">
        <f t="shared" si="35"/>
        <v>105085.66666666791</v>
      </c>
      <c r="F25" s="39">
        <f>F13-F24</f>
        <v>16964288.750000004</v>
      </c>
      <c r="G25" s="39">
        <f t="shared" si="35"/>
        <v>105085.66666666791</v>
      </c>
      <c r="H25" s="39">
        <f>H13-H24</f>
        <v>28167757.750000004</v>
      </c>
      <c r="I25" s="39">
        <f t="shared" si="35"/>
        <v>105085.66666666791</v>
      </c>
      <c r="J25" s="39">
        <f>J13-J24</f>
        <v>17249288.750000004</v>
      </c>
      <c r="K25" s="39">
        <f t="shared" si="35"/>
        <v>105085.66666666791</v>
      </c>
      <c r="L25" s="39">
        <f>L13-L24</f>
        <v>16964288.750000004</v>
      </c>
      <c r="M25" s="39">
        <f t="shared" si="35"/>
        <v>105085.66666666791</v>
      </c>
      <c r="N25" s="39">
        <f t="shared" si="35"/>
        <v>16964288.750000004</v>
      </c>
      <c r="O25" s="39">
        <f t="shared" si="35"/>
        <v>105085.66666666791</v>
      </c>
      <c r="P25" s="39">
        <f t="shared" si="35"/>
        <v>16964288.750000004</v>
      </c>
      <c r="Q25" s="39">
        <f t="shared" si="35"/>
        <v>105085.66666666791</v>
      </c>
      <c r="R25" s="39">
        <f t="shared" si="35"/>
        <v>16964288.750000004</v>
      </c>
      <c r="S25" s="39">
        <f t="shared" si="35"/>
        <v>105085.66666666791</v>
      </c>
      <c r="T25" s="39">
        <f t="shared" si="35"/>
        <v>16964288.750000004</v>
      </c>
      <c r="U25" s="39">
        <f t="shared" si="35"/>
        <v>105085.66666666791</v>
      </c>
      <c r="V25" s="39">
        <f t="shared" si="35"/>
        <v>16964288.750000004</v>
      </c>
      <c r="W25" s="39">
        <f t="shared" si="35"/>
        <v>105085.66666666791</v>
      </c>
      <c r="X25" s="39">
        <f t="shared" si="35"/>
        <v>16964288.750000004</v>
      </c>
      <c r="Y25" s="39">
        <f t="shared" si="35"/>
        <v>105082.66666666791</v>
      </c>
      <c r="Z25" s="39">
        <f t="shared" si="35"/>
        <v>19697823.166666668</v>
      </c>
      <c r="AA25" s="40">
        <f>AA13-AA24</f>
        <v>1261028</v>
      </c>
      <c r="AB25" s="41">
        <f t="shared" si="35"/>
        <v>206109685</v>
      </c>
    </row>
  </sheetData>
  <mergeCells count="2">
    <mergeCell ref="B3:AB3"/>
    <mergeCell ref="B14:A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Imezo</dc:creator>
  <cp:lastModifiedBy>Imezo</cp:lastModifiedBy>
  <dcterms:created xsi:type="dcterms:W3CDTF">2021-06-11T10:44:25Z</dcterms:created>
  <dcterms:modified xsi:type="dcterms:W3CDTF">2021-06-11T10:49:13Z</dcterms:modified>
</cp:coreProperties>
</file>