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vatal1\Desktop\Előterjesztések\2021\2021 május\"/>
    </mc:Choice>
  </mc:AlternateContent>
  <bookViews>
    <workbookView xWindow="0" yWindow="0" windowWidth="20490" windowHeight="7530" activeTab="3"/>
  </bookViews>
  <sheets>
    <sheet name="1sz mell." sheetId="1" r:id="rId1"/>
    <sheet name="2sz.mell" sheetId="2" r:id="rId2"/>
    <sheet name="3sz.mell" sheetId="9" r:id="rId3"/>
    <sheet name="4sz.mell." sheetId="3" r:id="rId4"/>
    <sheet name="5sz.mell." sheetId="4" r:id="rId5"/>
    <sheet name="6.sz. mell." sheetId="21" r:id="rId6"/>
    <sheet name="7.sz. mell. " sheetId="22" r:id="rId7"/>
    <sheet name="8-9sz. mell." sheetId="15" r:id="rId8"/>
  </sheets>
  <definedNames>
    <definedName name="_xlnm._FilterDatabase" localSheetId="3" hidden="1">'4sz.mell.'!$G$1:$G$506</definedName>
  </definedNames>
  <calcPr calcId="181029"/>
</workbook>
</file>

<file path=xl/calcChain.xml><?xml version="1.0" encoding="utf-8"?>
<calcChain xmlns="http://schemas.openxmlformats.org/spreadsheetml/2006/main">
  <c r="S75" i="15" l="1"/>
  <c r="Q71" i="15"/>
  <c r="J47" i="9"/>
  <c r="J41" i="9"/>
  <c r="J42" i="9"/>
  <c r="J43" i="9"/>
  <c r="J44" i="9"/>
  <c r="J45" i="9"/>
  <c r="J46" i="9"/>
  <c r="J40" i="9"/>
  <c r="I41" i="9"/>
  <c r="I42" i="9"/>
  <c r="I47" i="9"/>
  <c r="I38" i="9"/>
  <c r="I48" i="9"/>
  <c r="I43" i="9"/>
  <c r="I44" i="9"/>
  <c r="I45" i="9"/>
  <c r="I46" i="9"/>
  <c r="I40" i="9"/>
  <c r="F203" i="21"/>
  <c r="F12" i="21"/>
  <c r="F118" i="21"/>
  <c r="F79" i="21"/>
  <c r="F87" i="21"/>
  <c r="F81" i="21"/>
  <c r="F80" i="21"/>
  <c r="F78" i="21"/>
  <c r="F36" i="21"/>
  <c r="F48" i="21"/>
  <c r="D203" i="21"/>
  <c r="D12" i="21"/>
  <c r="D153" i="21"/>
  <c r="D118" i="21"/>
  <c r="E190" i="21"/>
  <c r="E203" i="21"/>
  <c r="E12" i="21"/>
  <c r="E153" i="21"/>
  <c r="E118" i="21"/>
  <c r="E78" i="21"/>
  <c r="E48" i="21"/>
  <c r="E191" i="21"/>
  <c r="F114" i="21"/>
  <c r="F117" i="21"/>
  <c r="E114" i="21"/>
  <c r="F115" i="21"/>
  <c r="E36" i="21"/>
  <c r="F37" i="21"/>
  <c r="E26" i="21"/>
  <c r="F28" i="21"/>
  <c r="F26" i="21"/>
  <c r="E178" i="21"/>
  <c r="F179" i="21"/>
  <c r="F178" i="21"/>
  <c r="F31" i="21"/>
  <c r="E30" i="21"/>
  <c r="E175" i="21"/>
  <c r="F177" i="21"/>
  <c r="F176" i="21"/>
  <c r="E171" i="21"/>
  <c r="F174" i="21"/>
  <c r="F172" i="21"/>
  <c r="F164" i="21"/>
  <c r="E161" i="21"/>
  <c r="F103" i="21"/>
  <c r="F16" i="21"/>
  <c r="E13" i="21"/>
  <c r="E19" i="21"/>
  <c r="F170" i="21"/>
  <c r="F168" i="21"/>
  <c r="D167" i="21"/>
  <c r="D79" i="21"/>
  <c r="F38" i="22"/>
  <c r="F29" i="22"/>
  <c r="F23" i="22"/>
  <c r="F27" i="22"/>
  <c r="F22" i="22"/>
  <c r="E60" i="22"/>
  <c r="E11" i="22"/>
  <c r="E50" i="22"/>
  <c r="F51" i="22"/>
  <c r="F50" i="22"/>
  <c r="E45" i="22"/>
  <c r="F48" i="22"/>
  <c r="F46" i="22"/>
  <c r="E35" i="22"/>
  <c r="F36" i="22"/>
  <c r="E40" i="22"/>
  <c r="F41" i="22"/>
  <c r="F40" i="22"/>
  <c r="E16" i="22"/>
  <c r="F20" i="22"/>
  <c r="F17" i="22"/>
  <c r="F12" i="22"/>
  <c r="E12" i="22"/>
  <c r="C35" i="22"/>
  <c r="C29" i="22"/>
  <c r="C22" i="22"/>
  <c r="C16" i="22"/>
  <c r="H268" i="2"/>
  <c r="H267" i="2"/>
  <c r="H277" i="2"/>
  <c r="H288" i="2"/>
  <c r="H284" i="2"/>
  <c r="I270" i="2"/>
  <c r="H213" i="2"/>
  <c r="I213" i="2"/>
  <c r="I208" i="2"/>
  <c r="H207" i="2"/>
  <c r="I211" i="2"/>
  <c r="I164" i="2"/>
  <c r="H161" i="2"/>
  <c r="H164" i="2"/>
  <c r="I163" i="2"/>
  <c r="I159" i="2"/>
  <c r="H151" i="2"/>
  <c r="I150" i="2"/>
  <c r="I90" i="2"/>
  <c r="H85" i="2"/>
  <c r="I87" i="2"/>
  <c r="I79" i="2"/>
  <c r="H78" i="2"/>
  <c r="H89" i="2"/>
  <c r="H33" i="2"/>
  <c r="H27" i="2"/>
  <c r="H38" i="2"/>
  <c r="H41" i="2"/>
  <c r="I43" i="2"/>
  <c r="I39" i="2"/>
  <c r="I38" i="2"/>
  <c r="H24" i="2"/>
  <c r="I26" i="2"/>
  <c r="G268" i="2"/>
  <c r="G267" i="2"/>
  <c r="G277" i="2"/>
  <c r="G141" i="2"/>
  <c r="G140" i="2"/>
  <c r="G164" i="2"/>
  <c r="G24" i="2"/>
  <c r="K90" i="3"/>
  <c r="K98" i="3"/>
  <c r="J98" i="3"/>
  <c r="J92" i="3"/>
  <c r="J93" i="3"/>
  <c r="J94" i="3"/>
  <c r="J95" i="3"/>
  <c r="J96" i="3"/>
  <c r="J97" i="3"/>
  <c r="J91" i="3"/>
  <c r="I92" i="3"/>
  <c r="I93" i="3"/>
  <c r="I91" i="3"/>
  <c r="K24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68" i="3"/>
  <c r="J69" i="3"/>
  <c r="J70" i="3"/>
  <c r="K233" i="3"/>
  <c r="K278" i="3"/>
  <c r="J250" i="3"/>
  <c r="J271" i="3"/>
  <c r="J280" i="3"/>
  <c r="K279" i="3"/>
  <c r="K246" i="3"/>
  <c r="K242" i="3"/>
  <c r="K244" i="3"/>
  <c r="O272" i="3"/>
  <c r="O279" i="3"/>
  <c r="O232" i="3"/>
  <c r="O222" i="3"/>
  <c r="R280" i="3"/>
  <c r="S273" i="3"/>
  <c r="N175" i="3"/>
  <c r="N115" i="3"/>
  <c r="N204" i="3"/>
  <c r="J203" i="3"/>
  <c r="K202" i="3"/>
  <c r="K172" i="3"/>
  <c r="K173" i="3"/>
  <c r="K136" i="3"/>
  <c r="S67" i="3"/>
  <c r="S68" i="3"/>
  <c r="S69" i="3"/>
  <c r="Q90" i="3"/>
  <c r="Q99" i="3"/>
  <c r="O67" i="3"/>
  <c r="O68" i="3"/>
  <c r="O69" i="3"/>
  <c r="M99" i="3"/>
  <c r="M90" i="3"/>
  <c r="P33" i="4"/>
  <c r="P34" i="4"/>
  <c r="P35" i="4"/>
  <c r="O33" i="4"/>
  <c r="O34" i="4"/>
  <c r="O35" i="4"/>
  <c r="O36" i="4"/>
  <c r="O37" i="4"/>
  <c r="K38" i="4"/>
  <c r="O23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9" i="4"/>
  <c r="P23" i="4"/>
  <c r="N23" i="4"/>
  <c r="P22" i="4"/>
  <c r="N22" i="4"/>
  <c r="L22" i="4"/>
  <c r="H9" i="4"/>
  <c r="H23" i="4"/>
  <c r="G23" i="4"/>
  <c r="P21" i="4"/>
  <c r="N21" i="4"/>
  <c r="H21" i="4"/>
  <c r="N32" i="4"/>
  <c r="N38" i="4"/>
  <c r="N30" i="4"/>
  <c r="N26" i="4"/>
  <c r="N28" i="4"/>
  <c r="N27" i="4"/>
  <c r="N25" i="4"/>
  <c r="N10" i="4"/>
  <c r="N11" i="4"/>
  <c r="N12" i="4"/>
  <c r="N13" i="4"/>
  <c r="N14" i="4"/>
  <c r="N15" i="4"/>
  <c r="N16" i="4"/>
  <c r="N17" i="4"/>
  <c r="N18" i="4"/>
  <c r="N19" i="4"/>
  <c r="N20" i="4"/>
  <c r="N9" i="4"/>
  <c r="F38" i="4"/>
  <c r="F30" i="4"/>
  <c r="R109" i="9"/>
  <c r="Q109" i="9"/>
  <c r="Q48" i="9"/>
  <c r="H48" i="9"/>
  <c r="G48" i="9"/>
  <c r="G9" i="9"/>
  <c r="J9" i="9"/>
  <c r="I9" i="9"/>
  <c r="H9" i="9"/>
  <c r="J93" i="9"/>
  <c r="I93" i="9"/>
  <c r="R99" i="9"/>
  <c r="Q99" i="9"/>
  <c r="R108" i="9"/>
  <c r="Q108" i="9"/>
  <c r="I99" i="9"/>
  <c r="I108" i="9"/>
  <c r="J108" i="9"/>
  <c r="J107" i="9"/>
  <c r="R102" i="9"/>
  <c r="I35" i="9"/>
  <c r="I36" i="9"/>
  <c r="I34" i="9"/>
  <c r="H35" i="9"/>
  <c r="H36" i="9"/>
  <c r="H34" i="9"/>
  <c r="M37" i="9"/>
  <c r="I37" i="9"/>
  <c r="I98" i="9"/>
  <c r="J95" i="9"/>
  <c r="J98" i="9"/>
  <c r="J134" i="9"/>
  <c r="I70" i="9"/>
  <c r="I109" i="9"/>
  <c r="Q32" i="9"/>
  <c r="M32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11" i="9"/>
  <c r="J91" i="9"/>
  <c r="J92" i="9"/>
  <c r="N30" i="9"/>
  <c r="N3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11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73" i="9"/>
  <c r="Q93" i="9"/>
  <c r="Q70" i="9"/>
  <c r="R72" i="9"/>
  <c r="R93" i="9"/>
  <c r="L32" i="9"/>
  <c r="H32" i="9"/>
  <c r="E167" i="21"/>
  <c r="E79" i="21"/>
  <c r="S119" i="3"/>
  <c r="K17" i="3"/>
  <c r="R99" i="3"/>
  <c r="R90" i="3"/>
  <c r="H141" i="2"/>
  <c r="H140" i="2"/>
  <c r="O32" i="4"/>
  <c r="O38" i="4"/>
  <c r="O30" i="4"/>
  <c r="F162" i="21"/>
  <c r="F166" i="21"/>
  <c r="D161" i="21"/>
  <c r="L27" i="4"/>
  <c r="J28" i="4"/>
  <c r="J23" i="4"/>
  <c r="J7" i="4"/>
  <c r="J39" i="4"/>
  <c r="F28" i="4"/>
  <c r="F23" i="4"/>
  <c r="J414" i="3"/>
  <c r="O78" i="3"/>
  <c r="K78" i="3"/>
  <c r="O79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79" i="3"/>
  <c r="I76" i="3"/>
  <c r="I64" i="3"/>
  <c r="I65" i="3"/>
  <c r="I66" i="3"/>
  <c r="I67" i="3"/>
  <c r="I63" i="3"/>
  <c r="I15" i="3"/>
  <c r="I354" i="3"/>
  <c r="I376" i="3"/>
  <c r="I385" i="3"/>
  <c r="I325" i="3"/>
  <c r="I414" i="3"/>
  <c r="I203" i="3"/>
  <c r="I184" i="3"/>
  <c r="I145" i="3"/>
  <c r="I166" i="3"/>
  <c r="I175" i="3"/>
  <c r="Q80" i="3"/>
  <c r="Q43" i="3"/>
  <c r="Q62" i="3"/>
  <c r="Q71" i="3"/>
  <c r="M80" i="3"/>
  <c r="M43" i="3"/>
  <c r="M62" i="3"/>
  <c r="M71" i="3"/>
  <c r="L37" i="9"/>
  <c r="H37" i="9"/>
  <c r="K37" i="9"/>
  <c r="H47" i="9"/>
  <c r="H38" i="9"/>
  <c r="G288" i="2"/>
  <c r="G213" i="2"/>
  <c r="G78" i="2"/>
  <c r="H14" i="2"/>
  <c r="G14" i="2"/>
  <c r="I18" i="2"/>
  <c r="F201" i="21"/>
  <c r="F199" i="21"/>
  <c r="F194" i="21"/>
  <c r="F196" i="21"/>
  <c r="F192" i="21"/>
  <c r="F185" i="21"/>
  <c r="F183" i="21"/>
  <c r="F159" i="21"/>
  <c r="F158" i="21"/>
  <c r="F156" i="21"/>
  <c r="F157" i="21"/>
  <c r="F155" i="21"/>
  <c r="F45" i="21"/>
  <c r="F47" i="21"/>
  <c r="F43" i="21"/>
  <c r="F41" i="21"/>
  <c r="F39" i="21"/>
  <c r="F35" i="21"/>
  <c r="F34" i="21"/>
  <c r="F23" i="21"/>
  <c r="F25" i="21"/>
  <c r="F20" i="21"/>
  <c r="F18" i="21"/>
  <c r="F14" i="21"/>
  <c r="F85" i="21"/>
  <c r="F88" i="21"/>
  <c r="F92" i="21"/>
  <c r="F95" i="21"/>
  <c r="F97" i="21"/>
  <c r="F104" i="21"/>
  <c r="F107" i="21"/>
  <c r="F109" i="21"/>
  <c r="F111" i="21"/>
  <c r="F113" i="21"/>
  <c r="F82" i="21"/>
  <c r="C198" i="21"/>
  <c r="C191" i="21"/>
  <c r="C182" i="21"/>
  <c r="C181" i="21"/>
  <c r="C158" i="21"/>
  <c r="C154" i="21"/>
  <c r="C108" i="21"/>
  <c r="F108" i="21"/>
  <c r="C79" i="21"/>
  <c r="C42" i="21"/>
  <c r="C36" i="21"/>
  <c r="C30" i="21"/>
  <c r="C19" i="21"/>
  <c r="C13" i="21"/>
  <c r="K273" i="3"/>
  <c r="K274" i="3"/>
  <c r="K275" i="3"/>
  <c r="K272" i="3"/>
  <c r="K245" i="3"/>
  <c r="K239" i="3"/>
  <c r="K168" i="3"/>
  <c r="K169" i="3"/>
  <c r="K170" i="3"/>
  <c r="K171" i="3"/>
  <c r="S248" i="3"/>
  <c r="K41" i="3"/>
  <c r="S225" i="3"/>
  <c r="J67" i="3"/>
  <c r="J64" i="3"/>
  <c r="J65" i="3"/>
  <c r="J66" i="3"/>
  <c r="J63" i="3"/>
  <c r="J15" i="3"/>
  <c r="S136" i="3"/>
  <c r="S142" i="3"/>
  <c r="S65" i="3"/>
  <c r="S66" i="3"/>
  <c r="S63" i="3"/>
  <c r="S32" i="3"/>
  <c r="S33" i="3"/>
  <c r="S35" i="3"/>
  <c r="S37" i="3"/>
  <c r="S38" i="3"/>
  <c r="S39" i="3"/>
  <c r="N43" i="3"/>
  <c r="N62" i="3"/>
  <c r="N71" i="3"/>
  <c r="O65" i="3"/>
  <c r="O66" i="3"/>
  <c r="O63" i="3"/>
  <c r="O32" i="3"/>
  <c r="O37" i="3"/>
  <c r="O38" i="3"/>
  <c r="O39" i="3"/>
  <c r="H64" i="3"/>
  <c r="H65" i="3"/>
  <c r="H66" i="3"/>
  <c r="H67" i="3"/>
  <c r="H63" i="3"/>
  <c r="H16" i="3"/>
  <c r="H18" i="3"/>
  <c r="H19" i="3"/>
  <c r="H20" i="3"/>
  <c r="H21" i="3"/>
  <c r="H22" i="3"/>
  <c r="H23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15" i="3"/>
  <c r="S120" i="3"/>
  <c r="K18" i="3"/>
  <c r="P250" i="3"/>
  <c r="P271" i="3"/>
  <c r="P280" i="3"/>
  <c r="O274" i="3"/>
  <c r="O236" i="3"/>
  <c r="O235" i="3"/>
  <c r="K28" i="3"/>
  <c r="O171" i="3"/>
  <c r="O144" i="3"/>
  <c r="K42" i="3"/>
  <c r="K140" i="3"/>
  <c r="K139" i="3"/>
  <c r="K138" i="3"/>
  <c r="K36" i="3"/>
  <c r="O25" i="4"/>
  <c r="O28" i="4"/>
  <c r="K28" i="4"/>
  <c r="L25" i="4"/>
  <c r="L20" i="4"/>
  <c r="L19" i="4"/>
  <c r="L13" i="4"/>
  <c r="G22" i="9"/>
  <c r="G23" i="9"/>
  <c r="G24" i="9"/>
  <c r="N36" i="9"/>
  <c r="J36" i="9"/>
  <c r="N34" i="9"/>
  <c r="J34" i="9"/>
  <c r="K32" i="9"/>
  <c r="I86" i="2"/>
  <c r="I85" i="2"/>
  <c r="I285" i="2"/>
  <c r="I269" i="2"/>
  <c r="I145" i="2"/>
  <c r="F284" i="2"/>
  <c r="F288" i="2"/>
  <c r="F268" i="2"/>
  <c r="F267" i="2"/>
  <c r="F277" i="2"/>
  <c r="F151" i="2"/>
  <c r="F85" i="2"/>
  <c r="F27" i="2"/>
  <c r="F207" i="2"/>
  <c r="I207" i="2"/>
  <c r="F161" i="2"/>
  <c r="F78" i="2"/>
  <c r="F89" i="2"/>
  <c r="I25" i="2"/>
  <c r="F24" i="2"/>
  <c r="S168" i="3"/>
  <c r="S139" i="3"/>
  <c r="J77" i="3"/>
  <c r="J78" i="3"/>
  <c r="J79" i="3"/>
  <c r="J76" i="3"/>
  <c r="O246" i="3"/>
  <c r="J289" i="3"/>
  <c r="K289" i="3"/>
  <c r="J354" i="3"/>
  <c r="J376" i="3"/>
  <c r="J385" i="3"/>
  <c r="H385" i="3"/>
  <c r="M280" i="3"/>
  <c r="N250" i="3"/>
  <c r="N271" i="3"/>
  <c r="N280" i="3"/>
  <c r="O231" i="3"/>
  <c r="O240" i="3"/>
  <c r="O229" i="3"/>
  <c r="L250" i="3"/>
  <c r="L271" i="3"/>
  <c r="L280" i="3"/>
  <c r="L220" i="3"/>
  <c r="L309" i="3"/>
  <c r="K223" i="3"/>
  <c r="K228" i="3"/>
  <c r="K222" i="3"/>
  <c r="K226" i="3"/>
  <c r="K229" i="3"/>
  <c r="K236" i="3"/>
  <c r="H250" i="3"/>
  <c r="H271" i="3"/>
  <c r="H280" i="3"/>
  <c r="H220" i="3"/>
  <c r="R145" i="3"/>
  <c r="R166" i="3"/>
  <c r="R175" i="3"/>
  <c r="R115" i="3"/>
  <c r="R204" i="3"/>
  <c r="S117" i="3"/>
  <c r="P145" i="3"/>
  <c r="P166" i="3"/>
  <c r="P175" i="3"/>
  <c r="P115" i="3"/>
  <c r="P204" i="3"/>
  <c r="O142" i="3"/>
  <c r="O167" i="3"/>
  <c r="L145" i="3"/>
  <c r="L166" i="3"/>
  <c r="L175" i="3"/>
  <c r="L115" i="3"/>
  <c r="L204" i="3"/>
  <c r="J145" i="3"/>
  <c r="J166" i="3"/>
  <c r="J175" i="3"/>
  <c r="K117" i="3"/>
  <c r="L32" i="4"/>
  <c r="L38" i="4"/>
  <c r="L30" i="4"/>
  <c r="O20" i="3"/>
  <c r="K20" i="3"/>
  <c r="K118" i="3"/>
  <c r="K16" i="3"/>
  <c r="O223" i="3"/>
  <c r="O19" i="3"/>
  <c r="S19" i="3"/>
  <c r="K121" i="3"/>
  <c r="O21" i="3"/>
  <c r="S21" i="3"/>
  <c r="K123" i="3"/>
  <c r="O22" i="3"/>
  <c r="S22" i="3"/>
  <c r="K124" i="3"/>
  <c r="K125" i="3"/>
  <c r="K23" i="3"/>
  <c r="K137" i="3"/>
  <c r="O140" i="3"/>
  <c r="O95" i="3"/>
  <c r="S95" i="3"/>
  <c r="K199" i="3"/>
  <c r="K304" i="3"/>
  <c r="O15" i="3"/>
  <c r="S15" i="3"/>
  <c r="K127" i="3"/>
  <c r="K25" i="3"/>
  <c r="K128" i="3"/>
  <c r="K26" i="3"/>
  <c r="K129" i="3"/>
  <c r="K27" i="3"/>
  <c r="K131" i="3"/>
  <c r="K132" i="3"/>
  <c r="K30" i="3"/>
  <c r="K133" i="3"/>
  <c r="K31" i="3"/>
  <c r="K134" i="3"/>
  <c r="K135" i="3"/>
  <c r="K141" i="3"/>
  <c r="K167" i="3"/>
  <c r="O76" i="3"/>
  <c r="S76" i="3"/>
  <c r="K180" i="3"/>
  <c r="K285" i="3"/>
  <c r="O77" i="3"/>
  <c r="S77" i="3"/>
  <c r="K181" i="3"/>
  <c r="S79" i="3"/>
  <c r="K183" i="3"/>
  <c r="O91" i="3"/>
  <c r="S91" i="3"/>
  <c r="S92" i="3"/>
  <c r="K196" i="3"/>
  <c r="K301" i="3"/>
  <c r="O93" i="3"/>
  <c r="S93" i="3"/>
  <c r="K197" i="3"/>
  <c r="K302" i="3"/>
  <c r="O94" i="3"/>
  <c r="S94" i="3"/>
  <c r="K198" i="3"/>
  <c r="K303" i="3"/>
  <c r="O96" i="3"/>
  <c r="S96" i="3"/>
  <c r="K200" i="3"/>
  <c r="K305" i="3"/>
  <c r="O97" i="3"/>
  <c r="S97" i="3"/>
  <c r="K201" i="3"/>
  <c r="K306" i="3"/>
  <c r="I281" i="2"/>
  <c r="I282" i="2"/>
  <c r="G18" i="9"/>
  <c r="G12" i="9"/>
  <c r="G13" i="9"/>
  <c r="G14" i="9"/>
  <c r="G15" i="9"/>
  <c r="G16" i="9"/>
  <c r="G17" i="9"/>
  <c r="G19" i="9"/>
  <c r="G21" i="9"/>
  <c r="G25" i="9"/>
  <c r="G26" i="9"/>
  <c r="G28" i="9"/>
  <c r="G11" i="9"/>
  <c r="J135" i="9"/>
  <c r="R15" i="9"/>
  <c r="R28" i="9"/>
  <c r="J28" i="9"/>
  <c r="J72" i="9"/>
  <c r="Q59" i="15"/>
  <c r="Q61" i="15"/>
  <c r="Q63" i="15"/>
  <c r="Q76" i="15"/>
  <c r="Q65" i="15"/>
  <c r="Q67" i="15"/>
  <c r="Q69" i="15"/>
  <c r="Q57" i="15"/>
  <c r="I153" i="9"/>
  <c r="I130" i="9"/>
  <c r="I169" i="9"/>
  <c r="J156" i="9"/>
  <c r="J35" i="9"/>
  <c r="G35" i="9"/>
  <c r="Q18" i="15"/>
  <c r="Q16" i="15"/>
  <c r="K25" i="15"/>
  <c r="I25" i="15"/>
  <c r="G25" i="15"/>
  <c r="S20" i="3"/>
  <c r="R309" i="3"/>
  <c r="J308" i="3"/>
  <c r="J298" i="3"/>
  <c r="J184" i="3"/>
  <c r="R80" i="3"/>
  <c r="R43" i="3"/>
  <c r="R62" i="3"/>
  <c r="R71" i="3"/>
  <c r="P99" i="3"/>
  <c r="P43" i="3"/>
  <c r="P62" i="3"/>
  <c r="P71" i="3"/>
  <c r="N80" i="3"/>
  <c r="H25" i="4"/>
  <c r="H26" i="4"/>
  <c r="P26" i="4"/>
  <c r="P27" i="4"/>
  <c r="L9" i="4"/>
  <c r="P9" i="4"/>
  <c r="H10" i="4"/>
  <c r="P10" i="4"/>
  <c r="H11" i="4"/>
  <c r="P11" i="4"/>
  <c r="H12" i="4"/>
  <c r="L12" i="4"/>
  <c r="H13" i="4"/>
  <c r="H14" i="4"/>
  <c r="L14" i="4"/>
  <c r="H15" i="4"/>
  <c r="P15" i="4"/>
  <c r="H16" i="4"/>
  <c r="P16" i="4"/>
  <c r="L17" i="4"/>
  <c r="P17" i="4"/>
  <c r="H18" i="4"/>
  <c r="L18" i="4"/>
  <c r="H19" i="4"/>
  <c r="M10" i="4"/>
  <c r="M11" i="4"/>
  <c r="M12" i="4"/>
  <c r="M13" i="4"/>
  <c r="M14" i="4"/>
  <c r="M15" i="4"/>
  <c r="M16" i="4"/>
  <c r="M17" i="4"/>
  <c r="M18" i="4"/>
  <c r="M19" i="4"/>
  <c r="M20" i="4"/>
  <c r="M9" i="4"/>
  <c r="K23" i="4"/>
  <c r="G38" i="4"/>
  <c r="G30" i="4"/>
  <c r="H20" i="4"/>
  <c r="P20" i="4"/>
  <c r="G93" i="9"/>
  <c r="G70" i="9"/>
  <c r="J25" i="1"/>
  <c r="G25" i="1"/>
  <c r="I203" i="2"/>
  <c r="I204" i="2"/>
  <c r="I205" i="2"/>
  <c r="I206" i="2"/>
  <c r="I212" i="2"/>
  <c r="I161" i="2"/>
  <c r="F141" i="2"/>
  <c r="F140" i="2"/>
  <c r="I147" i="2"/>
  <c r="I82" i="2"/>
  <c r="F41" i="2"/>
  <c r="I41" i="2"/>
  <c r="J193" i="3"/>
  <c r="I250" i="3"/>
  <c r="I271" i="3"/>
  <c r="I280" i="3"/>
  <c r="I220" i="3"/>
  <c r="I309" i="3"/>
  <c r="H130" i="9"/>
  <c r="I23" i="2"/>
  <c r="P63" i="15"/>
  <c r="P69" i="15"/>
  <c r="J76" i="15"/>
  <c r="I76" i="15"/>
  <c r="H76" i="15"/>
  <c r="G76" i="15"/>
  <c r="F76" i="15"/>
  <c r="M33" i="4"/>
  <c r="M34" i="4"/>
  <c r="M35" i="4"/>
  <c r="M36" i="4"/>
  <c r="M38" i="4"/>
  <c r="M30" i="4"/>
  <c r="M37" i="4"/>
  <c r="M32" i="4"/>
  <c r="G28" i="4"/>
  <c r="P12" i="15"/>
  <c r="P25" i="15"/>
  <c r="Q12" i="15"/>
  <c r="P14" i="15"/>
  <c r="Q14" i="15"/>
  <c r="D25" i="15"/>
  <c r="E25" i="15"/>
  <c r="F25" i="15"/>
  <c r="H25" i="15"/>
  <c r="J25" i="15"/>
  <c r="L25" i="15"/>
  <c r="M25" i="15"/>
  <c r="N25" i="15"/>
  <c r="O25" i="15"/>
  <c r="R25" i="15"/>
  <c r="P57" i="15"/>
  <c r="P76" i="15"/>
  <c r="P59" i="15"/>
  <c r="P61" i="15"/>
  <c r="P65" i="15"/>
  <c r="P67" i="15"/>
  <c r="D76" i="15"/>
  <c r="E76" i="15"/>
  <c r="K76" i="15"/>
  <c r="N76" i="15"/>
  <c r="O76" i="15"/>
  <c r="D23" i="4"/>
  <c r="D7" i="4"/>
  <c r="D39" i="4"/>
  <c r="D28" i="4"/>
  <c r="D38" i="4"/>
  <c r="D30" i="4"/>
  <c r="C23" i="4"/>
  <c r="E23" i="4"/>
  <c r="I23" i="4"/>
  <c r="I7" i="4"/>
  <c r="I39" i="4"/>
  <c r="M25" i="4"/>
  <c r="M26" i="4"/>
  <c r="C28" i="4"/>
  <c r="C7" i="4"/>
  <c r="C38" i="4"/>
  <c r="C30" i="4"/>
  <c r="E28" i="4"/>
  <c r="H33" i="4"/>
  <c r="H32" i="4"/>
  <c r="P32" i="4"/>
  <c r="H34" i="4"/>
  <c r="H35" i="4"/>
  <c r="H36" i="4"/>
  <c r="P36" i="4"/>
  <c r="H37" i="4"/>
  <c r="P37" i="4"/>
  <c r="E38" i="4"/>
  <c r="E30" i="4"/>
  <c r="L43" i="3"/>
  <c r="L62" i="3"/>
  <c r="L71" i="3"/>
  <c r="H76" i="3"/>
  <c r="H77" i="3"/>
  <c r="L80" i="3"/>
  <c r="P80" i="3"/>
  <c r="L90" i="3"/>
  <c r="P90" i="3"/>
  <c r="H91" i="3"/>
  <c r="H92" i="3"/>
  <c r="H93" i="3"/>
  <c r="H94" i="3"/>
  <c r="H95" i="3"/>
  <c r="H96" i="3"/>
  <c r="H97" i="3"/>
  <c r="L99" i="3"/>
  <c r="N99" i="3"/>
  <c r="N90" i="3"/>
  <c r="M115" i="3"/>
  <c r="H145" i="3"/>
  <c r="H166" i="3"/>
  <c r="H175" i="3"/>
  <c r="Q145" i="3"/>
  <c r="Q166" i="3"/>
  <c r="Q175" i="3"/>
  <c r="Q115" i="3"/>
  <c r="Q204" i="3"/>
  <c r="H184" i="3"/>
  <c r="H203" i="3"/>
  <c r="H193" i="3"/>
  <c r="H308" i="3"/>
  <c r="H298" i="3"/>
  <c r="Q9" i="9"/>
  <c r="O32" i="9"/>
  <c r="O9" i="9"/>
  <c r="G40" i="9"/>
  <c r="G47" i="9"/>
  <c r="G38" i="9"/>
  <c r="G41" i="9"/>
  <c r="J102" i="9"/>
  <c r="G43" i="9"/>
  <c r="J104" i="9"/>
  <c r="G44" i="9"/>
  <c r="O70" i="9"/>
  <c r="J103" i="9"/>
  <c r="J105" i="9"/>
  <c r="J106" i="9"/>
  <c r="G108" i="9"/>
  <c r="G99" i="9"/>
  <c r="G153" i="9"/>
  <c r="G158" i="9"/>
  <c r="G130" i="9"/>
  <c r="J161" i="9"/>
  <c r="G168" i="9"/>
  <c r="G159" i="9"/>
  <c r="J159" i="9"/>
  <c r="F14" i="2"/>
  <c r="I15" i="2"/>
  <c r="I16" i="2"/>
  <c r="I17" i="2"/>
  <c r="I19" i="2"/>
  <c r="I20" i="2"/>
  <c r="I21" i="2"/>
  <c r="I22" i="2"/>
  <c r="I28" i="2"/>
  <c r="I29" i="2"/>
  <c r="I30" i="2"/>
  <c r="I31" i="2"/>
  <c r="I34" i="2"/>
  <c r="I42" i="2"/>
  <c r="I74" i="2"/>
  <c r="I75" i="2"/>
  <c r="I76" i="2"/>
  <c r="I77" i="2"/>
  <c r="I80" i="2"/>
  <c r="I81" i="2"/>
  <c r="I83" i="2"/>
  <c r="I84" i="2"/>
  <c r="I88" i="2"/>
  <c r="I142" i="2"/>
  <c r="I143" i="2"/>
  <c r="I144" i="2"/>
  <c r="I146" i="2"/>
  <c r="I148" i="2"/>
  <c r="I152" i="2"/>
  <c r="I153" i="2"/>
  <c r="I154" i="2"/>
  <c r="I155" i="2"/>
  <c r="I157" i="2"/>
  <c r="I158" i="2"/>
  <c r="I162" i="2"/>
  <c r="I209" i="2"/>
  <c r="I210" i="2"/>
  <c r="R76" i="15"/>
  <c r="E7" i="4"/>
  <c r="I24" i="2"/>
  <c r="K354" i="3"/>
  <c r="K376" i="3"/>
  <c r="K385" i="3"/>
  <c r="K325" i="3"/>
  <c r="K414" i="3"/>
  <c r="Q25" i="15"/>
  <c r="S24" i="15"/>
  <c r="S25" i="15"/>
  <c r="N37" i="9"/>
  <c r="R32" i="9"/>
  <c r="M9" i="9"/>
  <c r="M48" i="9"/>
  <c r="K7" i="4"/>
  <c r="K39" i="4"/>
  <c r="C39" i="4"/>
  <c r="M23" i="4"/>
  <c r="M7" i="4"/>
  <c r="M39" i="4"/>
  <c r="M28" i="4"/>
  <c r="E39" i="4"/>
  <c r="P38" i="4"/>
  <c r="P30" i="4"/>
  <c r="H38" i="4"/>
  <c r="H30" i="4"/>
  <c r="P18" i="4"/>
  <c r="H28" i="4"/>
  <c r="P25" i="4"/>
  <c r="P28" i="4"/>
  <c r="P19" i="4"/>
  <c r="P14" i="4"/>
  <c r="G7" i="4"/>
  <c r="P13" i="4"/>
  <c r="L23" i="4"/>
  <c r="L28" i="4"/>
  <c r="P12" i="4"/>
  <c r="G39" i="4"/>
  <c r="F7" i="4"/>
  <c r="F39" i="4"/>
  <c r="N7" i="4"/>
  <c r="N39" i="4"/>
  <c r="O7" i="4"/>
  <c r="O39" i="4"/>
  <c r="J27" i="9"/>
  <c r="J25" i="9"/>
  <c r="J23" i="9"/>
  <c r="J19" i="9"/>
  <c r="J15" i="9"/>
  <c r="J29" i="9"/>
  <c r="J21" i="9"/>
  <c r="J17" i="9"/>
  <c r="J31" i="9"/>
  <c r="G32" i="9"/>
  <c r="J12" i="9"/>
  <c r="L9" i="9"/>
  <c r="L48" i="9"/>
  <c r="J158" i="9"/>
  <c r="J37" i="9"/>
  <c r="J168" i="9"/>
  <c r="K48" i="9"/>
  <c r="R70" i="9"/>
  <c r="J24" i="9"/>
  <c r="J20" i="9"/>
  <c r="J16" i="9"/>
  <c r="J11" i="9"/>
  <c r="J26" i="9"/>
  <c r="J22" i="9"/>
  <c r="J18" i="9"/>
  <c r="J14" i="9"/>
  <c r="J30" i="9"/>
  <c r="I32" i="9"/>
  <c r="J153" i="9"/>
  <c r="G169" i="9"/>
  <c r="G109" i="9"/>
  <c r="J13" i="9"/>
  <c r="O48" i="9"/>
  <c r="R48" i="9"/>
  <c r="R9" i="9"/>
  <c r="N32" i="9"/>
  <c r="K9" i="9"/>
  <c r="N9" i="9"/>
  <c r="G37" i="9"/>
  <c r="J99" i="9"/>
  <c r="J70" i="9"/>
  <c r="J109" i="9"/>
  <c r="L7" i="4"/>
  <c r="L39" i="4"/>
  <c r="P7" i="4"/>
  <c r="P39" i="4"/>
  <c r="H7" i="4"/>
  <c r="H39" i="4"/>
  <c r="J32" i="9"/>
  <c r="J130" i="9"/>
  <c r="J169" i="9"/>
  <c r="N48" i="9"/>
  <c r="K40" i="3"/>
  <c r="K32" i="3"/>
  <c r="K19" i="3"/>
  <c r="K38" i="3"/>
  <c r="K69" i="3"/>
  <c r="K68" i="3"/>
  <c r="K21" i="3"/>
  <c r="K37" i="3"/>
  <c r="K34" i="3"/>
  <c r="K22" i="3"/>
  <c r="K35" i="3"/>
  <c r="K29" i="3"/>
  <c r="K250" i="3"/>
  <c r="K39" i="3"/>
  <c r="K33" i="3"/>
  <c r="K70" i="3"/>
  <c r="N220" i="3"/>
  <c r="N309" i="3"/>
  <c r="I99" i="3"/>
  <c r="J220" i="3"/>
  <c r="J309" i="3"/>
  <c r="M13" i="3"/>
  <c r="M100" i="3"/>
  <c r="K67" i="3"/>
  <c r="K184" i="3"/>
  <c r="I115" i="3"/>
  <c r="J80" i="3"/>
  <c r="R13" i="3"/>
  <c r="R100" i="3"/>
  <c r="S99" i="3"/>
  <c r="O145" i="3"/>
  <c r="O166" i="3"/>
  <c r="O175" i="3"/>
  <c r="O115" i="3"/>
  <c r="O204" i="3"/>
  <c r="J99" i="3"/>
  <c r="J90" i="3"/>
  <c r="K92" i="3"/>
  <c r="K77" i="3"/>
  <c r="L13" i="3"/>
  <c r="L100" i="3"/>
  <c r="H115" i="3"/>
  <c r="H204" i="3"/>
  <c r="S43" i="3"/>
  <c r="S62" i="3"/>
  <c r="S71" i="3"/>
  <c r="J115" i="3"/>
  <c r="J204" i="3"/>
  <c r="O250" i="3"/>
  <c r="O271" i="3"/>
  <c r="I90" i="3"/>
  <c r="O99" i="3"/>
  <c r="S145" i="3"/>
  <c r="S166" i="3"/>
  <c r="S175" i="3"/>
  <c r="S115" i="3"/>
  <c r="S204" i="3"/>
  <c r="S250" i="3"/>
  <c r="S271" i="3"/>
  <c r="H90" i="3"/>
  <c r="H80" i="3"/>
  <c r="H43" i="3"/>
  <c r="H62" i="3"/>
  <c r="H71" i="3"/>
  <c r="K65" i="3"/>
  <c r="K63" i="3"/>
  <c r="I43" i="3"/>
  <c r="I62" i="3"/>
  <c r="I71" i="3"/>
  <c r="K79" i="3"/>
  <c r="H99" i="3"/>
  <c r="K95" i="3"/>
  <c r="K271" i="3"/>
  <c r="I80" i="3"/>
  <c r="P13" i="3"/>
  <c r="P100" i="3"/>
  <c r="K97" i="3"/>
  <c r="K96" i="3"/>
  <c r="K94" i="3"/>
  <c r="K93" i="3"/>
  <c r="O90" i="3"/>
  <c r="S80" i="3"/>
  <c r="K64" i="3"/>
  <c r="Q13" i="3"/>
  <c r="Q100" i="3"/>
  <c r="H309" i="3"/>
  <c r="P220" i="3"/>
  <c r="P309" i="3"/>
  <c r="K91" i="3"/>
  <c r="K76" i="3"/>
  <c r="K15" i="3"/>
  <c r="K308" i="3"/>
  <c r="K298" i="3"/>
  <c r="K145" i="3"/>
  <c r="K166" i="3"/>
  <c r="S90" i="3"/>
  <c r="K203" i="3"/>
  <c r="K193" i="3"/>
  <c r="I193" i="3"/>
  <c r="K66" i="3"/>
  <c r="J43" i="3"/>
  <c r="J62" i="3"/>
  <c r="O80" i="3"/>
  <c r="O43" i="3"/>
  <c r="O62" i="3"/>
  <c r="O71" i="3"/>
  <c r="O280" i="3"/>
  <c r="O220" i="3"/>
  <c r="O309" i="3"/>
  <c r="K280" i="3"/>
  <c r="K220" i="3"/>
  <c r="S280" i="3"/>
  <c r="S220" i="3"/>
  <c r="S309" i="3"/>
  <c r="K175" i="3"/>
  <c r="K115" i="3"/>
  <c r="I204" i="3"/>
  <c r="K204" i="3"/>
  <c r="S13" i="3"/>
  <c r="S100" i="3"/>
  <c r="I13" i="3"/>
  <c r="K309" i="3"/>
  <c r="H13" i="3"/>
  <c r="K80" i="3"/>
  <c r="K43" i="3"/>
  <c r="K62" i="3"/>
  <c r="K71" i="3"/>
  <c r="I100" i="3"/>
  <c r="K99" i="3"/>
  <c r="H100" i="3"/>
  <c r="O13" i="3"/>
  <c r="O100" i="3"/>
  <c r="K100" i="3"/>
  <c r="K13" i="3"/>
  <c r="J71" i="3"/>
  <c r="J13" i="3"/>
  <c r="N13" i="3"/>
  <c r="N100" i="3"/>
  <c r="J100" i="3"/>
  <c r="I151" i="2"/>
  <c r="I33" i="2"/>
  <c r="I27" i="2"/>
  <c r="F164" i="2"/>
  <c r="F213" i="2"/>
  <c r="G13" i="2"/>
  <c r="G44" i="2"/>
  <c r="F13" i="2"/>
  <c r="F44" i="2"/>
  <c r="I268" i="2"/>
  <c r="I267" i="2"/>
  <c r="I277" i="2"/>
  <c r="I284" i="2"/>
  <c r="I288" i="2"/>
  <c r="I140" i="2"/>
  <c r="I141" i="2"/>
  <c r="I78" i="2"/>
  <c r="G89" i="2"/>
  <c r="I89" i="2"/>
  <c r="H13" i="2"/>
  <c r="H44" i="2"/>
  <c r="I14" i="2"/>
  <c r="I13" i="2"/>
  <c r="I44" i="2"/>
  <c r="S76" i="15"/>
  <c r="J38" i="9"/>
  <c r="J48" i="9"/>
  <c r="F175" i="21"/>
  <c r="F30" i="21"/>
  <c r="F42" i="21"/>
  <c r="F171" i="21"/>
  <c r="C190" i="21"/>
  <c r="F182" i="21"/>
  <c r="F181" i="21"/>
  <c r="F191" i="21"/>
  <c r="F167" i="21"/>
  <c r="F13" i="21"/>
  <c r="F154" i="21"/>
  <c r="F161" i="21"/>
  <c r="F198" i="21"/>
  <c r="C48" i="21"/>
  <c r="C78" i="21"/>
  <c r="C118" i="21"/>
  <c r="C153" i="21"/>
  <c r="C12" i="21"/>
  <c r="F19" i="21"/>
  <c r="F153" i="21"/>
  <c r="F35" i="22"/>
  <c r="F11" i="22"/>
  <c r="F60" i="22"/>
  <c r="F45" i="22"/>
  <c r="F16" i="22"/>
  <c r="C11" i="22"/>
  <c r="C60" i="22"/>
  <c r="C203" i="21"/>
  <c r="F190" i="21"/>
</calcChain>
</file>

<file path=xl/sharedStrings.xml><?xml version="1.0" encoding="utf-8"?>
<sst xmlns="http://schemas.openxmlformats.org/spreadsheetml/2006/main" count="1952" uniqueCount="490">
  <si>
    <t>Sor-sz.</t>
  </si>
  <si>
    <t>Megnevezés</t>
  </si>
  <si>
    <t>Összeg</t>
  </si>
  <si>
    <t>A.</t>
  </si>
  <si>
    <t>Önkormámnyzat és intézményei</t>
  </si>
  <si>
    <t>Önkormányzat és intézményei</t>
  </si>
  <si>
    <t>I.</t>
  </si>
  <si>
    <t>Működési bevételek</t>
  </si>
  <si>
    <t>II.</t>
  </si>
  <si>
    <t>III.</t>
  </si>
  <si>
    <t>IV.</t>
  </si>
  <si>
    <t>V.</t>
  </si>
  <si>
    <t>Felhalmozási kiadások</t>
  </si>
  <si>
    <t>VI.</t>
  </si>
  <si>
    <t>VII.</t>
  </si>
  <si>
    <t>VIII.</t>
  </si>
  <si>
    <t>BEVÉTELEK</t>
  </si>
  <si>
    <t>MŰKÖDÉSI BEVÉTELEK</t>
  </si>
  <si>
    <t>1.</t>
  </si>
  <si>
    <t>2.</t>
  </si>
  <si>
    <t>2.1</t>
  </si>
  <si>
    <t>1.1</t>
  </si>
  <si>
    <t>1.2</t>
  </si>
  <si>
    <t>1.3</t>
  </si>
  <si>
    <t>1.4</t>
  </si>
  <si>
    <t>Tárgyieszközök, immateriális javak értékesítése</t>
  </si>
  <si>
    <t>Önkormányzatok sajátos felhalm.és tőke jell.bev.</t>
  </si>
  <si>
    <t>Működési célú</t>
  </si>
  <si>
    <t>Felhalmozási célú</t>
  </si>
  <si>
    <t xml:space="preserve">                                                                                     KIADÁSOK</t>
  </si>
  <si>
    <t>Személyi juttatások</t>
  </si>
  <si>
    <t>3.</t>
  </si>
  <si>
    <t>4.</t>
  </si>
  <si>
    <t>Felhalmozási célú pénzeszköz átadás ÁHT-on kiv.</t>
  </si>
  <si>
    <t>Felújítások</t>
  </si>
  <si>
    <t>Beruházások</t>
  </si>
  <si>
    <t>Költségvetési létszámkeret önkormányzat és intézményeinél</t>
  </si>
  <si>
    <t>BEVÉTELEK FORRÁSAI</t>
  </si>
  <si>
    <t>KIADÁSOK FORRÁSAI</t>
  </si>
  <si>
    <t xml:space="preserve">Önkormányzat és intézményei </t>
  </si>
  <si>
    <t>Tartalékok</t>
  </si>
  <si>
    <t>Tárgyieszközök és immateriális javak értékesítése</t>
  </si>
  <si>
    <t>Önkormányzatok sajátos felh.és tőke jell.bev.</t>
  </si>
  <si>
    <t>száma</t>
  </si>
  <si>
    <t>megnevezése</t>
  </si>
  <si>
    <t>Polgármesteri Hivatal</t>
  </si>
  <si>
    <t>Önkormányzat és intézményei (1+2)</t>
  </si>
  <si>
    <t xml:space="preserve"> Napköziotthonos Óvoda</t>
  </si>
  <si>
    <t>Összesen</t>
  </si>
  <si>
    <t>Önállóan, részben önállóan gazdálkodó intézmények neve</t>
  </si>
  <si>
    <t>Bevételek összesen</t>
  </si>
  <si>
    <t>Ebből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</si>
  <si>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</si>
  <si>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</si>
  <si>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</si>
  <si>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</si>
  <si>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</si>
  <si>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</si>
  <si>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</si>
  <si>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</si>
  <si>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</si>
  <si>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 Polgármesteri Hivatal</t>
  </si>
  <si>
    <t>1. Napköziotthonos Óvoda</t>
  </si>
  <si>
    <t xml:space="preserve">                                                                                                          3.sz mellékelet folytatása</t>
  </si>
  <si>
    <t>14.</t>
  </si>
  <si>
    <t>15.</t>
  </si>
  <si>
    <t>16.</t>
  </si>
  <si>
    <t>17.</t>
  </si>
  <si>
    <t>18.</t>
  </si>
  <si>
    <t>19.</t>
  </si>
  <si>
    <t>Szociális étkeztetés</t>
  </si>
  <si>
    <t xml:space="preserve">                                                                                                                                                     </t>
  </si>
  <si>
    <t>Intézmény</t>
  </si>
  <si>
    <t>Külső szem.juttat.</t>
  </si>
  <si>
    <t>Személyi juttat.össz.</t>
  </si>
  <si>
    <t>Napk.Óvoda</t>
  </si>
  <si>
    <t>Önállóan és részben önállóan gazdálkodó intézmények neve</t>
  </si>
  <si>
    <t>Kiadások összesen</t>
  </si>
  <si>
    <t>Fogorvosi alap ellátás</t>
  </si>
  <si>
    <t>Átvitel :</t>
  </si>
  <si>
    <t>1.Napköziotthonos Óvoda</t>
  </si>
  <si>
    <t>Óvodai int.étkeztetés</t>
  </si>
  <si>
    <t xml:space="preserve">Mindösszesen </t>
  </si>
  <si>
    <t>Mindösszesen</t>
  </si>
  <si>
    <t>Önkormányzati szintű bevételek és kiadások jogcímenként</t>
  </si>
  <si>
    <t>Önkormányzati szintű működési célú bevételek és kiadások</t>
  </si>
  <si>
    <t>Önállóan működő és gazdálkodó kvi.int.</t>
  </si>
  <si>
    <t xml:space="preserve"> Önkormányzat</t>
  </si>
  <si>
    <t>Önkormányzat összesen</t>
  </si>
  <si>
    <t>1.Polgármesteri Hivatal</t>
  </si>
  <si>
    <t>Polgármesteri Hivatal összesen</t>
  </si>
  <si>
    <t xml:space="preserve"> 1.1</t>
  </si>
  <si>
    <t>Önállóan működő kvi.intézmények</t>
  </si>
  <si>
    <t xml:space="preserve"> 2.1</t>
  </si>
  <si>
    <t>Napközi Otthonos Óvoda összesen</t>
  </si>
  <si>
    <t>Bevételek midösszesen</t>
  </si>
  <si>
    <t>Önállóan működő és gazdálkodó intézmények</t>
  </si>
  <si>
    <t>Önkormányzat</t>
  </si>
  <si>
    <t>2.1 Napközi Otthonos Óvoda összesen</t>
  </si>
  <si>
    <t>Mindösszesen (1+2)</t>
  </si>
  <si>
    <t>Közterület rendjének fenntartása</t>
  </si>
  <si>
    <t>1 Polgármesteri Hivatal</t>
  </si>
  <si>
    <t>2. Önállóan működő kvi.intézmények</t>
  </si>
  <si>
    <t xml:space="preserve">Kiadások összesen </t>
  </si>
  <si>
    <t>Működési célú kiadások összesen</t>
  </si>
  <si>
    <t xml:space="preserve">Felhalmozási célú bevételek összesen </t>
  </si>
  <si>
    <t>Önkorm.ig.tevékenysége</t>
  </si>
  <si>
    <t>Személyi juttatás</t>
  </si>
  <si>
    <t>Önkormányzat össz.</t>
  </si>
  <si>
    <t>Napk.Óvoda össz.</t>
  </si>
  <si>
    <t>Önállóan műk. és gazd. kvi. Int.</t>
  </si>
  <si>
    <t>Önállóan működő kvi. int.</t>
  </si>
  <si>
    <t>Munk.terh.jár.</t>
  </si>
  <si>
    <t>Dologi kiadás</t>
  </si>
  <si>
    <t>Ellátottak juttatásai</t>
  </si>
  <si>
    <t>Létszám</t>
  </si>
  <si>
    <t>Munkahelyi vendéglátás</t>
  </si>
  <si>
    <t>Intézmény finanszírozás</t>
  </si>
  <si>
    <t>Ált.isk.étkeztetés</t>
  </si>
  <si>
    <t>Közhatalmi bevételek</t>
  </si>
  <si>
    <t>Ellátottak pézbeli juttatásai</t>
  </si>
  <si>
    <t>Működési célű támogatások</t>
  </si>
  <si>
    <t>1.5</t>
  </si>
  <si>
    <t>Felhalmozási célú támogatások</t>
  </si>
  <si>
    <t>ELLÁTOTTAK PÉNZBELI JUTTATÁSAI</t>
  </si>
  <si>
    <t>KÖZHATALMI BEVÉTELEK</t>
  </si>
  <si>
    <t>Felhalmozási célű támogatások</t>
  </si>
  <si>
    <t>Önkorm.vagyon való gazdál kapcs.feladatok</t>
  </si>
  <si>
    <t>Önkorm.elszámolásai központi költségvetés</t>
  </si>
  <si>
    <t>Fogorvosi alapellátás</t>
  </si>
  <si>
    <t>Házi segítségnyújtás</t>
  </si>
  <si>
    <t>Hosszú időtartamú közfoglalkoztatás</t>
  </si>
  <si>
    <t>Könyvtári szolgáltatások</t>
  </si>
  <si>
    <t>Közművelődés-közösségi ás társadalmi rész.fejl.</t>
  </si>
  <si>
    <t>Önk.vagyon való gazdálkodás</t>
  </si>
  <si>
    <t>Állat eü. ellátás</t>
  </si>
  <si>
    <t>Önk. és önk.hivatalok ig.tevékenység</t>
  </si>
  <si>
    <t>Közterület.rendjének fenntartása</t>
  </si>
  <si>
    <t>Házi orvosi alapellátás</t>
  </si>
  <si>
    <t>Foglalkozás eü. alapellátás</t>
  </si>
  <si>
    <t>Család és nővédelmi .eü. gondozás</t>
  </si>
  <si>
    <t>Elhunytszem.hátramar. pénzbeli ellát</t>
  </si>
  <si>
    <t>Szociális étkezés</t>
  </si>
  <si>
    <t>Házi segítség nyújtás</t>
  </si>
  <si>
    <t>Közműv.társ részvét.fejlesztés</t>
  </si>
  <si>
    <t>Óvodai nevelés,ellátás szakmai fel.</t>
  </si>
  <si>
    <t>Óvodai nevelés, ellátás műk. fel.</t>
  </si>
  <si>
    <t>Óvodai intézményi étkeztetés</t>
  </si>
  <si>
    <t>Önkormányzati ig.tev.</t>
  </si>
  <si>
    <t>Óvodai nevelés ellátás. műk feladat</t>
  </si>
  <si>
    <t>Települési önkormányzatok egyes köznevelési feladatainak támogatása</t>
  </si>
  <si>
    <t>Kulturális feladat támogatása</t>
  </si>
  <si>
    <t>Helyi önkormányzat működésének általános támogatása</t>
  </si>
  <si>
    <t>ÁTVETT PÉNZESZKÖZÖK ÁHT-on kívülről</t>
  </si>
  <si>
    <t>Önkorm. Önkormhiv. jogalkotó és ált.ig.tev.</t>
  </si>
  <si>
    <t>Önk. Önkhiv. Önk ig tev</t>
  </si>
  <si>
    <t>Hosszabb időtartamú közfogl.</t>
  </si>
  <si>
    <t>Polg.Hiv.össz.</t>
  </si>
  <si>
    <t>Város kg. Gazdálkodás egyéb sz</t>
  </si>
  <si>
    <t>Közter.rend.fenntartása</t>
  </si>
  <si>
    <t>Könyvtári szolgálat</t>
  </si>
  <si>
    <t>Isk.int.étkeztetés</t>
  </si>
  <si>
    <t>-Kisértékű tárgyi eszköz beszerzés</t>
  </si>
  <si>
    <t>Önkormányzati vagyonnal való gazdálkodás</t>
  </si>
  <si>
    <t>-Egyéb építmény létesítése</t>
  </si>
  <si>
    <t>Önkorm., és önk. hivatalok jogalkotó és ált. igazgatási tev.</t>
  </si>
  <si>
    <t>eszközök pótlására</t>
  </si>
  <si>
    <t xml:space="preserve">óvodai nevelés,ellátás működtetési feladatai </t>
  </si>
  <si>
    <t>Óvodai nevelés szakmai felad.</t>
  </si>
  <si>
    <t>Óvodai nevelés műk. felad.</t>
  </si>
  <si>
    <t>Jelenlegi ei.vált.</t>
  </si>
  <si>
    <t>Hatályos ei.mód.</t>
  </si>
  <si>
    <t>Új javasolt mód.ei.</t>
  </si>
  <si>
    <t>Hatályos ei.mód</t>
  </si>
  <si>
    <t>Jelenlegi ei.vált</t>
  </si>
  <si>
    <t>1.6</t>
  </si>
  <si>
    <t>Óvodai nevelés szakmai.</t>
  </si>
  <si>
    <t>-Beruházási ÁFA</t>
  </si>
  <si>
    <t>új javasolt mód ei</t>
  </si>
  <si>
    <t>Új javasolt mód ei</t>
  </si>
  <si>
    <t xml:space="preserve">                                                       </t>
  </si>
  <si>
    <t xml:space="preserve"> 2. melléklet folytatása</t>
  </si>
  <si>
    <t xml:space="preserve">                                                        </t>
  </si>
  <si>
    <t xml:space="preserve">                                                         </t>
  </si>
  <si>
    <t xml:space="preserve"> 1/1.oldal</t>
  </si>
  <si>
    <t xml:space="preserve"> 1/2.oldal </t>
  </si>
  <si>
    <t xml:space="preserve"> 1/2.oldal folytatása</t>
  </si>
  <si>
    <t xml:space="preserve"> 1/3.oldal</t>
  </si>
  <si>
    <t xml:space="preserve"> 1/3.oldal folytatása</t>
  </si>
  <si>
    <t xml:space="preserve"> 1/4.oldal folytatása</t>
  </si>
  <si>
    <t>Átvett pénzeszközök ÁHT-on kívülről</t>
  </si>
  <si>
    <t>Felhalmozási  bevételek</t>
  </si>
  <si>
    <t>Finanszírozási bevételek</t>
  </si>
  <si>
    <t>Munkakadókat terhelő járulékok</t>
  </si>
  <si>
    <t>IX.</t>
  </si>
  <si>
    <t>Jövedelemadók</t>
  </si>
  <si>
    <t>Vagyoni tipusú adók</t>
  </si>
  <si>
    <t>Értékesítési és forgalmi adók</t>
  </si>
  <si>
    <t>Gépjárműadók</t>
  </si>
  <si>
    <t>Egyéb áruhasználati és szolgáltatási adók</t>
  </si>
  <si>
    <t>Egyéb közhatalmi bevételek</t>
  </si>
  <si>
    <t>FINANSZÍROZÁSI BEVÉTELEK</t>
  </si>
  <si>
    <t>SZEMÉLYI JUTTATÁSOK</t>
  </si>
  <si>
    <t>DOLOGI KIADÁSOK</t>
  </si>
  <si>
    <t>Előző év költségvetési maradványának igénybevétele</t>
  </si>
  <si>
    <t xml:space="preserve">IV. </t>
  </si>
  <si>
    <t>FELHALMOZÁSI BEVÉTELEK</t>
  </si>
  <si>
    <t>FELHALMOZÁSI  BEVÉTELEK</t>
  </si>
  <si>
    <t>Felhalmozási bevételek</t>
  </si>
  <si>
    <t>MUNKAADÓKAT TERHELŐ JÁRULÉKOK</t>
  </si>
  <si>
    <t>I.Személyi juttatások</t>
  </si>
  <si>
    <t>II.Munkaadókat terhelő járulékok</t>
  </si>
  <si>
    <t>III. Dologi Kiadások</t>
  </si>
  <si>
    <t>IV. Ellátottak pénzbeli juttatásai</t>
  </si>
  <si>
    <t>Foglalkoztatottak személyi juttatásai</t>
  </si>
  <si>
    <t>Ellátottak pénzbeli juttatásai</t>
  </si>
  <si>
    <t>Önkorm.igazgatási tev.</t>
  </si>
  <si>
    <t>Város és község gazd.</t>
  </si>
  <si>
    <t>Sajátos elszámolások</t>
  </si>
  <si>
    <t>Költségvetési maradvány</t>
  </si>
  <si>
    <t>Közfoglalkoztatási mintaprogram</t>
  </si>
  <si>
    <t>Feladat besorolás</t>
  </si>
  <si>
    <t>önként vállalt</t>
  </si>
  <si>
    <t>kötelező feladat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</si>
  <si>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</si>
  <si>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</si>
  <si>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</si>
  <si>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</si>
  <si>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</si>
  <si>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</si>
  <si>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</si>
  <si>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</si>
  <si>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</si>
  <si>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</si>
  <si>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</si>
  <si>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</si>
  <si>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</si>
  <si>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</si>
  <si>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</si>
  <si>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</si>
  <si>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</si>
  <si>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</si>
  <si>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</si>
  <si>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</si>
  <si>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</si>
  <si>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</si>
  <si>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</si>
  <si>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</si>
  <si>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</si>
  <si>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</si>
  <si>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</si>
  <si>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</si>
  <si>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</si>
  <si>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Dologi kiadások</t>
  </si>
  <si>
    <t>Áthozat:</t>
  </si>
  <si>
    <t xml:space="preserve"> 1/4.oldal</t>
  </si>
  <si>
    <t>Támogatások államháztartáson belülről</t>
  </si>
  <si>
    <t>Egyéb működési célú kiadások</t>
  </si>
  <si>
    <t>Egyéb felhalmozási célú kiadások</t>
  </si>
  <si>
    <t>Finanszírozási kiadások</t>
  </si>
  <si>
    <t>TÁMOGATÁSOK ÁLLAMHÁZTARTÁSON BELÜLRŐL</t>
  </si>
  <si>
    <t>Kiegészítő támogatások</t>
  </si>
  <si>
    <t>Egyéb támogatások államháztartáson belülről</t>
  </si>
  <si>
    <t>1.7</t>
  </si>
  <si>
    <t>- ebből OEP</t>
  </si>
  <si>
    <t>Elszámolásból származó bevételek</t>
  </si>
  <si>
    <t>ÁTVETT PÉNZESZKÖZÖK ÁHT-ON KÍVÜLRŐL</t>
  </si>
  <si>
    <t>EGYÉB MŰKÖDÉSI CÉLÚ KIADÁSOK</t>
  </si>
  <si>
    <t>Működési célú támogatás államháztartáson belülre</t>
  </si>
  <si>
    <t>Működési célú támogatás államháztartáson kívülre</t>
  </si>
  <si>
    <t>BERUHÁZÁSOK</t>
  </si>
  <si>
    <t>FELÚJÍTÁSOK</t>
  </si>
  <si>
    <t>EGYÉB FELHALMOZÁSI CÉLÚ KIADÁSOK</t>
  </si>
  <si>
    <t>Felhalmozási célú támogatás államháztartáson belülre</t>
  </si>
  <si>
    <t>Felhalmozási célú támogatás államháztartáson kívülre</t>
  </si>
  <si>
    <t>FINANSZÍROZÁSI KIADÁSOK</t>
  </si>
  <si>
    <t>Működési célú bevételek összesen</t>
  </si>
  <si>
    <t>Felhalmozási célú pénzeszköz átvétel államháztartáson kívül</t>
  </si>
  <si>
    <t xml:space="preserve">Felhalmozási célú kiadások </t>
  </si>
  <si>
    <t>Család és gyermekjóléti szolgáltatások</t>
  </si>
  <si>
    <t>V. Egyéb működési célú kiadások</t>
  </si>
  <si>
    <t>VI. Beruházások</t>
  </si>
  <si>
    <t>VII. Felújítások</t>
  </si>
  <si>
    <t>VIII. Egyéb felhalmozási célú kiadások</t>
  </si>
  <si>
    <t>IX. Finanszírozási kiadások</t>
  </si>
  <si>
    <t xml:space="preserve"> </t>
  </si>
  <si>
    <t>- Beruházási ÁFA</t>
  </si>
  <si>
    <t>Kormányzati funkció</t>
  </si>
  <si>
    <t>Elvonások és befizetések</t>
  </si>
  <si>
    <t>Intézményen kívüli gyermekétkeztetés</t>
  </si>
  <si>
    <t>Intézményen kívüli gyermekétk.</t>
  </si>
  <si>
    <t xml:space="preserve">   </t>
  </si>
  <si>
    <t>Támogatási célú finanszírozási műveletek</t>
  </si>
  <si>
    <t>Család és nővédelmi eü. Gondozás</t>
  </si>
  <si>
    <t>Önkormányzati funkcióra nem sorolható bev. ÁHT-on kív.</t>
  </si>
  <si>
    <t>Óvodai étkeztetés</t>
  </si>
  <si>
    <t>Iskolai étkeztetés</t>
  </si>
  <si>
    <t xml:space="preserve">Kiadások mindösszesen </t>
  </si>
  <si>
    <t>Önkormányzatok elsz. kp.ktgvetéssel</t>
  </si>
  <si>
    <t>Hosszabb időtartamú közfoglalkozt.</t>
  </si>
  <si>
    <t>Növényterm., állatteny és kapcs.szolg</t>
  </si>
  <si>
    <t>Út, autópálya építés</t>
  </si>
  <si>
    <t>Közvilágítás</t>
  </si>
  <si>
    <t>Város, községgazd. egyéb szolg.</t>
  </si>
  <si>
    <t>Könyvtári szolgáltatás</t>
  </si>
  <si>
    <t>Civil szervezetek műk.támogatása</t>
  </si>
  <si>
    <t>Gyermekvéd.pénzb. és term.beni ell.</t>
  </si>
  <si>
    <t>Város és községgazd.egyéb szolg.</t>
  </si>
  <si>
    <t>Gyermekvéd.pénzb.és term. ell.</t>
  </si>
  <si>
    <t>Iskolai intézményi étkezetetés</t>
  </si>
  <si>
    <t>Munkahelyi étkeztetés</t>
  </si>
  <si>
    <t>Önkéntvállalt</t>
  </si>
  <si>
    <t>Növényterm. állatteny. és kapcs. szolg.</t>
  </si>
  <si>
    <t>Város és község gazdálkodás, egyéb sz.</t>
  </si>
  <si>
    <t>Család nővédelmi eü. Gondozás</t>
  </si>
  <si>
    <t>Közműv. társ. részvét. fejl.</t>
  </si>
  <si>
    <t>Család és gyermekjóléti szolg.</t>
  </si>
  <si>
    <t>Önk. és önk. hivatalok ig. tevékenysége</t>
  </si>
  <si>
    <t>- Szellemi termék beszerzése</t>
  </si>
  <si>
    <t>- Kisértékű te. Beszerzése</t>
  </si>
  <si>
    <t>Közfoglalkoztatási mintprogram</t>
  </si>
  <si>
    <t>- Gép, berendezés, felszerelés</t>
  </si>
  <si>
    <t>Átvitel</t>
  </si>
  <si>
    <t>Áthozat</t>
  </si>
  <si>
    <t>1/1 oldal folytatása</t>
  </si>
  <si>
    <t xml:space="preserve"> Ft-ban</t>
  </si>
  <si>
    <t>Elvonások, befizetések</t>
  </si>
  <si>
    <t>Növényterm., állat teny. kapcs. szolg.</t>
  </si>
  <si>
    <t>Ogy,  önkor., eu.parlamenti képv. választ.kapcs. tev</t>
  </si>
  <si>
    <t>adatok  Ft-ban</t>
  </si>
  <si>
    <t>adatok Ft-ban</t>
  </si>
  <si>
    <t>Ogy,  önkor., eu.parlamenti képv. választ.kapcs. t.</t>
  </si>
  <si>
    <t>fénymásoló, számítógép</t>
  </si>
  <si>
    <t>Könyvtári tevékenység</t>
  </si>
  <si>
    <t xml:space="preserve"> -Kisértékű tárgyi eszköz beszerzésére</t>
  </si>
  <si>
    <t xml:space="preserve">* Tejüzemhez </t>
  </si>
  <si>
    <t>Adatok  Ft-ban</t>
  </si>
  <si>
    <t>Ogy., önk., eu parl. képv. v.f.</t>
  </si>
  <si>
    <t>Gyerm.véd. pénzb. és term. ellát.</t>
  </si>
  <si>
    <t>Településfejlesztési projektek és támogatásuk</t>
  </si>
  <si>
    <t>Környezetszennyezés csökkentésének igazgatása</t>
  </si>
  <si>
    <t>Informatikai fejlesztések</t>
  </si>
  <si>
    <t>Egyéb felhalmozási célú támogatás</t>
  </si>
  <si>
    <t>Önkormányzati szintű felhalmozási célú beveételei és kiadásai továbbá pénzügyi befektetések kiadásai</t>
  </si>
  <si>
    <t>Adatok Ft-ban        1.</t>
  </si>
  <si>
    <t>-Építmény létesítése</t>
  </si>
  <si>
    <t>VP6-19.2.1-98-3-17 pályázat templomkert térkövezése,parkosítás</t>
  </si>
  <si>
    <t>önrésze</t>
  </si>
  <si>
    <t>kávéfőző</t>
  </si>
  <si>
    <t>vetítővászon, asztali mikrofon</t>
  </si>
  <si>
    <t>Adatok Ft-ban        2.</t>
  </si>
  <si>
    <t>-Sajt érlelő kamra</t>
  </si>
  <si>
    <t>*Gyümölcsös</t>
  </si>
  <si>
    <t>Adatok Ft-ban        3.</t>
  </si>
  <si>
    <t>Hatályos mód ei</t>
  </si>
  <si>
    <t>Jelenlegi ei vált.</t>
  </si>
  <si>
    <t>Új javasolt mód ei.</t>
  </si>
  <si>
    <t>CSÁNY KÖZSÉG ÖNKORMÁNYZATÁNAK 2020. ÉVI KÖLTSÉGVETÉSE</t>
  </si>
  <si>
    <t>2020. évi előirányzat</t>
  </si>
  <si>
    <t>1.8</t>
  </si>
  <si>
    <t>Szociális és gyermekjóléti feladatok támogatása</t>
  </si>
  <si>
    <t>Gyermekétkeztetési feladatok támogatása</t>
  </si>
  <si>
    <t>CSÁNY KÖZSÉG ÖNKORMÁNYZATÁNAK 2020. ÉVI ÖSSZEVONT KÖLTSÉGVETÉSI MÉRLEGE</t>
  </si>
  <si>
    <t>CSÁNY Község Önkormányzatának önállóan működő és gazdálkodó, és önállóan működő költségvetési intézményeinek  2020. évi bevételi előirányzata</t>
  </si>
  <si>
    <t>2020.évi eredeti ei.</t>
  </si>
  <si>
    <t>2020. évi terv. Fő</t>
  </si>
  <si>
    <t>2020 évi mód ei Fő</t>
  </si>
  <si>
    <t>CSÁNY Község Önkormányzatának önállóan működő és gazdálkodó, és önállóan működő költségvetési intézményeinek 2020. évi kiadásainak előirányzata</t>
  </si>
  <si>
    <t>Közutak, hidak, alagutak üzemeltetése.</t>
  </si>
  <si>
    <t>Szektorhoz nem köthető komplex gazdf.p.t.</t>
  </si>
  <si>
    <t>Nem veszélyes hulladék kezelése</t>
  </si>
  <si>
    <t xml:space="preserve">Víztermelés, kezelés, ellátás </t>
  </si>
  <si>
    <t>Háziorvosi ügyeleti ellátás</t>
  </si>
  <si>
    <t>Egyházak közösségi és hitéleti tev. támogatása</t>
  </si>
  <si>
    <t>Egyéb szociális és pénzb. ell. tám.</t>
  </si>
  <si>
    <t>CSÁNY KÖZSÉGI ÖNKORMÁNYZAT BERUHÁZÁSI KIADÁSAI ÉS PÉNÜGYI BEFEKTETÉSEI ELŐIRÁNYZATA 2020. évben</t>
  </si>
  <si>
    <t>2020.évi előirányzat</t>
  </si>
  <si>
    <t>Települési rendezési terv 2020. évi üteme</t>
  </si>
  <si>
    <t>számítógép, takarítógép,  eszközök  pótlására</t>
  </si>
  <si>
    <t>Gyermekjóléti szolgáltatások</t>
  </si>
  <si>
    <t>* szkennelő, kerékpár</t>
  </si>
  <si>
    <t>- Jármű beszerzés</t>
  </si>
  <si>
    <t>NISSAN gk. 2020. évi részlet</t>
  </si>
  <si>
    <t>nyomtató, létra, szekrény</t>
  </si>
  <si>
    <t>Fejőház 2020. évi részlet, hozzátartozó gépészet, fejőállás</t>
  </si>
  <si>
    <t xml:space="preserve">                                                                                          </t>
  </si>
  <si>
    <t>-Egyéb épület vásárlása</t>
  </si>
  <si>
    <t>Szövetkezet út 2.</t>
  </si>
  <si>
    <t>Peugeot  tehergépjármű</t>
  </si>
  <si>
    <t xml:space="preserve">-Nagyértékű tárgyi eszk.  </t>
  </si>
  <si>
    <t>Joghurt tartály                                                                        7 122 300</t>
  </si>
  <si>
    <t>Napelemes rendszer                                                            14 999 480</t>
  </si>
  <si>
    <t>Kamerarendszer                                                                       915 160</t>
  </si>
  <si>
    <t>*Kecskefarm</t>
  </si>
  <si>
    <t>Infrakerítés rendszer                                                             1 565 176</t>
  </si>
  <si>
    <t>Napelemes rendszer 1495, hrsz,                                          4 079 880</t>
  </si>
  <si>
    <t>Kamerarendszer                                                                       894 592</t>
  </si>
  <si>
    <t>Poliészter siló                                                                            650 000</t>
  </si>
  <si>
    <t>Takarmánybehordó                                                                   485 000</t>
  </si>
  <si>
    <t xml:space="preserve">-kisértékű tárgyi eszk.beszerzés </t>
  </si>
  <si>
    <t>Mezőgazdasági startmunka  nettó 200.000 Ft érték alatti eszközök</t>
  </si>
  <si>
    <t>Növénytermesztés, állattenyésztés és kapcsolódó szolgáltatás</t>
  </si>
  <si>
    <t>szoftver</t>
  </si>
  <si>
    <t>Tejüzemhez eszköz vásárlás</t>
  </si>
  <si>
    <t>- Kisértékű tárgyi eszköz vásárlása</t>
  </si>
  <si>
    <t>2 db GPS</t>
  </si>
  <si>
    <t>Város és községgazdálkodás</t>
  </si>
  <si>
    <t>Peugeot boxer vásárlás</t>
  </si>
  <si>
    <t xml:space="preserve">                                                                                                                                                                                </t>
  </si>
  <si>
    <t>csoportokba játék, szőnyeg, vasaló, porszívó</t>
  </si>
  <si>
    <t>Központi konyha</t>
  </si>
  <si>
    <t>Rozsdamentes asztal</t>
  </si>
  <si>
    <t>- Ingatlanok beszerzése, létesítése</t>
  </si>
  <si>
    <t>Templomkert kialakítása</t>
  </si>
  <si>
    <t>- beruházási ÁFA</t>
  </si>
  <si>
    <t>Önállóan müködő és gazdálkodó költségvetési szerv Csány Polgármesteri Hivatal 2020. évi költségvetéséről</t>
  </si>
  <si>
    <t>20120évi eredeti(fő)</t>
  </si>
  <si>
    <t>2020.évi mód.(fő)</t>
  </si>
  <si>
    <t>2020.évi mód.ei.</t>
  </si>
  <si>
    <t>Önállóan müködő költségvetési szerv Csány Napközi Otthonos Óvoda 2020. évi költségvetéséről</t>
  </si>
  <si>
    <t>CSÁNY KÖZSÉG  ÖNKORMÁNYZATÁNAK SZEMÉLYI JUTTATÁSAINAK ,FOGLALKOZTATOTTI LÉTSZÁMÁNAK  2020. ÉVI ELŐIRÁNYZATA</t>
  </si>
  <si>
    <t>Szektorhoz nem köthető komplex gadf.p.t.</t>
  </si>
  <si>
    <t>Tejüzem bővítése</t>
  </si>
  <si>
    <t>Tejüzem</t>
  </si>
  <si>
    <t>-Szellemi temék</t>
  </si>
  <si>
    <t>*Mezőgazdasági startmunka</t>
  </si>
  <si>
    <t xml:space="preserve">-Földterület, telek </t>
  </si>
  <si>
    <t>Szektorhoz nem köthető komplex gazd.f.</t>
  </si>
  <si>
    <t>- Építmény</t>
  </si>
  <si>
    <t>Általános iskola sportpálya kialakítása</t>
  </si>
  <si>
    <t>3. melléklet az …./2021. (…...) önkormányzati rendelethez</t>
  </si>
  <si>
    <t>Mezőgazdasági támogatások</t>
  </si>
  <si>
    <t>Család-és gyermekjóléti szolgáltatások</t>
  </si>
  <si>
    <t>Szociális étkezők</t>
  </si>
  <si>
    <t>1.  melléklet a …../2021. (……….) önkormányzati rendelethez</t>
  </si>
  <si>
    <t>5. melléklet a …../2021. (…...) önkormányzati rendelethez</t>
  </si>
  <si>
    <t>Fertőző megbetegedések megelőlegezése</t>
  </si>
  <si>
    <t>4. melléklet a …../2021. (…...) önkormányzati rendelethez</t>
  </si>
  <si>
    <t>Sajátos nevelési igényű gyermekek óvodai nev.</t>
  </si>
  <si>
    <t>Óvodai nevelés, ellátás  működési feladatai</t>
  </si>
  <si>
    <t>2. melléklet az …../2021. (……….) önkormányzati rendelethez</t>
  </si>
  <si>
    <t>2.2</t>
  </si>
  <si>
    <t>Felhalmozási célú önkormányzati támogatás</t>
  </si>
  <si>
    <t>Államháztartáson belüli megelőlegezések</t>
  </si>
  <si>
    <t>CSÁNY KÖZSÉGI ÖNKORMÁNYZAT FELÚJÍTÁSI KIADÁSAI 2020.évben</t>
  </si>
  <si>
    <t>Adatok Ft-ban</t>
  </si>
  <si>
    <t>Önállóan működő és gazdálkodó kvi. Int.</t>
  </si>
  <si>
    <t xml:space="preserve">1.           </t>
  </si>
  <si>
    <t>- Egyéb építmény felújítása</t>
  </si>
  <si>
    <t>Ravatalozó épületének felújítása                                            12.086.614</t>
  </si>
  <si>
    <t>Szent János szobor felújítása                                                  1.000.000</t>
  </si>
  <si>
    <t>- Felújítási ÁFA</t>
  </si>
  <si>
    <t>- épület felújítása</t>
  </si>
  <si>
    <t xml:space="preserve"> A VP6-7.2.1-7.4.1.3-17 számú </t>
  </si>
  <si>
    <t>Helyi termékértékesítést szolgáló piacok infrastruktúrális fejlesztése</t>
  </si>
  <si>
    <t>pályázatban nem szereplő további felújítás</t>
  </si>
  <si>
    <t>Környzetszennyezés csökkentésének igazgatása</t>
  </si>
  <si>
    <t>TOP-3.2-1-16-HE1-2017-00033 számú</t>
  </si>
  <si>
    <t xml:space="preserve">Energetikai korszerűsítés Csányon pályázati önerő  </t>
  </si>
  <si>
    <t>2.Napköziotthonos Óvoda</t>
  </si>
  <si>
    <t>Önkormányzat és intézményei összesen (1+2)</t>
  </si>
  <si>
    <t>7.melléklet az ….../2021. (….......) költségvetési rendelethez</t>
  </si>
  <si>
    <t>Konyha felújítás műszaki ellenőr díja</t>
  </si>
  <si>
    <t>Közutak , hidak  üzemeltetése</t>
  </si>
  <si>
    <t>- egyéb építmény felújítása</t>
  </si>
  <si>
    <t>Rákóczi úti árok felújítása</t>
  </si>
  <si>
    <t>Honvéd út felújítása</t>
  </si>
  <si>
    <t xml:space="preserve">Óvodai nevelés, ellátás működési feldatai </t>
  </si>
  <si>
    <t>Óvoda épületének felújítása (csatornázás, tető javítás)</t>
  </si>
  <si>
    <t>Család és gyermekjóléti szolgálat</t>
  </si>
  <si>
    <t>Szociális épület felújítása (mérnöki tevékenység)</t>
  </si>
  <si>
    <t>6. melléklet az .../2021. (…........)  költésvetési rendelethez</t>
  </si>
  <si>
    <t>- Tárgyieszköz létesítése</t>
  </si>
  <si>
    <t>-Nagyértékű tárgyieszköz</t>
  </si>
  <si>
    <t>kamerás térfigyelőrendszer</t>
  </si>
  <si>
    <t>fogorvosi szék önrész</t>
  </si>
  <si>
    <t>Család és nővédelmi egészségügyi gondozás</t>
  </si>
  <si>
    <t>-Kisértékű tárgyieszköz beszerzés</t>
  </si>
  <si>
    <t>Közművelődés és társadalmi részvétel fejlesztése</t>
  </si>
  <si>
    <t>-Informatikai eszköz beszerzése</t>
  </si>
  <si>
    <t>Óvodai nevelés ellátás, működési feladatai</t>
  </si>
  <si>
    <t xml:space="preserve"> - Nagyértékű tárgyieszköz beszerzése</t>
  </si>
  <si>
    <t>Kamera kiépítése</t>
  </si>
  <si>
    <t>-Nagyértékű tárgyieszköz beszerzése</t>
  </si>
  <si>
    <t>Napelem kiépítése</t>
  </si>
  <si>
    <t>-Ingatlanok beszerzése, létesítése</t>
  </si>
  <si>
    <t>Udvari játékok 2020. évi része, robotfűnyíró, videórendszer</t>
  </si>
  <si>
    <t>8. melléklet a ………/2021.(………) önkormányzati rendelethez</t>
  </si>
  <si>
    <t>Sajátos nev. igényű gyermek óvodai nev.</t>
  </si>
  <si>
    <t>9. melléklet a ………/2021.(………)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</si>
</sst>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5" formatCode="0.0"/>
    <numFmt numFmtId="176" formatCode="#,##0.0"/>
    <numFmt numFmtId="177" formatCode="m\.\ d\."/>
  </numFmts>
  <fonts count="115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8"/>
      <name val="Arial CE"/>
      <family val="2"/>
      <charset val="238"/>
    </font>
    <font>
      <i/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color indexed="8"/>
      <name val="Arial CE"/>
      <family val="2"/>
      <charset val="238"/>
    </font>
    <font>
      <b/>
      <i/>
      <u/>
      <sz val="10"/>
      <name val="Arial CE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i/>
      <sz val="9"/>
      <name val="Arial CE"/>
      <charset val="238"/>
    </font>
    <font>
      <b/>
      <i/>
      <sz val="8"/>
      <name val="Arial CE"/>
      <charset val="238"/>
    </font>
    <font>
      <b/>
      <i/>
      <u/>
      <sz val="8"/>
      <name val="Arial CE"/>
      <charset val="238"/>
    </font>
    <font>
      <i/>
      <u/>
      <sz val="8"/>
      <name val="Arial CE"/>
      <charset val="238"/>
    </font>
    <font>
      <u/>
      <sz val="8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3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i/>
      <sz val="8"/>
      <color indexed="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name val="Arial"/>
      <family val="2"/>
    </font>
    <font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u/>
      <sz val="8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u/>
      <sz val="10"/>
      <name val="Arial CE"/>
      <charset val="238"/>
    </font>
    <font>
      <i/>
      <u/>
      <sz val="10"/>
      <name val="Arial CE"/>
      <charset val="238"/>
    </font>
    <font>
      <i/>
      <u/>
      <sz val="9"/>
      <name val="Arial CE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i/>
      <u/>
      <sz val="9"/>
      <name val="Arial CE"/>
      <charset val="238"/>
    </font>
    <font>
      <b/>
      <i/>
      <sz val="9"/>
      <name val="Arial CE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05">
    <xf numFmtId="0" fontId="0" fillId="0" borderId="0" xfId="0"/>
    <xf numFmtId="0" fontId="2" fillId="0" borderId="0" xfId="8"/>
    <xf numFmtId="0" fontId="10" fillId="0" borderId="1" xfId="8" applyFont="1" applyBorder="1"/>
    <xf numFmtId="0" fontId="9" fillId="0" borderId="2" xfId="8" applyFont="1" applyBorder="1"/>
    <xf numFmtId="0" fontId="2" fillId="0" borderId="0" xfId="7"/>
    <xf numFmtId="0" fontId="2" fillId="0" borderId="0" xfId="7" applyAlignment="1">
      <alignment wrapText="1"/>
    </xf>
    <xf numFmtId="0" fontId="10" fillId="0" borderId="3" xfId="7" applyFont="1" applyBorder="1" applyAlignment="1">
      <alignment horizontal="center" vertical="center"/>
    </xf>
    <xf numFmtId="0" fontId="10" fillId="0" borderId="4" xfId="7" applyFont="1" applyBorder="1" applyAlignment="1">
      <alignment horizontal="center" vertical="center"/>
    </xf>
    <xf numFmtId="0" fontId="10" fillId="0" borderId="5" xfId="7" applyFont="1" applyBorder="1" applyAlignment="1">
      <alignment horizontal="center" vertical="center" wrapText="1"/>
    </xf>
    <xf numFmtId="0" fontId="10" fillId="0" borderId="6" xfId="7" applyFont="1" applyBorder="1" applyAlignment="1">
      <alignment horizontal="center" vertical="center" wrapText="1"/>
    </xf>
    <xf numFmtId="3" fontId="12" fillId="0" borderId="7" xfId="7" applyNumberFormat="1" applyFont="1" applyBorder="1" applyAlignment="1">
      <alignment horizontal="right" vertical="center" wrapText="1"/>
    </xf>
    <xf numFmtId="3" fontId="10" fillId="0" borderId="8" xfId="7" applyNumberFormat="1" applyFont="1" applyBorder="1"/>
    <xf numFmtId="3" fontId="13" fillId="0" borderId="9" xfId="7" applyNumberFormat="1" applyFont="1" applyBorder="1" applyAlignment="1">
      <alignment horizontal="right" vertical="center" wrapText="1"/>
    </xf>
    <xf numFmtId="0" fontId="13" fillId="0" borderId="2" xfId="7" applyFont="1" applyBorder="1" applyAlignment="1">
      <alignment horizontal="center"/>
    </xf>
    <xf numFmtId="0" fontId="18" fillId="0" borderId="0" xfId="7" applyFont="1" applyBorder="1"/>
    <xf numFmtId="0" fontId="19" fillId="0" borderId="10" xfId="8" applyFont="1" applyBorder="1"/>
    <xf numFmtId="0" fontId="20" fillId="0" borderId="11" xfId="8" applyFont="1" applyBorder="1"/>
    <xf numFmtId="0" fontId="20" fillId="0" borderId="12" xfId="8" applyFont="1" applyBorder="1"/>
    <xf numFmtId="3" fontId="10" fillId="0" borderId="8" xfId="7" applyNumberFormat="1" applyFont="1" applyBorder="1" applyAlignment="1">
      <alignment wrapText="1"/>
    </xf>
    <xf numFmtId="0" fontId="13" fillId="0" borderId="0" xfId="7" applyFont="1" applyBorder="1"/>
    <xf numFmtId="3" fontId="12" fillId="0" borderId="8" xfId="7" applyNumberFormat="1" applyFont="1" applyBorder="1" applyAlignment="1">
      <alignment wrapText="1"/>
    </xf>
    <xf numFmtId="0" fontId="13" fillId="0" borderId="13" xfId="7" applyFont="1" applyBorder="1"/>
    <xf numFmtId="0" fontId="13" fillId="0" borderId="12" xfId="7" applyFont="1" applyBorder="1"/>
    <xf numFmtId="3" fontId="13" fillId="0" borderId="14" xfId="7" applyNumberFormat="1" applyFont="1" applyBorder="1" applyAlignment="1">
      <alignment wrapText="1"/>
    </xf>
    <xf numFmtId="0" fontId="13" fillId="0" borderId="15" xfId="7" applyFont="1" applyBorder="1" applyAlignment="1">
      <alignment horizontal="left"/>
    </xf>
    <xf numFmtId="3" fontId="13" fillId="0" borderId="16" xfId="7" applyNumberFormat="1" applyFont="1" applyBorder="1" applyAlignment="1">
      <alignment wrapText="1"/>
    </xf>
    <xf numFmtId="3" fontId="13" fillId="0" borderId="16" xfId="7" applyNumberFormat="1" applyFont="1" applyBorder="1"/>
    <xf numFmtId="0" fontId="18" fillId="0" borderId="17" xfId="7" applyFont="1" applyBorder="1" applyAlignment="1">
      <alignment horizontal="center" vertical="center"/>
    </xf>
    <xf numFmtId="175" fontId="13" fillId="0" borderId="18" xfId="7" applyNumberFormat="1" applyFont="1" applyBorder="1" applyAlignment="1">
      <alignment horizontal="center" vertical="center" wrapText="1"/>
    </xf>
    <xf numFmtId="3" fontId="10" fillId="0" borderId="9" xfId="7" applyNumberFormat="1" applyFont="1" applyBorder="1" applyAlignment="1">
      <alignment wrapText="1"/>
    </xf>
    <xf numFmtId="3" fontId="10" fillId="0" borderId="9" xfId="7" applyNumberFormat="1" applyFont="1" applyBorder="1"/>
    <xf numFmtId="3" fontId="13" fillId="0" borderId="8" xfId="7" applyNumberFormat="1" applyFont="1" applyBorder="1"/>
    <xf numFmtId="3" fontId="13" fillId="0" borderId="9" xfId="7" applyNumberFormat="1" applyFont="1" applyBorder="1"/>
    <xf numFmtId="3" fontId="13" fillId="0" borderId="0" xfId="7" applyNumberFormat="1" applyFont="1" applyBorder="1"/>
    <xf numFmtId="3" fontId="10" fillId="0" borderId="19" xfId="7" applyNumberFormat="1" applyFont="1" applyBorder="1"/>
    <xf numFmtId="0" fontId="0" fillId="0" borderId="10" xfId="0" applyBorder="1"/>
    <xf numFmtId="175" fontId="13" fillId="0" borderId="20" xfId="7" applyNumberFormat="1" applyFont="1" applyBorder="1" applyAlignment="1">
      <alignment horizontal="center" vertical="center" wrapText="1"/>
    </xf>
    <xf numFmtId="0" fontId="13" fillId="0" borderId="11" xfId="7" applyFont="1" applyBorder="1" applyAlignment="1">
      <alignment horizontal="center"/>
    </xf>
    <xf numFmtId="16" fontId="13" fillId="0" borderId="10" xfId="7" applyNumberFormat="1" applyFont="1" applyBorder="1" applyAlignment="1">
      <alignment horizontal="center"/>
    </xf>
    <xf numFmtId="49" fontId="13" fillId="0" borderId="11" xfId="7" applyNumberFormat="1" applyFont="1" applyBorder="1" applyAlignment="1">
      <alignment horizontal="center"/>
    </xf>
    <xf numFmtId="49" fontId="9" fillId="0" borderId="2" xfId="8" applyNumberFormat="1" applyFont="1" applyBorder="1"/>
    <xf numFmtId="49" fontId="9" fillId="0" borderId="21" xfId="8" applyNumberFormat="1" applyFont="1" applyBorder="1"/>
    <xf numFmtId="49" fontId="21" fillId="0" borderId="2" xfId="8" applyNumberFormat="1" applyFont="1" applyBorder="1"/>
    <xf numFmtId="49" fontId="21" fillId="0" borderId="3" xfId="8" applyNumberFormat="1" applyFont="1" applyBorder="1"/>
    <xf numFmtId="49" fontId="10" fillId="0" borderId="2" xfId="8" applyNumberFormat="1" applyFont="1" applyBorder="1"/>
    <xf numFmtId="49" fontId="21" fillId="0" borderId="13" xfId="8" applyNumberFormat="1" applyFont="1" applyBorder="1"/>
    <xf numFmtId="49" fontId="20" fillId="0" borderId="22" xfId="8" applyNumberFormat="1" applyFont="1" applyBorder="1" applyAlignment="1">
      <alignment horizontal="center"/>
    </xf>
    <xf numFmtId="49" fontId="20" fillId="0" borderId="23" xfId="8" applyNumberFormat="1" applyFont="1" applyBorder="1" applyAlignment="1">
      <alignment horizontal="center"/>
    </xf>
    <xf numFmtId="49" fontId="13" fillId="0" borderId="2" xfId="8" applyNumberFormat="1" applyFont="1" applyBorder="1" applyAlignment="1">
      <alignment horizontal="center"/>
    </xf>
    <xf numFmtId="49" fontId="10" fillId="0" borderId="21" xfId="8" applyNumberFormat="1" applyFont="1" applyBorder="1"/>
    <xf numFmtId="3" fontId="12" fillId="0" borderId="24" xfId="7" applyNumberFormat="1" applyFont="1" applyBorder="1" applyAlignment="1">
      <alignment horizontal="right" vertical="center" wrapText="1"/>
    </xf>
    <xf numFmtId="3" fontId="13" fillId="0" borderId="19" xfId="7" applyNumberFormat="1" applyFont="1" applyBorder="1" applyAlignment="1">
      <alignment horizontal="right" vertical="center" wrapText="1"/>
    </xf>
    <xf numFmtId="3" fontId="10" fillId="0" borderId="19" xfId="7" applyNumberFormat="1" applyFont="1" applyBorder="1" applyAlignment="1">
      <alignment wrapText="1"/>
    </xf>
    <xf numFmtId="3" fontId="10" fillId="0" borderId="0" xfId="7" applyNumberFormat="1" applyFont="1" applyBorder="1" applyAlignment="1">
      <alignment wrapText="1"/>
    </xf>
    <xf numFmtId="3" fontId="13" fillId="0" borderId="13" xfId="7" applyNumberFormat="1" applyFont="1" applyBorder="1" applyAlignment="1">
      <alignment wrapText="1"/>
    </xf>
    <xf numFmtId="3" fontId="13" fillId="0" borderId="19" xfId="7" applyNumberFormat="1" applyFont="1" applyBorder="1"/>
    <xf numFmtId="3" fontId="10" fillId="0" borderId="0" xfId="7" applyNumberFormat="1" applyFont="1" applyBorder="1"/>
    <xf numFmtId="3" fontId="13" fillId="0" borderId="13" xfId="7" applyNumberFormat="1" applyFont="1" applyBorder="1"/>
    <xf numFmtId="0" fontId="2" fillId="0" borderId="25" xfId="7" applyBorder="1"/>
    <xf numFmtId="3" fontId="13" fillId="0" borderId="18" xfId="7" applyNumberFormat="1" applyFont="1" applyBorder="1" applyAlignment="1">
      <alignment horizontal="right" vertical="center" wrapText="1"/>
    </xf>
    <xf numFmtId="3" fontId="13" fillId="0" borderId="6" xfId="7" applyNumberFormat="1" applyFont="1" applyBorder="1" applyAlignment="1">
      <alignment horizontal="right" vertical="center" wrapText="1"/>
    </xf>
    <xf numFmtId="3" fontId="13" fillId="0" borderId="26" xfId="7" applyNumberFormat="1" applyFont="1" applyBorder="1" applyAlignment="1">
      <alignment wrapText="1"/>
    </xf>
    <xf numFmtId="3" fontId="13" fillId="0" borderId="27" xfId="7" applyNumberFormat="1" applyFont="1" applyBorder="1" applyAlignment="1">
      <alignment horizontal="right" vertical="center" wrapText="1"/>
    </xf>
    <xf numFmtId="0" fontId="3" fillId="0" borderId="0" xfId="0" applyFont="1"/>
    <xf numFmtId="3" fontId="17" fillId="0" borderId="18" xfId="7" applyNumberFormat="1" applyFont="1" applyBorder="1" applyAlignment="1">
      <alignment horizontal="right" vertical="center" wrapText="1"/>
    </xf>
    <xf numFmtId="3" fontId="17" fillId="0" borderId="6" xfId="7" applyNumberFormat="1" applyFont="1" applyBorder="1" applyAlignment="1">
      <alignment horizontal="right" vertical="center" wrapText="1"/>
    </xf>
    <xf numFmtId="0" fontId="13" fillId="0" borderId="2" xfId="7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right" vertical="center" wrapText="1"/>
    </xf>
    <xf numFmtId="3" fontId="9" fillId="0" borderId="29" xfId="7" applyNumberFormat="1" applyFont="1" applyBorder="1" applyAlignment="1">
      <alignment wrapText="1"/>
    </xf>
    <xf numFmtId="3" fontId="9" fillId="0" borderId="30" xfId="7" applyNumberFormat="1" applyFont="1" applyBorder="1" applyAlignment="1">
      <alignment wrapText="1"/>
    </xf>
    <xf numFmtId="3" fontId="9" fillId="0" borderId="31" xfId="7" applyNumberFormat="1" applyFont="1" applyBorder="1" applyAlignment="1">
      <alignment wrapText="1"/>
    </xf>
    <xf numFmtId="3" fontId="13" fillId="0" borderId="32" xfId="7" applyNumberFormat="1" applyFont="1" applyBorder="1" applyAlignment="1">
      <alignment wrapText="1"/>
    </xf>
    <xf numFmtId="3" fontId="12" fillId="0" borderId="18" xfId="7" applyNumberFormat="1" applyFont="1" applyBorder="1" applyAlignment="1">
      <alignment wrapText="1"/>
    </xf>
    <xf numFmtId="3" fontId="13" fillId="0" borderId="33" xfId="7" applyNumberFormat="1" applyFont="1" applyBorder="1" applyAlignment="1">
      <alignment wrapText="1"/>
    </xf>
    <xf numFmtId="3" fontId="9" fillId="0" borderId="34" xfId="7" applyNumberFormat="1" applyFont="1" applyBorder="1" applyAlignment="1">
      <alignment wrapText="1"/>
    </xf>
    <xf numFmtId="3" fontId="12" fillId="0" borderId="29" xfId="7" applyNumberFormat="1" applyFont="1" applyBorder="1" applyAlignment="1">
      <alignment horizontal="right" vertical="center" wrapText="1"/>
    </xf>
    <xf numFmtId="0" fontId="10" fillId="0" borderId="35" xfId="7" applyFont="1" applyBorder="1" applyAlignment="1">
      <alignment horizontal="center" vertical="center" wrapText="1"/>
    </xf>
    <xf numFmtId="0" fontId="10" fillId="0" borderId="36" xfId="7" applyFont="1" applyBorder="1" applyAlignment="1">
      <alignment horizontal="center" vertical="center" wrapText="1"/>
    </xf>
    <xf numFmtId="0" fontId="10" fillId="0" borderId="37" xfId="7" applyFont="1" applyBorder="1" applyAlignment="1">
      <alignment horizontal="center" vertical="center" wrapText="1"/>
    </xf>
    <xf numFmtId="0" fontId="10" fillId="0" borderId="38" xfId="7" applyFont="1" applyBorder="1" applyAlignment="1">
      <alignment horizontal="center" vertical="center" wrapText="1"/>
    </xf>
    <xf numFmtId="3" fontId="12" fillId="0" borderId="39" xfId="7" applyNumberFormat="1" applyFont="1" applyBorder="1" applyAlignment="1">
      <alignment horizontal="right" vertical="center" wrapText="1"/>
    </xf>
    <xf numFmtId="3" fontId="17" fillId="0" borderId="40" xfId="7" applyNumberFormat="1" applyFont="1" applyBorder="1" applyAlignment="1">
      <alignment horizontal="right" vertical="center" wrapText="1"/>
    </xf>
    <xf numFmtId="3" fontId="13" fillId="0" borderId="12" xfId="7" applyNumberFormat="1" applyFont="1" applyBorder="1" applyAlignment="1">
      <alignment wrapText="1"/>
    </xf>
    <xf numFmtId="3" fontId="17" fillId="0" borderId="9" xfId="7" applyNumberFormat="1" applyFont="1" applyBorder="1" applyAlignment="1">
      <alignment horizontal="right" vertical="center" wrapText="1"/>
    </xf>
    <xf numFmtId="3" fontId="17" fillId="0" borderId="41" xfId="7" applyNumberFormat="1" applyFont="1" applyBorder="1" applyAlignment="1">
      <alignment horizontal="right" vertical="center" wrapText="1"/>
    </xf>
    <xf numFmtId="3" fontId="17" fillId="0" borderId="42" xfId="7" applyNumberFormat="1" applyFont="1" applyBorder="1" applyAlignment="1">
      <alignment horizontal="right" vertical="center" wrapText="1"/>
    </xf>
    <xf numFmtId="3" fontId="13" fillId="0" borderId="43" xfId="7" applyNumberFormat="1" applyFont="1" applyBorder="1" applyAlignment="1">
      <alignment horizontal="right" vertical="center" wrapText="1"/>
    </xf>
    <xf numFmtId="3" fontId="13" fillId="0" borderId="42" xfId="7" applyNumberFormat="1" applyFont="1" applyBorder="1" applyAlignment="1">
      <alignment horizontal="right" vertical="center" wrapText="1"/>
    </xf>
    <xf numFmtId="3" fontId="12" fillId="0" borderId="30" xfId="7" applyNumberFormat="1" applyFont="1" applyBorder="1" applyAlignment="1">
      <alignment horizontal="right" vertical="center" wrapText="1"/>
    </xf>
    <xf numFmtId="3" fontId="12" fillId="0" borderId="44" xfId="7" applyNumberFormat="1" applyFont="1" applyBorder="1" applyAlignment="1">
      <alignment horizontal="right" vertical="center" wrapText="1"/>
    </xf>
    <xf numFmtId="3" fontId="17" fillId="0" borderId="45" xfId="7" applyNumberFormat="1" applyFont="1" applyBorder="1" applyAlignment="1">
      <alignment horizontal="right" vertical="center" wrapText="1"/>
    </xf>
    <xf numFmtId="3" fontId="17" fillId="0" borderId="46" xfId="7" applyNumberFormat="1" applyFont="1" applyBorder="1" applyAlignment="1">
      <alignment horizontal="right" vertical="center" wrapText="1"/>
    </xf>
    <xf numFmtId="3" fontId="12" fillId="0" borderId="47" xfId="7" applyNumberFormat="1" applyFont="1" applyBorder="1" applyAlignment="1">
      <alignment horizontal="right" vertical="center" wrapText="1"/>
    </xf>
    <xf numFmtId="3" fontId="13" fillId="0" borderId="48" xfId="7" applyNumberFormat="1" applyFont="1" applyBorder="1" applyAlignment="1">
      <alignment horizontal="right" vertical="center" wrapText="1"/>
    </xf>
    <xf numFmtId="3" fontId="12" fillId="0" borderId="40" xfId="7" applyNumberFormat="1" applyFont="1" applyBorder="1" applyAlignment="1">
      <alignment horizontal="right" vertical="center" wrapText="1"/>
    </xf>
    <xf numFmtId="3" fontId="12" fillId="0" borderId="9" xfId="7" applyNumberFormat="1" applyFont="1" applyBorder="1" applyAlignment="1">
      <alignment horizontal="right" vertical="center" wrapText="1"/>
    </xf>
    <xf numFmtId="3" fontId="12" fillId="0" borderId="45" xfId="7" applyNumberFormat="1" applyFont="1" applyBorder="1" applyAlignment="1">
      <alignment horizontal="right" vertical="center" wrapText="1"/>
    </xf>
    <xf numFmtId="3" fontId="13" fillId="0" borderId="26" xfId="7" applyNumberFormat="1" applyFont="1" applyBorder="1" applyAlignment="1">
      <alignment horizontal="right" vertical="center" wrapText="1"/>
    </xf>
    <xf numFmtId="3" fontId="13" fillId="0" borderId="49" xfId="7" applyNumberFormat="1" applyFont="1" applyBorder="1" applyAlignment="1">
      <alignment horizontal="right" vertical="center" wrapText="1"/>
    </xf>
    <xf numFmtId="3" fontId="13" fillId="0" borderId="50" xfId="7" applyNumberFormat="1" applyFont="1" applyBorder="1" applyAlignment="1">
      <alignment horizontal="right" vertical="center" wrapText="1"/>
    </xf>
    <xf numFmtId="3" fontId="17" fillId="0" borderId="19" xfId="7" applyNumberFormat="1" applyFont="1" applyBorder="1" applyAlignment="1">
      <alignment horizontal="right" vertical="center" wrapText="1"/>
    </xf>
    <xf numFmtId="49" fontId="20" fillId="0" borderId="21" xfId="8" applyNumberFormat="1" applyFont="1" applyBorder="1"/>
    <xf numFmtId="49" fontId="20" fillId="0" borderId="51" xfId="8" applyNumberFormat="1" applyFont="1" applyBorder="1"/>
    <xf numFmtId="49" fontId="20" fillId="0" borderId="2" xfId="8" applyNumberFormat="1" applyFont="1" applyBorder="1" applyAlignment="1">
      <alignment horizontal="center"/>
    </xf>
    <xf numFmtId="0" fontId="10" fillId="0" borderId="52" xfId="7" applyFont="1" applyBorder="1" applyAlignment="1">
      <alignment horizontal="left"/>
    </xf>
    <xf numFmtId="0" fontId="10" fillId="0" borderId="53" xfId="7" applyFont="1" applyBorder="1" applyAlignment="1">
      <alignment horizontal="left"/>
    </xf>
    <xf numFmtId="3" fontId="10" fillId="0" borderId="54" xfId="7" applyNumberFormat="1" applyFont="1" applyBorder="1"/>
    <xf numFmtId="0" fontId="24" fillId="0" borderId="0" xfId="1" applyFont="1"/>
    <xf numFmtId="0" fontId="26" fillId="0" borderId="0" xfId="0" applyFont="1"/>
    <xf numFmtId="0" fontId="27" fillId="0" borderId="0" xfId="1" applyFont="1" applyAlignment="1">
      <alignment horizontal="right"/>
    </xf>
    <xf numFmtId="0" fontId="24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4" fontId="13" fillId="0" borderId="18" xfId="7" applyNumberFormat="1" applyFont="1" applyBorder="1" applyAlignment="1">
      <alignment horizontal="right" vertical="center" wrapText="1"/>
    </xf>
    <xf numFmtId="4" fontId="10" fillId="0" borderId="20" xfId="7" applyNumberFormat="1" applyFont="1" applyBorder="1"/>
    <xf numFmtId="4" fontId="13" fillId="0" borderId="55" xfId="7" applyNumberFormat="1" applyFont="1" applyBorder="1"/>
    <xf numFmtId="4" fontId="13" fillId="0" borderId="56" xfId="7" applyNumberFormat="1" applyFont="1" applyBorder="1"/>
    <xf numFmtId="4" fontId="12" fillId="0" borderId="20" xfId="7" applyNumberFormat="1" applyFont="1" applyBorder="1"/>
    <xf numFmtId="4" fontId="13" fillId="0" borderId="20" xfId="7" applyNumberFormat="1" applyFont="1" applyBorder="1"/>
    <xf numFmtId="4" fontId="13" fillId="0" borderId="57" xfId="7" applyNumberFormat="1" applyFont="1" applyBorder="1"/>
    <xf numFmtId="4" fontId="9" fillId="0" borderId="58" xfId="7" applyNumberFormat="1" applyFont="1" applyBorder="1"/>
    <xf numFmtId="4" fontId="12" fillId="0" borderId="59" xfId="7" applyNumberFormat="1" applyFont="1" applyBorder="1" applyAlignment="1">
      <alignment horizontal="center" vertical="center" wrapText="1"/>
    </xf>
    <xf numFmtId="4" fontId="12" fillId="0" borderId="60" xfId="7" applyNumberFormat="1" applyFont="1" applyBorder="1" applyAlignment="1">
      <alignment horizontal="center" vertical="center" wrapText="1"/>
    </xf>
    <xf numFmtId="49" fontId="13" fillId="0" borderId="61" xfId="7" applyNumberFormat="1" applyFont="1" applyBorder="1" applyAlignment="1">
      <alignment horizontal="center"/>
    </xf>
    <xf numFmtId="0" fontId="13" fillId="0" borderId="62" xfId="7" applyFont="1" applyBorder="1"/>
    <xf numFmtId="3" fontId="13" fillId="0" borderId="63" xfId="7" applyNumberFormat="1" applyFont="1" applyBorder="1" applyAlignment="1">
      <alignment horizontal="right" vertical="center" wrapText="1"/>
    </xf>
    <xf numFmtId="49" fontId="10" fillId="0" borderId="64" xfId="8" applyNumberFormat="1" applyFont="1" applyBorder="1"/>
    <xf numFmtId="49" fontId="10" fillId="0" borderId="65" xfId="8" applyNumberFormat="1" applyFont="1" applyBorder="1"/>
    <xf numFmtId="49" fontId="9" fillId="0" borderId="10" xfId="8" applyNumberFormat="1" applyFont="1" applyBorder="1"/>
    <xf numFmtId="49" fontId="13" fillId="0" borderId="21" xfId="8" applyNumberFormat="1" applyFont="1" applyBorder="1" applyAlignment="1">
      <alignment horizontal="center"/>
    </xf>
    <xf numFmtId="0" fontId="36" fillId="0" borderId="0" xfId="0" applyFont="1"/>
    <xf numFmtId="0" fontId="37" fillId="0" borderId="0" xfId="3" applyFont="1" applyAlignment="1">
      <alignment horizontal="center"/>
    </xf>
    <xf numFmtId="0" fontId="39" fillId="0" borderId="0" xfId="3" applyFont="1" applyAlignment="1">
      <alignment horizontal="center"/>
    </xf>
    <xf numFmtId="0" fontId="41" fillId="0" borderId="50" xfId="3" applyFont="1" applyBorder="1" applyAlignment="1">
      <alignment horizontal="center" vertical="center" wrapText="1"/>
    </xf>
    <xf numFmtId="0" fontId="41" fillId="0" borderId="32" xfId="3" applyFont="1" applyBorder="1" applyAlignment="1">
      <alignment horizontal="center" vertical="center" wrapText="1"/>
    </xf>
    <xf numFmtId="0" fontId="36" fillId="0" borderId="10" xfId="0" applyFont="1" applyBorder="1"/>
    <xf numFmtId="0" fontId="38" fillId="0" borderId="10" xfId="3" applyFont="1" applyBorder="1" applyAlignment="1">
      <alignment horizontal="center"/>
    </xf>
    <xf numFmtId="0" fontId="38" fillId="0" borderId="0" xfId="3" applyFont="1" applyBorder="1" applyAlignment="1">
      <alignment horizontal="center"/>
    </xf>
    <xf numFmtId="0" fontId="41" fillId="0" borderId="5" xfId="3" applyFont="1" applyBorder="1" applyAlignment="1">
      <alignment horizontal="center" wrapText="1"/>
    </xf>
    <xf numFmtId="0" fontId="41" fillId="0" borderId="6" xfId="3" applyFont="1" applyBorder="1" applyAlignment="1">
      <alignment horizontal="center" wrapText="1"/>
    </xf>
    <xf numFmtId="0" fontId="41" fillId="0" borderId="0" xfId="3" applyFont="1" applyBorder="1" applyAlignment="1">
      <alignment horizontal="center" wrapText="1"/>
    </xf>
    <xf numFmtId="0" fontId="41" fillId="0" borderId="19" xfId="3" applyFont="1" applyBorder="1" applyAlignment="1">
      <alignment horizontal="center" wrapText="1"/>
    </xf>
    <xf numFmtId="0" fontId="41" fillId="0" borderId="18" xfId="3" applyFont="1" applyBorder="1" applyAlignment="1">
      <alignment horizontal="center" wrapText="1"/>
    </xf>
    <xf numFmtId="0" fontId="41" fillId="0" borderId="66" xfId="3" applyFont="1" applyBorder="1" applyAlignment="1">
      <alignment horizontal="center" wrapText="1"/>
    </xf>
    <xf numFmtId="0" fontId="41" fillId="0" borderId="67" xfId="3" applyFont="1" applyBorder="1" applyAlignment="1">
      <alignment horizontal="center" wrapText="1"/>
    </xf>
    <xf numFmtId="0" fontId="38" fillId="0" borderId="10" xfId="3" applyFont="1" applyBorder="1" applyAlignment="1">
      <alignment horizontal="left"/>
    </xf>
    <xf numFmtId="0" fontId="38" fillId="0" borderId="0" xfId="3" applyFont="1" applyBorder="1" applyAlignment="1">
      <alignment horizontal="left"/>
    </xf>
    <xf numFmtId="0" fontId="38" fillId="0" borderId="17" xfId="3" applyFont="1" applyBorder="1" applyAlignment="1">
      <alignment horizontal="left"/>
    </xf>
    <xf numFmtId="176" fontId="38" fillId="0" borderId="68" xfId="3" applyNumberFormat="1" applyFont="1" applyBorder="1" applyAlignment="1">
      <alignment horizontal="right"/>
    </xf>
    <xf numFmtId="176" fontId="38" fillId="0" borderId="18" xfId="3" applyNumberFormat="1" applyFont="1" applyBorder="1" applyAlignment="1">
      <alignment horizontal="right"/>
    </xf>
    <xf numFmtId="3" fontId="38" fillId="0" borderId="0" xfId="3" applyNumberFormat="1" applyFont="1" applyBorder="1" applyAlignment="1">
      <alignment horizontal="right"/>
    </xf>
    <xf numFmtId="3" fontId="38" fillId="0" borderId="18" xfId="3" applyNumberFormat="1" applyFont="1" applyBorder="1" applyAlignment="1">
      <alignment horizontal="right"/>
    </xf>
    <xf numFmtId="3" fontId="38" fillId="0" borderId="19" xfId="3" applyNumberFormat="1" applyFont="1" applyBorder="1" applyAlignment="1">
      <alignment horizontal="right"/>
    </xf>
    <xf numFmtId="3" fontId="38" fillId="0" borderId="68" xfId="3" applyNumberFormat="1" applyFont="1" applyBorder="1" applyAlignment="1">
      <alignment horizontal="right"/>
    </xf>
    <xf numFmtId="3" fontId="38" fillId="0" borderId="17" xfId="3" applyNumberFormat="1" applyFont="1" applyBorder="1" applyAlignment="1">
      <alignment horizontal="right"/>
    </xf>
    <xf numFmtId="3" fontId="38" fillId="0" borderId="69" xfId="3" applyNumberFormat="1" applyFont="1" applyBorder="1" applyAlignment="1">
      <alignment horizontal="right"/>
    </xf>
    <xf numFmtId="176" fontId="42" fillId="0" borderId="68" xfId="3" applyNumberFormat="1" applyFont="1" applyBorder="1" applyAlignment="1">
      <alignment horizontal="right"/>
    </xf>
    <xf numFmtId="176" fontId="42" fillId="0" borderId="18" xfId="3" applyNumberFormat="1" applyFont="1" applyBorder="1" applyAlignment="1">
      <alignment horizontal="right"/>
    </xf>
    <xf numFmtId="3" fontId="42" fillId="0" borderId="0" xfId="3" applyNumberFormat="1" applyFont="1" applyBorder="1" applyAlignment="1">
      <alignment horizontal="right"/>
    </xf>
    <xf numFmtId="3" fontId="42" fillId="0" borderId="18" xfId="3" applyNumberFormat="1" applyFont="1" applyBorder="1" applyAlignment="1">
      <alignment horizontal="right"/>
    </xf>
    <xf numFmtId="3" fontId="42" fillId="0" borderId="19" xfId="3" applyNumberFormat="1" applyFont="1" applyBorder="1" applyAlignment="1">
      <alignment horizontal="right"/>
    </xf>
    <xf numFmtId="3" fontId="42" fillId="0" borderId="68" xfId="3" applyNumberFormat="1" applyFont="1" applyBorder="1" applyAlignment="1">
      <alignment horizontal="right"/>
    </xf>
    <xf numFmtId="3" fontId="42" fillId="0" borderId="17" xfId="3" applyNumberFormat="1" applyFont="1" applyBorder="1" applyAlignment="1">
      <alignment horizontal="right"/>
    </xf>
    <xf numFmtId="3" fontId="42" fillId="0" borderId="69" xfId="3" applyNumberFormat="1" applyFont="1" applyBorder="1" applyAlignment="1">
      <alignment horizontal="right"/>
    </xf>
    <xf numFmtId="3" fontId="114" fillId="0" borderId="0" xfId="3" applyNumberFormat="1" applyFont="1" applyBorder="1" applyAlignment="1">
      <alignment horizontal="right"/>
    </xf>
    <xf numFmtId="3" fontId="114" fillId="0" borderId="18" xfId="3" applyNumberFormat="1" applyFont="1" applyBorder="1" applyAlignment="1">
      <alignment horizontal="right"/>
    </xf>
    <xf numFmtId="3" fontId="114" fillId="0" borderId="68" xfId="3" applyNumberFormat="1" applyFont="1" applyBorder="1" applyAlignment="1">
      <alignment horizontal="right"/>
    </xf>
    <xf numFmtId="3" fontId="114" fillId="0" borderId="17" xfId="3" applyNumberFormat="1" applyFont="1" applyBorder="1" applyAlignment="1">
      <alignment horizontal="right"/>
    </xf>
    <xf numFmtId="3" fontId="114" fillId="0" borderId="19" xfId="3" applyNumberFormat="1" applyFont="1" applyBorder="1" applyAlignment="1">
      <alignment horizontal="right"/>
    </xf>
    <xf numFmtId="0" fontId="43" fillId="0" borderId="70" xfId="3" applyFont="1" applyBorder="1" applyAlignment="1">
      <alignment horizontal="left"/>
    </xf>
    <xf numFmtId="0" fontId="43" fillId="0" borderId="71" xfId="3" applyFont="1" applyBorder="1" applyAlignment="1">
      <alignment horizontal="left"/>
    </xf>
    <xf numFmtId="176" fontId="43" fillId="0" borderId="29" xfId="3" applyNumberFormat="1" applyFont="1" applyBorder="1" applyAlignment="1">
      <alignment horizontal="right"/>
    </xf>
    <xf numFmtId="176" fontId="43" fillId="0" borderId="34" xfId="3" applyNumberFormat="1" applyFont="1" applyBorder="1" applyAlignment="1">
      <alignment horizontal="right"/>
    </xf>
    <xf numFmtId="3" fontId="43" fillId="0" borderId="72" xfId="3" applyNumberFormat="1" applyFont="1" applyBorder="1" applyAlignment="1">
      <alignment horizontal="right"/>
    </xf>
    <xf numFmtId="3" fontId="43" fillId="0" borderId="34" xfId="3" applyNumberFormat="1" applyFont="1" applyBorder="1" applyAlignment="1">
      <alignment horizontal="right"/>
    </xf>
    <xf numFmtId="3" fontId="43" fillId="0" borderId="29" xfId="3" applyNumberFormat="1" applyFont="1" applyBorder="1" applyAlignment="1">
      <alignment horizontal="right"/>
    </xf>
    <xf numFmtId="3" fontId="43" fillId="0" borderId="73" xfId="3" applyNumberFormat="1" applyFont="1" applyBorder="1" applyAlignment="1">
      <alignment horizontal="right"/>
    </xf>
    <xf numFmtId="3" fontId="43" fillId="0" borderId="71" xfId="3" applyNumberFormat="1" applyFont="1" applyBorder="1" applyAlignment="1">
      <alignment horizontal="right"/>
    </xf>
    <xf numFmtId="3" fontId="43" fillId="0" borderId="47" xfId="3" applyNumberFormat="1" applyFont="1" applyBorder="1" applyAlignment="1">
      <alignment horizontal="right"/>
    </xf>
    <xf numFmtId="3" fontId="41" fillId="0" borderId="40" xfId="3" applyNumberFormat="1" applyFont="1" applyBorder="1" applyAlignment="1">
      <alignment horizontal="center" wrapText="1"/>
    </xf>
    <xf numFmtId="0" fontId="41" fillId="0" borderId="40" xfId="3" applyFont="1" applyBorder="1" applyAlignment="1">
      <alignment horizontal="center" wrapText="1"/>
    </xf>
    <xf numFmtId="3" fontId="38" fillId="0" borderId="0" xfId="3" applyNumberFormat="1" applyFont="1" applyBorder="1" applyAlignment="1"/>
    <xf numFmtId="3" fontId="38" fillId="0" borderId="18" xfId="3" applyNumberFormat="1" applyFont="1" applyBorder="1" applyAlignment="1"/>
    <xf numFmtId="3" fontId="38" fillId="0" borderId="19" xfId="3" applyNumberFormat="1" applyFont="1" applyBorder="1" applyAlignment="1"/>
    <xf numFmtId="3" fontId="38" fillId="0" borderId="40" xfId="3" applyNumberFormat="1" applyFont="1" applyBorder="1" applyAlignment="1"/>
    <xf numFmtId="3" fontId="38" fillId="0" borderId="68" xfId="3" applyNumberFormat="1" applyFont="1" applyBorder="1" applyAlignment="1"/>
    <xf numFmtId="3" fontId="38" fillId="0" borderId="69" xfId="3" applyNumberFormat="1" applyFont="1" applyBorder="1" applyAlignment="1"/>
    <xf numFmtId="176" fontId="38" fillId="0" borderId="74" xfId="3" applyNumberFormat="1" applyFont="1" applyBorder="1" applyAlignment="1">
      <alignment horizontal="right"/>
    </xf>
    <xf numFmtId="176" fontId="38" fillId="0" borderId="75" xfId="3" applyNumberFormat="1" applyFont="1" applyBorder="1" applyAlignment="1">
      <alignment horizontal="right"/>
    </xf>
    <xf numFmtId="3" fontId="38" fillId="0" borderId="75" xfId="3" applyNumberFormat="1" applyFont="1" applyBorder="1" applyAlignment="1"/>
    <xf numFmtId="3" fontId="38" fillId="0" borderId="76" xfId="3" applyNumberFormat="1" applyFont="1" applyBorder="1" applyAlignment="1"/>
    <xf numFmtId="3" fontId="36" fillId="0" borderId="0" xfId="0" applyNumberFormat="1" applyFont="1"/>
    <xf numFmtId="3" fontId="43" fillId="0" borderId="71" xfId="3" applyNumberFormat="1" applyFont="1" applyBorder="1" applyAlignment="1"/>
    <xf numFmtId="3" fontId="43" fillId="0" borderId="34" xfId="3" applyNumberFormat="1" applyFont="1" applyBorder="1" applyAlignment="1"/>
    <xf numFmtId="3" fontId="43" fillId="0" borderId="29" xfId="3" applyNumberFormat="1" applyFont="1" applyBorder="1" applyAlignment="1"/>
    <xf numFmtId="3" fontId="43" fillId="0" borderId="72" xfId="3" applyNumberFormat="1" applyFont="1" applyBorder="1" applyAlignment="1"/>
    <xf numFmtId="3" fontId="43" fillId="0" borderId="47" xfId="3" applyNumberFormat="1" applyFont="1" applyBorder="1" applyAlignment="1"/>
    <xf numFmtId="0" fontId="45" fillId="0" borderId="0" xfId="0" applyFont="1"/>
    <xf numFmtId="0" fontId="46" fillId="0" borderId="0" xfId="3" applyFont="1"/>
    <xf numFmtId="0" fontId="47" fillId="0" borderId="0" xfId="3" applyFont="1" applyAlignment="1">
      <alignment horizontal="center"/>
    </xf>
    <xf numFmtId="0" fontId="48" fillId="0" borderId="0" xfId="3" applyFont="1" applyAlignment="1">
      <alignment horizontal="center"/>
    </xf>
    <xf numFmtId="0" fontId="49" fillId="0" borderId="42" xfId="3" applyFont="1" applyBorder="1" applyAlignment="1">
      <alignment horizontal="center"/>
    </xf>
    <xf numFmtId="0" fontId="49" fillId="0" borderId="4" xfId="3" applyFont="1" applyBorder="1" applyAlignment="1">
      <alignment horizontal="center"/>
    </xf>
    <xf numFmtId="0" fontId="49" fillId="0" borderId="77" xfId="3" applyFont="1" applyBorder="1" applyAlignment="1">
      <alignment horizontal="center"/>
    </xf>
    <xf numFmtId="0" fontId="49" fillId="0" borderId="35" xfId="3" applyFont="1" applyBorder="1" applyAlignment="1">
      <alignment horizontal="center"/>
    </xf>
    <xf numFmtId="0" fontId="49" fillId="0" borderId="36" xfId="3" applyFont="1" applyBorder="1" applyAlignment="1">
      <alignment horizontal="center"/>
    </xf>
    <xf numFmtId="0" fontId="49" fillId="0" borderId="37" xfId="3" applyFont="1" applyBorder="1" applyAlignment="1">
      <alignment horizontal="center"/>
    </xf>
    <xf numFmtId="0" fontId="49" fillId="0" borderId="16" xfId="3" applyFont="1" applyBorder="1" applyAlignment="1">
      <alignment horizontal="center"/>
    </xf>
    <xf numFmtId="2" fontId="49" fillId="0" borderId="6" xfId="3" applyNumberFormat="1" applyFont="1" applyBorder="1" applyAlignment="1">
      <alignment horizontal="center"/>
    </xf>
    <xf numFmtId="0" fontId="49" fillId="0" borderId="5" xfId="3" applyFont="1" applyBorder="1" applyAlignment="1">
      <alignment horizontal="center"/>
    </xf>
    <xf numFmtId="0" fontId="49" fillId="0" borderId="67" xfId="3" applyFont="1" applyBorder="1" applyAlignment="1">
      <alignment horizontal="center"/>
    </xf>
    <xf numFmtId="0" fontId="45" fillId="0" borderId="78" xfId="0" applyFont="1" applyBorder="1" applyAlignment="1"/>
    <xf numFmtId="3" fontId="50" fillId="0" borderId="79" xfId="3" applyNumberFormat="1" applyFont="1" applyBorder="1" applyAlignment="1"/>
    <xf numFmtId="3" fontId="50" fillId="0" borderId="80" xfId="3" applyNumberFormat="1" applyFont="1" applyBorder="1" applyAlignment="1"/>
    <xf numFmtId="3" fontId="50" fillId="0" borderId="81" xfId="3" applyNumberFormat="1" applyFont="1" applyBorder="1" applyAlignment="1"/>
    <xf numFmtId="3" fontId="50" fillId="0" borderId="82" xfId="3" applyNumberFormat="1" applyFont="1" applyBorder="1" applyAlignment="1"/>
    <xf numFmtId="3" fontId="50" fillId="0" borderId="83" xfId="3" applyNumberFormat="1" applyFont="1" applyBorder="1" applyAlignment="1"/>
    <xf numFmtId="0" fontId="48" fillId="0" borderId="52" xfId="3" applyFont="1" applyBorder="1" applyAlignment="1">
      <alignment horizontal="center" vertical="center"/>
    </xf>
    <xf numFmtId="0" fontId="45" fillId="0" borderId="84" xfId="3" applyFont="1" applyBorder="1" applyAlignment="1">
      <alignment horizontal="left" wrapText="1"/>
    </xf>
    <xf numFmtId="3" fontId="51" fillId="0" borderId="85" xfId="3" applyNumberFormat="1" applyFont="1" applyBorder="1" applyAlignment="1"/>
    <xf numFmtId="3" fontId="51" fillId="0" borderId="86" xfId="3" applyNumberFormat="1" applyFont="1" applyBorder="1" applyAlignment="1"/>
    <xf numFmtId="3" fontId="50" fillId="0" borderId="54" xfId="3" applyNumberFormat="1" applyFont="1" applyBorder="1" applyAlignment="1"/>
    <xf numFmtId="3" fontId="52" fillId="0" borderId="87" xfId="0" applyNumberFormat="1" applyFont="1" applyBorder="1"/>
    <xf numFmtId="3" fontId="51" fillId="0" borderId="88" xfId="3" applyNumberFormat="1" applyFont="1" applyBorder="1" applyAlignment="1"/>
    <xf numFmtId="3" fontId="51" fillId="0" borderId="54" xfId="3" applyNumberFormat="1" applyFont="1" applyBorder="1" applyAlignment="1"/>
    <xf numFmtId="3" fontId="48" fillId="0" borderId="87" xfId="3" applyNumberFormat="1" applyFont="1" applyBorder="1" applyAlignment="1"/>
    <xf numFmtId="0" fontId="51" fillId="0" borderId="54" xfId="3" applyFont="1" applyBorder="1" applyAlignment="1"/>
    <xf numFmtId="3" fontId="48" fillId="0" borderId="89" xfId="3" applyNumberFormat="1" applyFont="1" applyBorder="1" applyAlignment="1"/>
    <xf numFmtId="0" fontId="45" fillId="0" borderId="10" xfId="0" applyFont="1" applyBorder="1"/>
    <xf numFmtId="0" fontId="52" fillId="0" borderId="20" xfId="0" applyFont="1" applyBorder="1" applyAlignment="1">
      <alignment horizontal="left"/>
    </xf>
    <xf numFmtId="3" fontId="52" fillId="0" borderId="68" xfId="0" applyNumberFormat="1" applyFont="1" applyBorder="1"/>
    <xf numFmtId="3" fontId="52" fillId="0" borderId="0" xfId="0" applyNumberFormat="1" applyFont="1" applyBorder="1"/>
    <xf numFmtId="0" fontId="52" fillId="0" borderId="19" xfId="0" applyFont="1" applyBorder="1"/>
    <xf numFmtId="3" fontId="49" fillId="0" borderId="18" xfId="3" applyNumberFormat="1" applyFont="1" applyBorder="1" applyAlignment="1"/>
    <xf numFmtId="0" fontId="45" fillId="0" borderId="0" xfId="0" applyFont="1" applyBorder="1"/>
    <xf numFmtId="0" fontId="45" fillId="0" borderId="19" xfId="0" applyFont="1" applyBorder="1"/>
    <xf numFmtId="3" fontId="48" fillId="0" borderId="69" xfId="3" applyNumberFormat="1" applyFont="1" applyBorder="1" applyAlignment="1"/>
    <xf numFmtId="0" fontId="49" fillId="0" borderId="10" xfId="3" applyFont="1" applyBorder="1"/>
    <xf numFmtId="0" fontId="49" fillId="0" borderId="9" xfId="3" applyFont="1" applyBorder="1" applyAlignment="1">
      <alignment horizontal="left"/>
    </xf>
    <xf numFmtId="0" fontId="49" fillId="0" borderId="19" xfId="3" applyFont="1" applyBorder="1" applyAlignment="1">
      <alignment horizontal="left"/>
    </xf>
    <xf numFmtId="0" fontId="49" fillId="0" borderId="20" xfId="3" applyFont="1" applyBorder="1" applyAlignment="1">
      <alignment horizontal="left"/>
    </xf>
    <xf numFmtId="3" fontId="52" fillId="0" borderId="9" xfId="0" applyNumberFormat="1" applyFont="1" applyBorder="1"/>
    <xf numFmtId="3" fontId="49" fillId="0" borderId="68" xfId="3" applyNumberFormat="1" applyFont="1" applyBorder="1" applyAlignment="1"/>
    <xf numFmtId="3" fontId="49" fillId="0" borderId="9" xfId="3" applyNumberFormat="1" applyFont="1" applyBorder="1" applyAlignment="1"/>
    <xf numFmtId="3" fontId="49" fillId="0" borderId="8" xfId="3" applyNumberFormat="1" applyFont="1" applyBorder="1" applyAlignment="1"/>
    <xf numFmtId="0" fontId="49" fillId="0" borderId="19" xfId="3" applyFont="1" applyBorder="1" applyAlignment="1"/>
    <xf numFmtId="0" fontId="49" fillId="0" borderId="0" xfId="3" applyFont="1" applyBorder="1" applyAlignment="1">
      <alignment horizontal="left"/>
    </xf>
    <xf numFmtId="3" fontId="53" fillId="0" borderId="8" xfId="3" applyNumberFormat="1" applyFont="1" applyBorder="1" applyAlignment="1"/>
    <xf numFmtId="3" fontId="53" fillId="0" borderId="9" xfId="3" applyNumberFormat="1" applyFont="1" applyBorder="1" applyAlignment="1"/>
    <xf numFmtId="0" fontId="46" fillId="0" borderId="19" xfId="3" applyFont="1" applyBorder="1" applyAlignment="1"/>
    <xf numFmtId="0" fontId="49" fillId="0" borderId="2" xfId="3" applyFont="1" applyBorder="1"/>
    <xf numFmtId="3" fontId="49" fillId="0" borderId="19" xfId="3" applyNumberFormat="1" applyFont="1" applyBorder="1" applyAlignment="1"/>
    <xf numFmtId="3" fontId="46" fillId="0" borderId="8" xfId="3" applyNumberFormat="1" applyFont="1" applyBorder="1" applyAlignment="1"/>
    <xf numFmtId="3" fontId="46" fillId="0" borderId="9" xfId="3" applyNumberFormat="1" applyFont="1" applyBorder="1" applyAlignment="1"/>
    <xf numFmtId="3" fontId="46" fillId="0" borderId="68" xfId="3" applyNumberFormat="1" applyFont="1" applyBorder="1" applyAlignment="1"/>
    <xf numFmtId="3" fontId="46" fillId="0" borderId="88" xfId="3" applyNumberFormat="1" applyFont="1" applyBorder="1" applyAlignment="1"/>
    <xf numFmtId="0" fontId="48" fillId="0" borderId="90" xfId="3" applyFont="1" applyBorder="1" applyAlignment="1">
      <alignment horizontal="center"/>
    </xf>
    <xf numFmtId="0" fontId="48" fillId="0" borderId="91" xfId="3" applyFont="1" applyBorder="1" applyAlignment="1">
      <alignment horizontal="left"/>
    </xf>
    <xf numFmtId="0" fontId="48" fillId="0" borderId="12" xfId="3" applyFont="1" applyBorder="1" applyAlignment="1">
      <alignment horizontal="left"/>
    </xf>
    <xf numFmtId="0" fontId="48" fillId="0" borderId="55" xfId="3" applyFont="1" applyBorder="1" applyAlignment="1">
      <alignment horizontal="left"/>
    </xf>
    <xf numFmtId="3" fontId="48" fillId="0" borderId="14" xfId="3" applyNumberFormat="1" applyFont="1" applyBorder="1" applyAlignment="1"/>
    <xf numFmtId="3" fontId="48" fillId="0" borderId="43" xfId="3" applyNumberFormat="1" applyFont="1" applyBorder="1" applyAlignment="1"/>
    <xf numFmtId="3" fontId="48" fillId="0" borderId="32" xfId="3" applyNumberFormat="1" applyFont="1" applyBorder="1" applyAlignment="1"/>
    <xf numFmtId="3" fontId="48" fillId="0" borderId="91" xfId="3" applyNumberFormat="1" applyFont="1" applyBorder="1" applyAlignment="1"/>
    <xf numFmtId="0" fontId="48" fillId="0" borderId="10" xfId="3" applyFont="1" applyBorder="1" applyAlignment="1">
      <alignment horizontal="center"/>
    </xf>
    <xf numFmtId="0" fontId="48" fillId="0" borderId="19" xfId="3" applyFont="1" applyBorder="1" applyAlignment="1">
      <alignment horizontal="left"/>
    </xf>
    <xf numFmtId="0" fontId="48" fillId="0" borderId="0" xfId="3" applyFont="1" applyBorder="1" applyAlignment="1">
      <alignment horizontal="left"/>
    </xf>
    <xf numFmtId="0" fontId="48" fillId="0" borderId="20" xfId="3" applyFont="1" applyBorder="1" applyAlignment="1">
      <alignment horizontal="left"/>
    </xf>
    <xf numFmtId="3" fontId="54" fillId="0" borderId="16" xfId="3" applyNumberFormat="1" applyFont="1" applyBorder="1" applyAlignment="1"/>
    <xf numFmtId="3" fontId="48" fillId="0" borderId="16" xfId="3" applyNumberFormat="1" applyFont="1" applyBorder="1" applyAlignment="1"/>
    <xf numFmtId="3" fontId="49" fillId="0" borderId="6" xfId="3" applyNumberFormat="1" applyFont="1" applyBorder="1" applyAlignment="1"/>
    <xf numFmtId="3" fontId="50" fillId="0" borderId="16" xfId="3" applyNumberFormat="1" applyFont="1" applyBorder="1" applyAlignment="1"/>
    <xf numFmtId="3" fontId="50" fillId="0" borderId="9" xfId="3" applyNumberFormat="1" applyFont="1" applyBorder="1" applyAlignment="1"/>
    <xf numFmtId="3" fontId="48" fillId="0" borderId="6" xfId="3" applyNumberFormat="1" applyFont="1" applyBorder="1" applyAlignment="1"/>
    <xf numFmtId="3" fontId="50" fillId="0" borderId="8" xfId="3" applyNumberFormat="1" applyFont="1" applyBorder="1" applyAlignment="1"/>
    <xf numFmtId="0" fontId="50" fillId="0" borderId="19" xfId="3" applyFont="1" applyBorder="1" applyAlignment="1"/>
    <xf numFmtId="0" fontId="50" fillId="0" borderId="10" xfId="3" applyFont="1" applyBorder="1" applyAlignment="1">
      <alignment horizontal="center"/>
    </xf>
    <xf numFmtId="0" fontId="50" fillId="0" borderId="0" xfId="3" applyFont="1" applyBorder="1" applyAlignment="1">
      <alignment horizontal="left"/>
    </xf>
    <xf numFmtId="3" fontId="48" fillId="0" borderId="18" xfId="3" applyNumberFormat="1" applyFont="1" applyBorder="1" applyAlignment="1"/>
    <xf numFmtId="3" fontId="49" fillId="0" borderId="87" xfId="3" applyNumberFormat="1" applyFont="1" applyBorder="1" applyAlignment="1"/>
    <xf numFmtId="0" fontId="48" fillId="0" borderId="11" xfId="3" applyFont="1" applyBorder="1" applyAlignment="1">
      <alignment horizontal="center"/>
    </xf>
    <xf numFmtId="0" fontId="48" fillId="0" borderId="91" xfId="3" applyFont="1" applyBorder="1" applyAlignment="1"/>
    <xf numFmtId="0" fontId="50" fillId="0" borderId="92" xfId="3" applyFont="1" applyBorder="1" applyAlignment="1">
      <alignment horizontal="center"/>
    </xf>
    <xf numFmtId="0" fontId="50" fillId="0" borderId="93" xfId="3" applyFont="1" applyBorder="1" applyAlignment="1">
      <alignment horizontal="left"/>
    </xf>
    <xf numFmtId="0" fontId="50" fillId="0" borderId="94" xfId="3" applyFont="1" applyBorder="1" applyAlignment="1">
      <alignment horizontal="left"/>
    </xf>
    <xf numFmtId="0" fontId="50" fillId="0" borderId="95" xfId="3" applyFont="1" applyBorder="1" applyAlignment="1">
      <alignment horizontal="left"/>
    </xf>
    <xf numFmtId="3" fontId="54" fillId="0" borderId="80" xfId="3" applyNumberFormat="1" applyFont="1" applyBorder="1" applyAlignment="1"/>
    <xf numFmtId="3" fontId="54" fillId="0" borderId="81" xfId="3" applyNumberFormat="1" applyFont="1" applyBorder="1" applyAlignment="1"/>
    <xf numFmtId="3" fontId="54" fillId="0" borderId="82" xfId="3" applyNumberFormat="1" applyFont="1" applyBorder="1" applyAlignment="1"/>
    <xf numFmtId="3" fontId="54" fillId="0" borderId="60" xfId="3" applyNumberFormat="1" applyFont="1" applyBorder="1" applyAlignment="1"/>
    <xf numFmtId="0" fontId="50" fillId="0" borderId="93" xfId="3" applyFont="1" applyBorder="1" applyAlignment="1"/>
    <xf numFmtId="0" fontId="51" fillId="0" borderId="10" xfId="3" applyFont="1" applyBorder="1" applyAlignment="1">
      <alignment horizontal="center"/>
    </xf>
    <xf numFmtId="0" fontId="51" fillId="0" borderId="19" xfId="3" applyFont="1" applyBorder="1" applyAlignment="1">
      <alignment horizontal="left"/>
    </xf>
    <xf numFmtId="0" fontId="51" fillId="0" borderId="0" xfId="3" applyFont="1" applyBorder="1" applyAlignment="1">
      <alignment horizontal="left"/>
    </xf>
    <xf numFmtId="0" fontId="51" fillId="0" borderId="20" xfId="3" applyFont="1" applyBorder="1" applyAlignment="1">
      <alignment horizontal="left"/>
    </xf>
    <xf numFmtId="3" fontId="48" fillId="0" borderId="7" xfId="3" applyNumberFormat="1" applyFont="1" applyBorder="1" applyAlignment="1"/>
    <xf numFmtId="3" fontId="51" fillId="0" borderId="8" xfId="3" applyNumberFormat="1" applyFont="1" applyBorder="1" applyAlignment="1"/>
    <xf numFmtId="3" fontId="51" fillId="0" borderId="9" xfId="3" applyNumberFormat="1" applyFont="1" applyBorder="1" applyAlignment="1"/>
    <xf numFmtId="3" fontId="48" fillId="0" borderId="60" xfId="3" applyNumberFormat="1" applyFont="1" applyBorder="1" applyAlignment="1"/>
    <xf numFmtId="0" fontId="51" fillId="0" borderId="19" xfId="3" applyFont="1" applyBorder="1" applyAlignment="1"/>
    <xf numFmtId="0" fontId="48" fillId="0" borderId="11" xfId="3" applyFont="1" applyBorder="1"/>
    <xf numFmtId="0" fontId="48" fillId="0" borderId="56" xfId="3" applyFont="1" applyBorder="1" applyAlignment="1">
      <alignment horizontal="left"/>
    </xf>
    <xf numFmtId="3" fontId="48" fillId="0" borderId="26" xfId="3" applyNumberFormat="1" applyFont="1" applyBorder="1" applyAlignment="1"/>
    <xf numFmtId="3" fontId="48" fillId="0" borderId="33" xfId="3" applyNumberFormat="1" applyFont="1" applyBorder="1" applyAlignment="1"/>
    <xf numFmtId="3" fontId="48" fillId="0" borderId="5" xfId="3" applyNumberFormat="1" applyFont="1" applyBorder="1" applyAlignment="1"/>
    <xf numFmtId="3" fontId="48" fillId="0" borderId="27" xfId="3" applyNumberFormat="1" applyFont="1" applyBorder="1" applyAlignment="1"/>
    <xf numFmtId="0" fontId="48" fillId="0" borderId="96" xfId="3" applyFont="1" applyBorder="1" applyAlignment="1"/>
    <xf numFmtId="3" fontId="48" fillId="0" borderId="49" xfId="3" applyNumberFormat="1" applyFont="1" applyBorder="1" applyAlignment="1"/>
    <xf numFmtId="0" fontId="55" fillId="0" borderId="71" xfId="3" applyFont="1" applyBorder="1" applyAlignment="1">
      <alignment horizontal="center"/>
    </xf>
    <xf numFmtId="0" fontId="55" fillId="0" borderId="97" xfId="3" applyFont="1" applyBorder="1" applyAlignment="1">
      <alignment horizontal="center"/>
    </xf>
    <xf numFmtId="3" fontId="47" fillId="0" borderId="31" xfId="3" applyNumberFormat="1" applyFont="1" applyBorder="1" applyAlignment="1"/>
    <xf numFmtId="3" fontId="47" fillId="0" borderId="34" xfId="3" applyNumberFormat="1" applyFont="1" applyBorder="1" applyAlignment="1"/>
    <xf numFmtId="3" fontId="56" fillId="0" borderId="31" xfId="3" applyNumberFormat="1" applyFont="1" applyBorder="1" applyAlignment="1">
      <alignment horizontal="right"/>
    </xf>
    <xf numFmtId="3" fontId="56" fillId="0" borderId="30" xfId="3" applyNumberFormat="1" applyFont="1" applyBorder="1" applyAlignment="1">
      <alignment horizontal="right"/>
    </xf>
    <xf numFmtId="3" fontId="56" fillId="0" borderId="71" xfId="3" applyNumberFormat="1" applyFont="1" applyBorder="1" applyAlignment="1">
      <alignment horizontal="right"/>
    </xf>
    <xf numFmtId="3" fontId="47" fillId="0" borderId="29" xfId="3" applyNumberFormat="1" applyFont="1" applyBorder="1" applyAlignment="1"/>
    <xf numFmtId="3" fontId="47" fillId="0" borderId="30" xfId="3" applyNumberFormat="1" applyFont="1" applyBorder="1" applyAlignment="1"/>
    <xf numFmtId="3" fontId="47" fillId="0" borderId="47" xfId="3" applyNumberFormat="1" applyFont="1" applyBorder="1" applyAlignment="1"/>
    <xf numFmtId="0" fontId="45" fillId="0" borderId="0" xfId="3" applyFont="1"/>
    <xf numFmtId="0" fontId="45" fillId="0" borderId="0" xfId="3" applyFont="1" applyBorder="1" applyAlignment="1">
      <alignment wrapText="1"/>
    </xf>
    <xf numFmtId="0" fontId="45" fillId="0" borderId="0" xfId="3" applyFont="1" applyBorder="1" applyAlignment="1"/>
    <xf numFmtId="0" fontId="49" fillId="0" borderId="98" xfId="3" applyFont="1" applyBorder="1" applyAlignment="1">
      <alignment horizontal="center"/>
    </xf>
    <xf numFmtId="0" fontId="49" fillId="0" borderId="6" xfId="3" applyFont="1" applyBorder="1" applyAlignment="1">
      <alignment horizontal="center"/>
    </xf>
    <xf numFmtId="0" fontId="45" fillId="0" borderId="95" xfId="0" applyFont="1" applyBorder="1" applyAlignment="1"/>
    <xf numFmtId="0" fontId="50" fillId="0" borderId="81" xfId="3" applyFont="1" applyBorder="1" applyAlignment="1"/>
    <xf numFmtId="0" fontId="48" fillId="0" borderId="99" xfId="3" applyFont="1" applyBorder="1" applyAlignment="1">
      <alignment horizontal="center" vertical="center"/>
    </xf>
    <xf numFmtId="0" fontId="45" fillId="0" borderId="100" xfId="3" applyFont="1" applyBorder="1" applyAlignment="1">
      <alignment horizontal="left" wrapText="1"/>
    </xf>
    <xf numFmtId="3" fontId="51" fillId="0" borderId="101" xfId="3" applyNumberFormat="1" applyFont="1" applyBorder="1" applyAlignment="1"/>
    <xf numFmtId="0" fontId="51" fillId="0" borderId="101" xfId="3" applyFont="1" applyBorder="1" applyAlignment="1"/>
    <xf numFmtId="3" fontId="51" fillId="0" borderId="102" xfId="3" applyNumberFormat="1" applyFont="1" applyBorder="1" applyAlignment="1"/>
    <xf numFmtId="0" fontId="51" fillId="0" borderId="103" xfId="3" applyFont="1" applyBorder="1" applyAlignment="1"/>
    <xf numFmtId="3" fontId="48" fillId="0" borderId="102" xfId="3" applyNumberFormat="1" applyFont="1" applyBorder="1" applyAlignment="1"/>
    <xf numFmtId="3" fontId="51" fillId="0" borderId="104" xfId="3" applyNumberFormat="1" applyFont="1" applyBorder="1" applyAlignment="1"/>
    <xf numFmtId="3" fontId="48" fillId="0" borderId="105" xfId="3" applyNumberFormat="1" applyFont="1" applyBorder="1" applyAlignment="1"/>
    <xf numFmtId="0" fontId="48" fillId="0" borderId="10" xfId="3" applyFont="1" applyBorder="1" applyAlignment="1">
      <alignment horizontal="center" vertical="center"/>
    </xf>
    <xf numFmtId="0" fontId="51" fillId="0" borderId="9" xfId="3" applyFont="1" applyBorder="1" applyAlignment="1"/>
    <xf numFmtId="3" fontId="51" fillId="0" borderId="18" xfId="3" applyNumberFormat="1" applyFont="1" applyBorder="1" applyAlignment="1"/>
    <xf numFmtId="3" fontId="51" fillId="0" borderId="68" xfId="3" applyNumberFormat="1" applyFont="1" applyBorder="1" applyAlignment="1"/>
    <xf numFmtId="3" fontId="48" fillId="0" borderId="45" xfId="3" applyNumberFormat="1" applyFont="1" applyBorder="1" applyAlignment="1"/>
    <xf numFmtId="0" fontId="49" fillId="0" borderId="9" xfId="3" applyFont="1" applyBorder="1" applyAlignment="1"/>
    <xf numFmtId="3" fontId="49" fillId="0" borderId="45" xfId="3" applyNumberFormat="1" applyFont="1" applyBorder="1" applyAlignment="1"/>
    <xf numFmtId="0" fontId="48" fillId="0" borderId="106" xfId="3" applyFont="1" applyBorder="1" applyAlignment="1">
      <alignment horizontal="left"/>
    </xf>
    <xf numFmtId="3" fontId="54" fillId="0" borderId="8" xfId="3" applyNumberFormat="1" applyFont="1" applyBorder="1" applyAlignment="1"/>
    <xf numFmtId="3" fontId="54" fillId="0" borderId="9" xfId="3" applyNumberFormat="1" applyFont="1" applyBorder="1" applyAlignment="1"/>
    <xf numFmtId="0" fontId="54" fillId="0" borderId="9" xfId="3" applyFont="1" applyBorder="1" applyAlignment="1"/>
    <xf numFmtId="3" fontId="51" fillId="0" borderId="6" xfId="3" applyNumberFormat="1" applyFont="1" applyBorder="1" applyAlignment="1"/>
    <xf numFmtId="3" fontId="51" fillId="0" borderId="87" xfId="3" applyNumberFormat="1" applyFont="1" applyBorder="1" applyAlignment="1"/>
    <xf numFmtId="3" fontId="48" fillId="0" borderId="46" xfId="3" applyNumberFormat="1" applyFont="1" applyBorder="1" applyAlignment="1"/>
    <xf numFmtId="0" fontId="50" fillId="0" borderId="107" xfId="3" applyFont="1" applyBorder="1" applyAlignment="1">
      <alignment horizontal="left"/>
    </xf>
    <xf numFmtId="3" fontId="48" fillId="0" borderId="82" xfId="3" applyNumberFormat="1" applyFont="1" applyBorder="1" applyAlignment="1"/>
    <xf numFmtId="3" fontId="48" fillId="0" borderId="8" xfId="3" applyNumberFormat="1" applyFont="1" applyBorder="1" applyAlignment="1"/>
    <xf numFmtId="3" fontId="48" fillId="0" borderId="9" xfId="3" applyNumberFormat="1" applyFont="1" applyBorder="1" applyAlignment="1"/>
    <xf numFmtId="3" fontId="51" fillId="0" borderId="19" xfId="3" applyNumberFormat="1" applyFont="1" applyBorder="1" applyAlignment="1"/>
    <xf numFmtId="3" fontId="51" fillId="0" borderId="28" xfId="3" applyNumberFormat="1" applyFont="1" applyBorder="1" applyAlignment="1"/>
    <xf numFmtId="3" fontId="51" fillId="0" borderId="0" xfId="3" applyNumberFormat="1" applyFont="1" applyBorder="1" applyAlignment="1"/>
    <xf numFmtId="3" fontId="49" fillId="0" borderId="54" xfId="3" applyNumberFormat="1" applyFont="1" applyBorder="1" applyAlignment="1"/>
    <xf numFmtId="0" fontId="49" fillId="0" borderId="11" xfId="3" applyFont="1" applyBorder="1"/>
    <xf numFmtId="3" fontId="48" fillId="0" borderId="63" xfId="3" applyNumberFormat="1" applyFont="1" applyBorder="1" applyAlignment="1"/>
    <xf numFmtId="3" fontId="55" fillId="0" borderId="71" xfId="3" applyNumberFormat="1" applyFont="1" applyBorder="1" applyAlignment="1">
      <alignment horizontal="right"/>
    </xf>
    <xf numFmtId="3" fontId="55" fillId="0" borderId="30" xfId="3" applyNumberFormat="1" applyFont="1" applyBorder="1" applyAlignment="1">
      <alignment horizontal="right"/>
    </xf>
    <xf numFmtId="0" fontId="55" fillId="0" borderId="71" xfId="3" applyFont="1" applyBorder="1" applyAlignment="1">
      <alignment horizontal="right"/>
    </xf>
    <xf numFmtId="3" fontId="48" fillId="0" borderId="34" xfId="3" applyNumberFormat="1" applyFont="1" applyBorder="1" applyAlignment="1"/>
    <xf numFmtId="3" fontId="55" fillId="0" borderId="29" xfId="3" applyNumberFormat="1" applyFont="1" applyBorder="1" applyAlignment="1">
      <alignment horizontal="right"/>
    </xf>
    <xf numFmtId="0" fontId="45" fillId="0" borderId="25" xfId="3" applyFont="1" applyBorder="1"/>
    <xf numFmtId="0" fontId="50" fillId="0" borderId="0" xfId="3" applyNumberFormat="1" applyFont="1" applyBorder="1" applyAlignment="1"/>
    <xf numFmtId="0" fontId="45" fillId="0" borderId="0" xfId="3" applyFont="1" applyBorder="1"/>
    <xf numFmtId="0" fontId="49" fillId="0" borderId="108" xfId="3" applyFont="1" applyBorder="1" applyAlignment="1">
      <alignment horizontal="center"/>
    </xf>
    <xf numFmtId="0" fontId="60" fillId="0" borderId="5" xfId="3" applyFont="1" applyBorder="1" applyAlignment="1">
      <alignment horizontal="center"/>
    </xf>
    <xf numFmtId="0" fontId="60" fillId="0" borderId="13" xfId="3" applyFont="1" applyBorder="1" applyAlignment="1">
      <alignment horizontal="center"/>
    </xf>
    <xf numFmtId="0" fontId="60" fillId="0" borderId="42" xfId="3" applyFont="1" applyBorder="1" applyAlignment="1">
      <alignment horizontal="center"/>
    </xf>
    <xf numFmtId="0" fontId="60" fillId="0" borderId="46" xfId="3" applyFont="1" applyBorder="1" applyAlignment="1">
      <alignment horizontal="center"/>
    </xf>
    <xf numFmtId="3" fontId="50" fillId="0" borderId="78" xfId="3" applyNumberFormat="1" applyFont="1" applyBorder="1" applyAlignment="1"/>
    <xf numFmtId="3" fontId="50" fillId="0" borderId="60" xfId="3" applyNumberFormat="1" applyFont="1" applyBorder="1" applyAlignment="1"/>
    <xf numFmtId="9" fontId="50" fillId="0" borderId="83" xfId="3" applyNumberFormat="1" applyFont="1" applyBorder="1" applyAlignment="1"/>
    <xf numFmtId="9" fontId="51" fillId="0" borderId="102" xfId="3" applyNumberFormat="1" applyFont="1" applyBorder="1" applyAlignment="1"/>
    <xf numFmtId="9" fontId="51" fillId="0" borderId="105" xfId="3" applyNumberFormat="1" applyFont="1" applyBorder="1" applyAlignment="1"/>
    <xf numFmtId="9" fontId="51" fillId="0" borderId="69" xfId="3" applyNumberFormat="1" applyFont="1" applyBorder="1" applyAlignment="1"/>
    <xf numFmtId="9" fontId="49" fillId="0" borderId="69" xfId="3" applyNumberFormat="1" applyFont="1" applyBorder="1" applyAlignment="1"/>
    <xf numFmtId="0" fontId="46" fillId="0" borderId="9" xfId="3" applyFont="1" applyBorder="1" applyAlignment="1"/>
    <xf numFmtId="9" fontId="53" fillId="0" borderId="69" xfId="3" applyNumberFormat="1" applyFont="1" applyBorder="1" applyAlignment="1"/>
    <xf numFmtId="9" fontId="61" fillId="0" borderId="69" xfId="3" applyNumberFormat="1" applyFont="1" applyBorder="1" applyAlignment="1"/>
    <xf numFmtId="9" fontId="46" fillId="0" borderId="69" xfId="3" applyNumberFormat="1" applyFont="1" applyBorder="1" applyAlignment="1"/>
    <xf numFmtId="3" fontId="48" fillId="0" borderId="50" xfId="3" applyNumberFormat="1" applyFont="1" applyBorder="1" applyAlignment="1"/>
    <xf numFmtId="0" fontId="48" fillId="0" borderId="43" xfId="3" applyFont="1" applyBorder="1" applyAlignment="1"/>
    <xf numFmtId="9" fontId="48" fillId="0" borderId="109" xfId="3" applyNumberFormat="1" applyFont="1" applyBorder="1" applyAlignment="1"/>
    <xf numFmtId="3" fontId="54" fillId="0" borderId="68" xfId="3" applyNumberFormat="1" applyFont="1" applyBorder="1" applyAlignment="1"/>
    <xf numFmtId="9" fontId="54" fillId="0" borderId="18" xfId="3" applyNumberFormat="1" applyFont="1" applyBorder="1" applyAlignment="1"/>
    <xf numFmtId="0" fontId="50" fillId="0" borderId="9" xfId="3" applyFont="1" applyBorder="1" applyAlignment="1"/>
    <xf numFmtId="9" fontId="50" fillId="0" borderId="69" xfId="3" applyNumberFormat="1" applyFont="1" applyBorder="1" applyAlignment="1"/>
    <xf numFmtId="3" fontId="54" fillId="0" borderId="78" xfId="3" applyNumberFormat="1" applyFont="1" applyBorder="1" applyAlignment="1"/>
    <xf numFmtId="3" fontId="48" fillId="0" borderId="80" xfId="3" applyNumberFormat="1" applyFont="1" applyBorder="1" applyAlignment="1"/>
    <xf numFmtId="3" fontId="48" fillId="0" borderId="68" xfId="3" applyNumberFormat="1" applyFont="1" applyBorder="1" applyAlignment="1"/>
    <xf numFmtId="9" fontId="51" fillId="0" borderId="18" xfId="3" applyNumberFormat="1" applyFont="1" applyBorder="1" applyAlignment="1"/>
    <xf numFmtId="3" fontId="53" fillId="0" borderId="18" xfId="3" applyNumberFormat="1" applyFont="1" applyBorder="1" applyAlignment="1"/>
    <xf numFmtId="3" fontId="49" fillId="0" borderId="40" xfId="3" applyNumberFormat="1" applyFont="1" applyBorder="1" applyAlignment="1"/>
    <xf numFmtId="3" fontId="55" fillId="0" borderId="31" xfId="3" applyNumberFormat="1" applyFont="1" applyBorder="1" applyAlignment="1">
      <alignment horizontal="right"/>
    </xf>
    <xf numFmtId="3" fontId="47" fillId="0" borderId="75" xfId="3" applyNumberFormat="1" applyFont="1" applyBorder="1" applyAlignment="1"/>
    <xf numFmtId="0" fontId="55" fillId="0" borderId="30" xfId="3" applyFont="1" applyFill="1" applyBorder="1" applyAlignment="1">
      <alignment horizontal="right"/>
    </xf>
    <xf numFmtId="9" fontId="55" fillId="0" borderId="110" xfId="3" applyNumberFormat="1" applyFont="1" applyFill="1" applyBorder="1" applyAlignment="1">
      <alignment horizontal="right"/>
    </xf>
    <xf numFmtId="0" fontId="62" fillId="0" borderId="0" xfId="0" applyFont="1" applyBorder="1"/>
    <xf numFmtId="0" fontId="62" fillId="0" borderId="0" xfId="0" applyFont="1"/>
    <xf numFmtId="0" fontId="63" fillId="0" borderId="0" xfId="6" applyFont="1" applyBorder="1"/>
    <xf numFmtId="0" fontId="65" fillId="0" borderId="0" xfId="6" applyFont="1" applyBorder="1" applyAlignment="1">
      <alignment horizontal="center"/>
    </xf>
    <xf numFmtId="0" fontId="67" fillId="0" borderId="90" xfId="6" applyFont="1" applyBorder="1" applyAlignment="1">
      <alignment horizontal="center"/>
    </xf>
    <xf numFmtId="0" fontId="67" fillId="0" borderId="43" xfId="6" applyFont="1" applyBorder="1" applyAlignment="1">
      <alignment horizontal="center"/>
    </xf>
    <xf numFmtId="0" fontId="67" fillId="0" borderId="91" xfId="6" applyFont="1" applyBorder="1" applyAlignment="1">
      <alignment horizontal="center"/>
    </xf>
    <xf numFmtId="0" fontId="67" fillId="0" borderId="109" xfId="6" applyFont="1" applyBorder="1" applyAlignment="1">
      <alignment horizontal="center"/>
    </xf>
    <xf numFmtId="0" fontId="67" fillId="0" borderId="14" xfId="6" applyFont="1" applyBorder="1" applyAlignment="1">
      <alignment horizontal="center"/>
    </xf>
    <xf numFmtId="0" fontId="62" fillId="0" borderId="111" xfId="0" applyFont="1" applyBorder="1" applyAlignment="1"/>
    <xf numFmtId="3" fontId="64" fillId="0" borderId="90" xfId="6" applyNumberFormat="1" applyFont="1" applyBorder="1" applyAlignment="1"/>
    <xf numFmtId="3" fontId="64" fillId="0" borderId="43" xfId="6" applyNumberFormat="1" applyFont="1" applyBorder="1" applyAlignment="1"/>
    <xf numFmtId="3" fontId="64" fillId="0" borderId="109" xfId="6" applyNumberFormat="1" applyFont="1" applyBorder="1" applyAlignment="1"/>
    <xf numFmtId="3" fontId="64" fillId="0" borderId="14" xfId="6" applyNumberFormat="1" applyFont="1" applyBorder="1" applyAlignment="1"/>
    <xf numFmtId="0" fontId="69" fillId="0" borderId="90" xfId="6" applyFont="1" applyBorder="1" applyAlignment="1">
      <alignment horizontal="center"/>
    </xf>
    <xf numFmtId="0" fontId="70" fillId="0" borderId="91" xfId="6" applyFont="1" applyBorder="1" applyAlignment="1">
      <alignment horizontal="left"/>
    </xf>
    <xf numFmtId="0" fontId="70" fillId="0" borderId="12" xfId="6" applyFont="1" applyBorder="1" applyAlignment="1">
      <alignment horizontal="left"/>
    </xf>
    <xf numFmtId="0" fontId="70" fillId="0" borderId="48" xfId="6" applyFont="1" applyBorder="1" applyAlignment="1">
      <alignment horizontal="left"/>
    </xf>
    <xf numFmtId="0" fontId="70" fillId="0" borderId="111" xfId="6" applyFont="1" applyBorder="1" applyAlignment="1">
      <alignment horizontal="left"/>
    </xf>
    <xf numFmtId="3" fontId="67" fillId="0" borderId="11" xfId="6" applyNumberFormat="1" applyFont="1" applyBorder="1" applyAlignment="1"/>
    <xf numFmtId="3" fontId="67" fillId="0" borderId="43" xfId="6" applyNumberFormat="1" applyFont="1" applyBorder="1" applyAlignment="1"/>
    <xf numFmtId="3" fontId="67" fillId="0" borderId="14" xfId="6" applyNumberFormat="1" applyFont="1" applyBorder="1" applyAlignment="1"/>
    <xf numFmtId="3" fontId="67" fillId="0" borderId="109" xfId="6" applyNumberFormat="1" applyFont="1" applyBorder="1" applyAlignment="1"/>
    <xf numFmtId="3" fontId="70" fillId="0" borderId="14" xfId="6" applyNumberFormat="1" applyFont="1" applyBorder="1" applyAlignment="1"/>
    <xf numFmtId="3" fontId="70" fillId="0" borderId="43" xfId="6" applyNumberFormat="1" applyFont="1" applyBorder="1" applyAlignment="1"/>
    <xf numFmtId="3" fontId="70" fillId="0" borderId="91" xfId="6" applyNumberFormat="1" applyFont="1" applyBorder="1" applyAlignment="1"/>
    <xf numFmtId="3" fontId="70" fillId="0" borderId="109" xfId="6" applyNumberFormat="1" applyFont="1" applyBorder="1" applyAlignment="1"/>
    <xf numFmtId="0" fontId="70" fillId="0" borderId="91" xfId="6" applyFont="1" applyBorder="1" applyAlignment="1">
      <alignment horizontal="center" vertical="center"/>
    </xf>
    <xf numFmtId="0" fontId="67" fillId="0" borderId="12" xfId="6" applyFont="1" applyBorder="1" applyAlignment="1">
      <alignment horizontal="left"/>
    </xf>
    <xf numFmtId="0" fontId="67" fillId="0" borderId="48" xfId="6" applyFont="1" applyBorder="1" applyAlignment="1">
      <alignment horizontal="left"/>
    </xf>
    <xf numFmtId="3" fontId="67" fillId="0" borderId="12" xfId="6" applyNumberFormat="1" applyFont="1" applyBorder="1" applyAlignment="1"/>
    <xf numFmtId="0" fontId="69" fillId="0" borderId="12" xfId="6" applyFont="1" applyBorder="1" applyAlignment="1">
      <alignment horizontal="left"/>
    </xf>
    <xf numFmtId="0" fontId="69" fillId="0" borderId="48" xfId="6" applyFont="1" applyBorder="1" applyAlignment="1">
      <alignment horizontal="left"/>
    </xf>
    <xf numFmtId="3" fontId="69" fillId="0" borderId="14" xfId="6" applyNumberFormat="1" applyFont="1" applyBorder="1" applyAlignment="1"/>
    <xf numFmtId="3" fontId="69" fillId="0" borderId="43" xfId="6" applyNumberFormat="1" applyFont="1" applyBorder="1" applyAlignment="1"/>
    <xf numFmtId="3" fontId="69" fillId="0" borderId="91" xfId="6" applyNumberFormat="1" applyFont="1" applyBorder="1" applyAlignment="1"/>
    <xf numFmtId="0" fontId="69" fillId="0" borderId="111" xfId="6" applyFont="1" applyBorder="1" applyAlignment="1">
      <alignment horizontal="left"/>
    </xf>
    <xf numFmtId="0" fontId="69" fillId="0" borderId="3" xfId="6" applyFont="1" applyBorder="1" applyAlignment="1">
      <alignment horizontal="center"/>
    </xf>
    <xf numFmtId="3" fontId="69" fillId="0" borderId="16" xfId="6" applyNumberFormat="1" applyFont="1" applyBorder="1" applyAlignment="1"/>
    <xf numFmtId="3" fontId="69" fillId="0" borderId="42" xfId="6" applyNumberFormat="1" applyFont="1" applyBorder="1" applyAlignment="1"/>
    <xf numFmtId="3" fontId="69" fillId="0" borderId="4" xfId="6" applyNumberFormat="1" applyFont="1" applyBorder="1" applyAlignment="1"/>
    <xf numFmtId="0" fontId="71" fillId="0" borderId="0" xfId="0" applyFont="1"/>
    <xf numFmtId="0" fontId="69" fillId="0" borderId="2" xfId="6" applyFont="1" applyBorder="1" applyAlignment="1">
      <alignment horizontal="center"/>
    </xf>
    <xf numFmtId="3" fontId="69" fillId="0" borderId="8" xfId="6" applyNumberFormat="1" applyFont="1" applyBorder="1" applyAlignment="1"/>
    <xf numFmtId="3" fontId="69" fillId="0" borderId="9" xfId="6" applyNumberFormat="1" applyFont="1" applyBorder="1" applyAlignment="1"/>
    <xf numFmtId="3" fontId="69" fillId="0" borderId="19" xfId="6" applyNumberFormat="1" applyFont="1" applyBorder="1" applyAlignment="1"/>
    <xf numFmtId="0" fontId="72" fillId="0" borderId="71" xfId="6" applyFont="1" applyBorder="1" applyAlignment="1"/>
    <xf numFmtId="3" fontId="72" fillId="0" borderId="64" xfId="6" applyNumberFormat="1" applyFont="1" applyBorder="1" applyAlignment="1"/>
    <xf numFmtId="0" fontId="73" fillId="0" borderId="0" xfId="0" applyFont="1"/>
    <xf numFmtId="0" fontId="63" fillId="0" borderId="25" xfId="6" applyFont="1" applyBorder="1"/>
    <xf numFmtId="0" fontId="72" fillId="0" borderId="91" xfId="6" applyFont="1" applyBorder="1" applyAlignment="1">
      <alignment horizontal="left"/>
    </xf>
    <xf numFmtId="0" fontId="67" fillId="0" borderId="112" xfId="6" applyFont="1" applyBorder="1" applyAlignment="1">
      <alignment horizontal="left"/>
    </xf>
    <xf numFmtId="3" fontId="72" fillId="0" borderId="52" xfId="6" applyNumberFormat="1" applyFont="1" applyBorder="1" applyAlignment="1">
      <alignment horizontal="right"/>
    </xf>
    <xf numFmtId="3" fontId="72" fillId="0" borderId="43" xfId="6" applyNumberFormat="1" applyFont="1" applyBorder="1" applyAlignment="1">
      <alignment horizontal="right"/>
    </xf>
    <xf numFmtId="3" fontId="72" fillId="0" borderId="109" xfId="6" applyNumberFormat="1" applyFont="1" applyBorder="1" applyAlignment="1">
      <alignment horizontal="right"/>
    </xf>
    <xf numFmtId="0" fontId="68" fillId="0" borderId="90" xfId="6" applyFont="1" applyBorder="1" applyAlignment="1">
      <alignment horizontal="center"/>
    </xf>
    <xf numFmtId="0" fontId="69" fillId="0" borderId="11" xfId="6" applyFont="1" applyBorder="1" applyAlignment="1">
      <alignment horizontal="left"/>
    </xf>
    <xf numFmtId="3" fontId="72" fillId="0" borderId="11" xfId="6" applyNumberFormat="1" applyFont="1" applyBorder="1" applyAlignment="1">
      <alignment horizontal="right"/>
    </xf>
    <xf numFmtId="3" fontId="72" fillId="0" borderId="12" xfId="6" applyNumberFormat="1" applyFont="1" applyBorder="1" applyAlignment="1">
      <alignment horizontal="right"/>
    </xf>
    <xf numFmtId="3" fontId="67" fillId="0" borderId="86" xfId="6" applyNumberFormat="1" applyFont="1" applyBorder="1" applyAlignment="1">
      <alignment horizontal="right"/>
    </xf>
    <xf numFmtId="3" fontId="72" fillId="0" borderId="89" xfId="6" applyNumberFormat="1" applyFont="1" applyBorder="1" applyAlignment="1">
      <alignment horizontal="right"/>
    </xf>
    <xf numFmtId="3" fontId="74" fillId="0" borderId="43" xfId="6" applyNumberFormat="1" applyFont="1" applyBorder="1" applyAlignment="1">
      <alignment horizontal="right"/>
    </xf>
    <xf numFmtId="0" fontId="72" fillId="0" borderId="21" xfId="6" applyFont="1" applyBorder="1" applyAlignment="1">
      <alignment horizontal="center"/>
    </xf>
    <xf numFmtId="0" fontId="67" fillId="0" borderId="11" xfId="6" applyFont="1" applyBorder="1" applyAlignment="1">
      <alignment horizontal="left"/>
    </xf>
    <xf numFmtId="3" fontId="67" fillId="0" borderId="14" xfId="6" applyNumberFormat="1" applyFont="1" applyBorder="1" applyAlignment="1">
      <alignment horizontal="right"/>
    </xf>
    <xf numFmtId="3" fontId="67" fillId="0" borderId="43" xfId="6" applyNumberFormat="1" applyFont="1" applyBorder="1" applyAlignment="1">
      <alignment horizontal="right"/>
    </xf>
    <xf numFmtId="0" fontId="68" fillId="0" borderId="3" xfId="6" applyFont="1" applyBorder="1" applyAlignment="1">
      <alignment horizontal="center"/>
    </xf>
    <xf numFmtId="3" fontId="67" fillId="0" borderId="11" xfId="6" applyNumberFormat="1" applyFont="1" applyBorder="1" applyAlignment="1">
      <alignment horizontal="right"/>
    </xf>
    <xf numFmtId="3" fontId="72" fillId="0" borderId="14" xfId="6" applyNumberFormat="1" applyFont="1" applyBorder="1" applyAlignment="1">
      <alignment horizontal="right"/>
    </xf>
    <xf numFmtId="3" fontId="67" fillId="0" borderId="109" xfId="6" applyNumberFormat="1" applyFont="1" applyBorder="1" applyAlignment="1">
      <alignment horizontal="right"/>
    </xf>
    <xf numFmtId="3" fontId="67" fillId="0" borderId="16" xfId="6" applyNumberFormat="1" applyFont="1" applyBorder="1" applyAlignment="1">
      <alignment horizontal="right"/>
    </xf>
    <xf numFmtId="3" fontId="67" fillId="0" borderId="42" xfId="6" applyNumberFormat="1" applyFont="1" applyBorder="1" applyAlignment="1">
      <alignment horizontal="right"/>
    </xf>
    <xf numFmtId="3" fontId="67" fillId="0" borderId="4" xfId="6" applyNumberFormat="1" applyFont="1" applyBorder="1" applyAlignment="1">
      <alignment horizontal="right"/>
    </xf>
    <xf numFmtId="3" fontId="64" fillId="0" borderId="42" xfId="6" applyNumberFormat="1" applyFont="1" applyBorder="1" applyAlignment="1">
      <alignment horizontal="right"/>
    </xf>
    <xf numFmtId="0" fontId="71" fillId="0" borderId="9" xfId="0" applyFont="1" applyBorder="1"/>
    <xf numFmtId="0" fontId="71" fillId="0" borderId="0" xfId="0" applyFont="1" applyBorder="1"/>
    <xf numFmtId="3" fontId="67" fillId="0" borderId="13" xfId="6" applyNumberFormat="1" applyFont="1" applyBorder="1" applyAlignment="1">
      <alignment horizontal="right"/>
    </xf>
    <xf numFmtId="0" fontId="72" fillId="0" borderId="90" xfId="6" applyFont="1" applyBorder="1" applyAlignment="1">
      <alignment horizontal="center"/>
    </xf>
    <xf numFmtId="0" fontId="73" fillId="0" borderId="111" xfId="0" applyFont="1" applyBorder="1" applyAlignment="1">
      <alignment horizontal="left"/>
    </xf>
    <xf numFmtId="0" fontId="72" fillId="0" borderId="2" xfId="6" applyFont="1" applyBorder="1" applyAlignment="1">
      <alignment horizontal="center"/>
    </xf>
    <xf numFmtId="0" fontId="67" fillId="0" borderId="4" xfId="6" applyFont="1" applyBorder="1" applyAlignment="1">
      <alignment horizontal="center"/>
    </xf>
    <xf numFmtId="3" fontId="67" fillId="0" borderId="12" xfId="6" applyNumberFormat="1" applyFont="1" applyBorder="1" applyAlignment="1">
      <alignment horizontal="right"/>
    </xf>
    <xf numFmtId="0" fontId="69" fillId="0" borderId="0" xfId="6" applyFont="1" applyBorder="1" applyAlignment="1">
      <alignment horizontal="center"/>
    </xf>
    <xf numFmtId="3" fontId="74" fillId="0" borderId="86" xfId="6" applyNumberFormat="1" applyFont="1" applyBorder="1" applyAlignment="1">
      <alignment horizontal="right"/>
    </xf>
    <xf numFmtId="3" fontId="74" fillId="0" borderId="54" xfId="6" applyNumberFormat="1" applyFont="1" applyBorder="1" applyAlignment="1">
      <alignment horizontal="right"/>
    </xf>
    <xf numFmtId="3" fontId="74" fillId="0" borderId="113" xfId="6" applyNumberFormat="1" applyFont="1" applyBorder="1" applyAlignment="1">
      <alignment horizontal="right"/>
    </xf>
    <xf numFmtId="3" fontId="74" fillId="0" borderId="51" xfId="6" applyNumberFormat="1" applyFont="1" applyBorder="1" applyAlignment="1">
      <alignment horizontal="right"/>
    </xf>
    <xf numFmtId="16" fontId="72" fillId="0" borderId="91" xfId="6" applyNumberFormat="1" applyFont="1" applyBorder="1" applyAlignment="1">
      <alignment horizontal="left"/>
    </xf>
    <xf numFmtId="0" fontId="72" fillId="0" borderId="12" xfId="6" applyFont="1" applyBorder="1" applyAlignment="1">
      <alignment horizontal="left"/>
    </xf>
    <xf numFmtId="0" fontId="72" fillId="0" borderId="111" xfId="6" applyFont="1" applyBorder="1" applyAlignment="1">
      <alignment horizontal="left"/>
    </xf>
    <xf numFmtId="3" fontId="72" fillId="0" borderId="86" xfId="6" applyNumberFormat="1" applyFont="1" applyBorder="1" applyAlignment="1">
      <alignment horizontal="right"/>
    </xf>
    <xf numFmtId="3" fontId="72" fillId="0" borderId="54" xfId="6" applyNumberFormat="1" applyFont="1" applyBorder="1" applyAlignment="1">
      <alignment horizontal="right"/>
    </xf>
    <xf numFmtId="3" fontId="67" fillId="0" borderId="8" xfId="6" applyNumberFormat="1" applyFont="1" applyBorder="1" applyAlignment="1">
      <alignment horizontal="right"/>
    </xf>
    <xf numFmtId="3" fontId="67" fillId="0" borderId="9" xfId="6" applyNumberFormat="1" applyFont="1" applyBorder="1" applyAlignment="1">
      <alignment horizontal="right"/>
    </xf>
    <xf numFmtId="3" fontId="67" fillId="0" borderId="19" xfId="6" applyNumberFormat="1" applyFont="1" applyBorder="1" applyAlignment="1">
      <alignment horizontal="right"/>
    </xf>
    <xf numFmtId="3" fontId="67" fillId="0" borderId="0" xfId="6" applyNumberFormat="1" applyFont="1" applyBorder="1" applyAlignment="1">
      <alignment horizontal="right"/>
    </xf>
    <xf numFmtId="3" fontId="69" fillId="0" borderId="13" xfId="6" applyNumberFormat="1" applyFont="1" applyBorder="1" applyAlignment="1"/>
    <xf numFmtId="0" fontId="69" fillId="0" borderId="114" xfId="6" applyFont="1" applyBorder="1" applyAlignment="1">
      <alignment horizontal="left"/>
    </xf>
    <xf numFmtId="0" fontId="67" fillId="0" borderId="114" xfId="0" applyFont="1" applyBorder="1" applyAlignment="1">
      <alignment horizontal="left"/>
    </xf>
    <xf numFmtId="0" fontId="62" fillId="0" borderId="14" xfId="0" applyFont="1" applyBorder="1"/>
    <xf numFmtId="0" fontId="62" fillId="0" borderId="43" xfId="0" applyFont="1" applyBorder="1"/>
    <xf numFmtId="0" fontId="62" fillId="0" borderId="91" xfId="0" applyFont="1" applyBorder="1"/>
    <xf numFmtId="0" fontId="72" fillId="0" borderId="48" xfId="6" applyFont="1" applyBorder="1" applyAlignment="1">
      <alignment horizontal="left"/>
    </xf>
    <xf numFmtId="3" fontId="72" fillId="0" borderId="16" xfId="6" applyNumberFormat="1" applyFont="1" applyBorder="1" applyAlignment="1">
      <alignment horizontal="right"/>
    </xf>
    <xf numFmtId="0" fontId="68" fillId="0" borderId="21" xfId="6" applyFont="1" applyBorder="1" applyAlignment="1">
      <alignment horizontal="center"/>
    </xf>
    <xf numFmtId="16" fontId="72" fillId="0" borderId="113" xfId="6" applyNumberFormat="1" applyFont="1" applyBorder="1" applyAlignment="1">
      <alignment horizontal="left"/>
    </xf>
    <xf numFmtId="0" fontId="68" fillId="0" borderId="51" xfId="6" applyFont="1" applyBorder="1" applyAlignment="1">
      <alignment horizontal="left"/>
    </xf>
    <xf numFmtId="0" fontId="68" fillId="0" borderId="115" xfId="6" applyFont="1" applyBorder="1" applyAlignment="1">
      <alignment horizontal="left"/>
    </xf>
    <xf numFmtId="0" fontId="68" fillId="0" borderId="112" xfId="6" applyFont="1" applyBorder="1" applyAlignment="1">
      <alignment horizontal="left"/>
    </xf>
    <xf numFmtId="3" fontId="74" fillId="0" borderId="91" xfId="6" applyNumberFormat="1" applyFont="1" applyBorder="1" applyAlignment="1">
      <alignment horizontal="right"/>
    </xf>
    <xf numFmtId="0" fontId="68" fillId="0" borderId="91" xfId="6" applyFont="1" applyBorder="1" applyAlignment="1">
      <alignment horizontal="left"/>
    </xf>
    <xf numFmtId="0" fontId="68" fillId="0" borderId="12" xfId="6" applyFont="1" applyBorder="1" applyAlignment="1">
      <alignment horizontal="left"/>
    </xf>
    <xf numFmtId="0" fontId="68" fillId="0" borderId="48" xfId="6" applyFont="1" applyBorder="1" applyAlignment="1">
      <alignment horizontal="left"/>
    </xf>
    <xf numFmtId="0" fontId="68" fillId="0" borderId="111" xfId="6" applyFont="1" applyBorder="1" applyAlignment="1">
      <alignment horizontal="left"/>
    </xf>
    <xf numFmtId="3" fontId="75" fillId="0" borderId="11" xfId="6" applyNumberFormat="1" applyFont="1" applyBorder="1" applyAlignment="1">
      <alignment horizontal="right"/>
    </xf>
    <xf numFmtId="3" fontId="75" fillId="0" borderId="43" xfId="6" applyNumberFormat="1" applyFont="1" applyBorder="1" applyAlignment="1">
      <alignment horizontal="right"/>
    </xf>
    <xf numFmtId="3" fontId="75" fillId="0" borderId="14" xfId="6" applyNumberFormat="1" applyFont="1" applyBorder="1" applyAlignment="1">
      <alignment horizontal="right"/>
    </xf>
    <xf numFmtId="3" fontId="75" fillId="0" borderId="109" xfId="6" applyNumberFormat="1" applyFont="1" applyBorder="1" applyAlignment="1">
      <alignment horizontal="right"/>
    </xf>
    <xf numFmtId="3" fontId="68" fillId="0" borderId="14" xfId="6" applyNumberFormat="1" applyFont="1" applyBorder="1" applyAlignment="1">
      <alignment horizontal="right"/>
    </xf>
    <xf numFmtId="3" fontId="68" fillId="0" borderId="43" xfId="6" applyNumberFormat="1" applyFont="1" applyBorder="1" applyAlignment="1">
      <alignment horizontal="right"/>
    </xf>
    <xf numFmtId="3" fontId="68" fillId="0" borderId="91" xfId="6" applyNumberFormat="1" applyFont="1" applyBorder="1" applyAlignment="1">
      <alignment horizontal="right"/>
    </xf>
    <xf numFmtId="3" fontId="68" fillId="0" borderId="90" xfId="6" applyNumberFormat="1" applyFont="1" applyBorder="1" applyAlignment="1">
      <alignment horizontal="right"/>
    </xf>
    <xf numFmtId="3" fontId="68" fillId="0" borderId="109" xfId="6" applyNumberFormat="1" applyFont="1" applyBorder="1" applyAlignment="1">
      <alignment horizontal="right"/>
    </xf>
    <xf numFmtId="0" fontId="62" fillId="0" borderId="111" xfId="0" applyFont="1" applyBorder="1" applyAlignment="1">
      <alignment horizontal="left"/>
    </xf>
    <xf numFmtId="0" fontId="69" fillId="0" borderId="91" xfId="6" applyFont="1" applyBorder="1" applyAlignment="1">
      <alignment horizontal="center"/>
    </xf>
    <xf numFmtId="3" fontId="67" fillId="0" borderId="91" xfId="6" applyNumberFormat="1" applyFont="1" applyBorder="1" applyAlignment="1">
      <alignment horizontal="right"/>
    </xf>
    <xf numFmtId="3" fontId="69" fillId="0" borderId="90" xfId="6" applyNumberFormat="1" applyFont="1" applyBorder="1" applyAlignment="1">
      <alignment horizontal="right"/>
    </xf>
    <xf numFmtId="3" fontId="69" fillId="0" borderId="43" xfId="6" applyNumberFormat="1" applyFont="1" applyBorder="1" applyAlignment="1">
      <alignment horizontal="right"/>
    </xf>
    <xf numFmtId="3" fontId="69" fillId="0" borderId="91" xfId="6" applyNumberFormat="1" applyFont="1" applyBorder="1" applyAlignment="1">
      <alignment horizontal="right"/>
    </xf>
    <xf numFmtId="0" fontId="67" fillId="0" borderId="111" xfId="6" applyFont="1" applyBorder="1" applyAlignment="1">
      <alignment horizontal="left"/>
    </xf>
    <xf numFmtId="3" fontId="69" fillId="0" borderId="3" xfId="6" applyNumberFormat="1" applyFont="1" applyBorder="1" applyAlignment="1">
      <alignment horizontal="right"/>
    </xf>
    <xf numFmtId="3" fontId="69" fillId="0" borderId="42" xfId="6" applyNumberFormat="1" applyFont="1" applyBorder="1" applyAlignment="1">
      <alignment horizontal="right"/>
    </xf>
    <xf numFmtId="3" fontId="69" fillId="0" borderId="4" xfId="6" applyNumberFormat="1" applyFont="1" applyBorder="1" applyAlignment="1">
      <alignment horizontal="right"/>
    </xf>
    <xf numFmtId="0" fontId="76" fillId="0" borderId="0" xfId="3" applyFont="1" applyBorder="1" applyAlignment="1">
      <alignment horizontal="left"/>
    </xf>
    <xf numFmtId="0" fontId="69" fillId="0" borderId="15" xfId="6" applyFont="1" applyBorder="1" applyAlignment="1">
      <alignment horizontal="left"/>
    </xf>
    <xf numFmtId="3" fontId="67" fillId="0" borderId="90" xfId="6" applyNumberFormat="1" applyFont="1" applyBorder="1" applyAlignment="1">
      <alignment horizontal="right"/>
    </xf>
    <xf numFmtId="16" fontId="72" fillId="0" borderId="91" xfId="6" applyNumberFormat="1" applyFont="1" applyBorder="1" applyAlignment="1">
      <alignment horizontal="center"/>
    </xf>
    <xf numFmtId="0" fontId="72" fillId="0" borderId="116" xfId="6" applyFont="1" applyBorder="1" applyAlignment="1">
      <alignment horizontal="left"/>
    </xf>
    <xf numFmtId="3" fontId="72" fillId="0" borderId="61" xfId="6" applyNumberFormat="1" applyFont="1" applyBorder="1" applyAlignment="1">
      <alignment horizontal="right"/>
    </xf>
    <xf numFmtId="3" fontId="72" fillId="0" borderId="27" xfId="6" applyNumberFormat="1" applyFont="1" applyBorder="1" applyAlignment="1">
      <alignment horizontal="right"/>
    </xf>
    <xf numFmtId="0" fontId="77" fillId="0" borderId="71" xfId="6" applyFont="1" applyBorder="1" applyAlignment="1">
      <alignment horizontal="center"/>
    </xf>
    <xf numFmtId="0" fontId="77" fillId="0" borderId="117" xfId="6" applyFont="1" applyBorder="1" applyAlignment="1">
      <alignment horizontal="center"/>
    </xf>
    <xf numFmtId="3" fontId="75" fillId="0" borderId="70" xfId="6" applyNumberFormat="1" applyFont="1" applyBorder="1" applyAlignment="1">
      <alignment horizontal="right"/>
    </xf>
    <xf numFmtId="0" fontId="77" fillId="0" borderId="25" xfId="6" applyFont="1" applyBorder="1" applyAlignment="1">
      <alignment horizontal="center"/>
    </xf>
    <xf numFmtId="3" fontId="75" fillId="0" borderId="25" xfId="6" applyNumberFormat="1" applyFont="1" applyBorder="1" applyAlignment="1">
      <alignment horizontal="right"/>
    </xf>
    <xf numFmtId="3" fontId="77" fillId="0" borderId="25" xfId="6" applyNumberFormat="1" applyFont="1" applyBorder="1" applyAlignment="1">
      <alignment horizontal="right"/>
    </xf>
    <xf numFmtId="3" fontId="64" fillId="0" borderId="25" xfId="6" applyNumberFormat="1" applyFont="1" applyBorder="1" applyAlignment="1">
      <alignment horizontal="right"/>
    </xf>
    <xf numFmtId="0" fontId="77" fillId="0" borderId="0" xfId="6" applyFont="1" applyBorder="1" applyAlignment="1">
      <alignment horizontal="center"/>
    </xf>
    <xf numFmtId="3" fontId="75" fillId="0" borderId="0" xfId="6" applyNumberFormat="1" applyFont="1" applyBorder="1" applyAlignment="1">
      <alignment horizontal="right"/>
    </xf>
    <xf numFmtId="3" fontId="77" fillId="0" borderId="0" xfId="6" applyNumberFormat="1" applyFont="1" applyBorder="1" applyAlignment="1">
      <alignment horizontal="right"/>
    </xf>
    <xf numFmtId="3" fontId="64" fillId="0" borderId="0" xfId="6" applyNumberFormat="1" applyFont="1" applyBorder="1" applyAlignment="1">
      <alignment horizontal="right"/>
    </xf>
    <xf numFmtId="0" fontId="62" fillId="0" borderId="10" xfId="0" applyFont="1" applyBorder="1"/>
    <xf numFmtId="3" fontId="68" fillId="0" borderId="90" xfId="6" applyNumberFormat="1" applyFont="1" applyBorder="1" applyAlignment="1"/>
    <xf numFmtId="3" fontId="68" fillId="0" borderId="14" xfId="6" applyNumberFormat="1" applyFont="1" applyBorder="1" applyAlignment="1"/>
    <xf numFmtId="3" fontId="68" fillId="0" borderId="12" xfId="6" applyNumberFormat="1" applyFont="1" applyBorder="1" applyAlignment="1"/>
    <xf numFmtId="3" fontId="70" fillId="0" borderId="90" xfId="6" applyNumberFormat="1" applyFont="1" applyBorder="1" applyAlignment="1"/>
    <xf numFmtId="3" fontId="70" fillId="0" borderId="43" xfId="6" applyNumberFormat="1" applyFont="1" applyBorder="1" applyAlignment="1">
      <alignment horizontal="right"/>
    </xf>
    <xf numFmtId="3" fontId="70" fillId="0" borderId="91" xfId="6" applyNumberFormat="1" applyFont="1" applyBorder="1" applyAlignment="1">
      <alignment horizontal="right"/>
    </xf>
    <xf numFmtId="3" fontId="67" fillId="0" borderId="90" xfId="6" applyNumberFormat="1" applyFont="1" applyBorder="1" applyAlignment="1"/>
    <xf numFmtId="3" fontId="67" fillId="0" borderId="91" xfId="6" applyNumberFormat="1" applyFont="1" applyBorder="1" applyAlignment="1"/>
    <xf numFmtId="3" fontId="69" fillId="0" borderId="90" xfId="6" applyNumberFormat="1" applyFont="1" applyBorder="1" applyAlignment="1"/>
    <xf numFmtId="3" fontId="69" fillId="0" borderId="3" xfId="6" applyNumberFormat="1" applyFont="1" applyBorder="1" applyAlignment="1"/>
    <xf numFmtId="3" fontId="67" fillId="0" borderId="61" xfId="6" applyNumberFormat="1" applyFont="1" applyBorder="1" applyAlignment="1"/>
    <xf numFmtId="0" fontId="78" fillId="0" borderId="62" xfId="6" applyFont="1" applyBorder="1"/>
    <xf numFmtId="0" fontId="63" fillId="0" borderId="27" xfId="6" applyFont="1" applyBorder="1"/>
    <xf numFmtId="0" fontId="63" fillId="0" borderId="96" xfId="6" applyFont="1" applyBorder="1"/>
    <xf numFmtId="3" fontId="67" fillId="0" borderId="3" xfId="6" applyNumberFormat="1" applyFont="1" applyBorder="1" applyAlignment="1"/>
    <xf numFmtId="0" fontId="70" fillId="0" borderId="71" xfId="6" applyFont="1" applyBorder="1" applyAlignment="1"/>
    <xf numFmtId="3" fontId="79" fillId="0" borderId="64" xfId="6" applyNumberFormat="1" applyFont="1" applyBorder="1"/>
    <xf numFmtId="3" fontId="79" fillId="0" borderId="30" xfId="6" applyNumberFormat="1" applyFont="1" applyBorder="1"/>
    <xf numFmtId="3" fontId="79" fillId="0" borderId="47" xfId="6" applyNumberFormat="1" applyFont="1" applyBorder="1"/>
    <xf numFmtId="0" fontId="63" fillId="0" borderId="0" xfId="6" applyFont="1"/>
    <xf numFmtId="3" fontId="72" fillId="0" borderId="11" xfId="6" applyNumberFormat="1" applyFont="1" applyBorder="1" applyAlignment="1"/>
    <xf numFmtId="3" fontId="72" fillId="0" borderId="91" xfId="6" applyNumberFormat="1" applyFont="1" applyBorder="1" applyAlignment="1"/>
    <xf numFmtId="3" fontId="72" fillId="0" borderId="43" xfId="6" applyNumberFormat="1" applyFont="1" applyBorder="1" applyAlignment="1"/>
    <xf numFmtId="3" fontId="72" fillId="0" borderId="109" xfId="6" applyNumberFormat="1" applyFont="1" applyBorder="1" applyAlignment="1"/>
    <xf numFmtId="3" fontId="72" fillId="0" borderId="90" xfId="6" applyNumberFormat="1" applyFont="1" applyBorder="1" applyAlignment="1"/>
    <xf numFmtId="3" fontId="72" fillId="0" borderId="14" xfId="6" applyNumberFormat="1" applyFont="1" applyBorder="1" applyAlignment="1"/>
    <xf numFmtId="3" fontId="68" fillId="0" borderId="43" xfId="6" applyNumberFormat="1" applyFont="1" applyBorder="1" applyAlignment="1"/>
    <xf numFmtId="3" fontId="68" fillId="0" borderId="91" xfId="6" applyNumberFormat="1" applyFont="1" applyBorder="1" applyAlignment="1"/>
    <xf numFmtId="3" fontId="67" fillId="0" borderId="21" xfId="6" applyNumberFormat="1" applyFont="1" applyBorder="1" applyAlignment="1"/>
    <xf numFmtId="3" fontId="67" fillId="0" borderId="86" xfId="6" applyNumberFormat="1" applyFont="1" applyBorder="1" applyAlignment="1"/>
    <xf numFmtId="3" fontId="67" fillId="0" borderId="51" xfId="6" applyNumberFormat="1" applyFont="1" applyBorder="1" applyAlignment="1"/>
    <xf numFmtId="3" fontId="72" fillId="0" borderId="89" xfId="6" applyNumberFormat="1" applyFont="1" applyBorder="1" applyAlignment="1"/>
    <xf numFmtId="3" fontId="70" fillId="0" borderId="11" xfId="6" applyNumberFormat="1" applyFont="1" applyBorder="1" applyAlignment="1"/>
    <xf numFmtId="3" fontId="70" fillId="0" borderId="21" xfId="6" applyNumberFormat="1" applyFont="1" applyBorder="1" applyAlignment="1"/>
    <xf numFmtId="3" fontId="70" fillId="0" borderId="54" xfId="6" applyNumberFormat="1" applyFont="1" applyBorder="1" applyAlignment="1"/>
    <xf numFmtId="3" fontId="70" fillId="0" borderId="113" xfId="6" applyNumberFormat="1" applyFont="1" applyBorder="1" applyAlignment="1"/>
    <xf numFmtId="3" fontId="69" fillId="0" borderId="11" xfId="6" applyNumberFormat="1" applyFont="1" applyBorder="1" applyAlignment="1"/>
    <xf numFmtId="3" fontId="74" fillId="0" borderId="2" xfId="6" applyNumberFormat="1" applyFont="1" applyBorder="1" applyAlignment="1"/>
    <xf numFmtId="3" fontId="74" fillId="0" borderId="9" xfId="6" applyNumberFormat="1" applyFont="1" applyBorder="1" applyAlignment="1"/>
    <xf numFmtId="3" fontId="74" fillId="0" borderId="43" xfId="6" applyNumberFormat="1" applyFont="1" applyBorder="1" applyAlignment="1"/>
    <xf numFmtId="3" fontId="74" fillId="0" borderId="19" xfId="6" applyNumberFormat="1" applyFont="1" applyBorder="1" applyAlignment="1"/>
    <xf numFmtId="3" fontId="75" fillId="0" borderId="90" xfId="6" applyNumberFormat="1" applyFont="1" applyBorder="1" applyAlignment="1"/>
    <xf numFmtId="3" fontId="69" fillId="0" borderId="113" xfId="6" applyNumberFormat="1" applyFont="1" applyBorder="1" applyAlignment="1">
      <alignment horizontal="right"/>
    </xf>
    <xf numFmtId="3" fontId="75" fillId="0" borderId="109" xfId="6" applyNumberFormat="1" applyFont="1" applyBorder="1" applyAlignment="1"/>
    <xf numFmtId="3" fontId="75" fillId="0" borderId="43" xfId="6" applyNumberFormat="1" applyFont="1" applyBorder="1" applyAlignment="1"/>
    <xf numFmtId="3" fontId="74" fillId="0" borderId="90" xfId="6" applyNumberFormat="1" applyFont="1" applyBorder="1" applyAlignment="1"/>
    <xf numFmtId="3" fontId="74" fillId="0" borderId="91" xfId="6" applyNumberFormat="1" applyFont="1" applyBorder="1" applyAlignment="1"/>
    <xf numFmtId="3" fontId="69" fillId="0" borderId="21" xfId="6" applyNumberFormat="1" applyFont="1" applyBorder="1" applyAlignment="1">
      <alignment horizontal="right"/>
    </xf>
    <xf numFmtId="3" fontId="69" fillId="0" borderId="54" xfId="6" applyNumberFormat="1" applyFont="1" applyBorder="1" applyAlignment="1">
      <alignment horizontal="right"/>
    </xf>
    <xf numFmtId="3" fontId="69" fillId="0" borderId="2" xfId="6" applyNumberFormat="1" applyFont="1" applyBorder="1" applyAlignment="1">
      <alignment horizontal="right"/>
    </xf>
    <xf numFmtId="3" fontId="69" fillId="0" borderId="9" xfId="6" applyNumberFormat="1" applyFont="1" applyBorder="1" applyAlignment="1">
      <alignment horizontal="right"/>
    </xf>
    <xf numFmtId="3" fontId="69" fillId="0" borderId="19" xfId="6" applyNumberFormat="1" applyFont="1" applyBorder="1" applyAlignment="1">
      <alignment horizontal="right"/>
    </xf>
    <xf numFmtId="3" fontId="67" fillId="0" borderId="3" xfId="6" applyNumberFormat="1" applyFont="1" applyBorder="1" applyAlignment="1">
      <alignment horizontal="right"/>
    </xf>
    <xf numFmtId="3" fontId="67" fillId="0" borderId="42" xfId="6" applyNumberFormat="1" applyFont="1" applyBorder="1" applyAlignment="1"/>
    <xf numFmtId="3" fontId="67" fillId="0" borderId="19" xfId="6" applyNumberFormat="1" applyFont="1" applyBorder="1" applyAlignment="1"/>
    <xf numFmtId="3" fontId="67" fillId="0" borderId="4" xfId="6" applyNumberFormat="1" applyFont="1" applyBorder="1" applyAlignment="1"/>
    <xf numFmtId="3" fontId="67" fillId="0" borderId="16" xfId="6" applyNumberFormat="1" applyFont="1" applyBorder="1" applyAlignment="1"/>
    <xf numFmtId="3" fontId="72" fillId="0" borderId="67" xfId="6" applyNumberFormat="1" applyFont="1" applyBorder="1" applyAlignment="1"/>
    <xf numFmtId="3" fontId="72" fillId="0" borderId="61" xfId="6" applyNumberFormat="1" applyFont="1" applyBorder="1" applyAlignment="1"/>
    <xf numFmtId="3" fontId="72" fillId="0" borderId="27" xfId="6" applyNumberFormat="1" applyFont="1" applyBorder="1" applyAlignment="1"/>
    <xf numFmtId="3" fontId="72" fillId="0" borderId="49" xfId="6" applyNumberFormat="1" applyFont="1" applyBorder="1" applyAlignment="1"/>
    <xf numFmtId="3" fontId="68" fillId="0" borderId="70" xfId="6" applyNumberFormat="1" applyFont="1" applyBorder="1" applyAlignment="1"/>
    <xf numFmtId="3" fontId="68" fillId="0" borderId="30" xfId="6" applyNumberFormat="1" applyFont="1" applyBorder="1" applyAlignment="1"/>
    <xf numFmtId="3" fontId="68" fillId="0" borderId="47" xfId="6" applyNumberFormat="1" applyFont="1" applyBorder="1" applyAlignment="1"/>
    <xf numFmtId="3" fontId="68" fillId="0" borderId="64" xfId="6" applyNumberFormat="1" applyFont="1" applyBorder="1" applyAlignment="1"/>
    <xf numFmtId="3" fontId="68" fillId="0" borderId="0" xfId="6" applyNumberFormat="1" applyFont="1" applyBorder="1" applyAlignment="1"/>
    <xf numFmtId="9" fontId="68" fillId="0" borderId="25" xfId="6" applyNumberFormat="1" applyFont="1" applyBorder="1" applyAlignment="1"/>
    <xf numFmtId="9" fontId="68" fillId="0" borderId="0" xfId="6" applyNumberFormat="1" applyFont="1" applyBorder="1" applyAlignment="1"/>
    <xf numFmtId="3" fontId="68" fillId="0" borderId="109" xfId="6" applyNumberFormat="1" applyFont="1" applyBorder="1" applyAlignment="1"/>
    <xf numFmtId="0" fontId="78" fillId="0" borderId="61" xfId="6" applyFont="1" applyBorder="1"/>
    <xf numFmtId="0" fontId="78" fillId="0" borderId="26" xfId="6" applyFont="1" applyBorder="1"/>
    <xf numFmtId="3" fontId="78" fillId="0" borderId="62" xfId="6" applyNumberFormat="1" applyFont="1" applyBorder="1"/>
    <xf numFmtId="0" fontId="63" fillId="0" borderId="62" xfId="6" applyFont="1" applyBorder="1"/>
    <xf numFmtId="0" fontId="63" fillId="0" borderId="61" xfId="6" applyFont="1" applyBorder="1"/>
    <xf numFmtId="3" fontId="70" fillId="0" borderId="67" xfId="6" applyNumberFormat="1" applyFont="1" applyBorder="1" applyAlignment="1"/>
    <xf numFmtId="3" fontId="72" fillId="0" borderId="12" xfId="6" applyNumberFormat="1" applyFont="1" applyBorder="1" applyAlignment="1"/>
    <xf numFmtId="3" fontId="70" fillId="0" borderId="86" xfId="6" applyNumberFormat="1" applyFont="1" applyBorder="1" applyAlignment="1"/>
    <xf numFmtId="3" fontId="72" fillId="0" borderId="21" xfId="6" applyNumberFormat="1" applyFont="1" applyBorder="1" applyAlignment="1"/>
    <xf numFmtId="3" fontId="72" fillId="0" borderId="54" xfId="6" applyNumberFormat="1" applyFont="1" applyBorder="1" applyAlignment="1"/>
    <xf numFmtId="3" fontId="72" fillId="0" borderId="113" xfId="6" applyNumberFormat="1" applyFont="1" applyBorder="1" applyAlignment="1"/>
    <xf numFmtId="0" fontId="72" fillId="0" borderId="109" xfId="6" applyNumberFormat="1" applyFont="1" applyBorder="1" applyAlignment="1"/>
    <xf numFmtId="3" fontId="74" fillId="0" borderId="8" xfId="6" applyNumberFormat="1" applyFont="1" applyBorder="1" applyAlignment="1"/>
    <xf numFmtId="3" fontId="75" fillId="0" borderId="2" xfId="6" applyNumberFormat="1" applyFont="1" applyBorder="1" applyAlignment="1"/>
    <xf numFmtId="3" fontId="75" fillId="0" borderId="9" xfId="6" applyNumberFormat="1" applyFont="1" applyBorder="1" applyAlignment="1"/>
    <xf numFmtId="3" fontId="64" fillId="0" borderId="19" xfId="6" applyNumberFormat="1" applyFont="1" applyBorder="1" applyAlignment="1"/>
    <xf numFmtId="3" fontId="74" fillId="0" borderId="14" xfId="6" applyNumberFormat="1" applyFont="1" applyBorder="1" applyAlignment="1"/>
    <xf numFmtId="3" fontId="69" fillId="0" borderId="86" xfId="6" applyNumberFormat="1" applyFont="1" applyBorder="1" applyAlignment="1">
      <alignment horizontal="right"/>
    </xf>
    <xf numFmtId="3" fontId="69" fillId="0" borderId="21" xfId="6" applyNumberFormat="1" applyFont="1" applyBorder="1" applyAlignment="1"/>
    <xf numFmtId="3" fontId="64" fillId="0" borderId="54" xfId="6" applyNumberFormat="1" applyFont="1" applyBorder="1" applyAlignment="1"/>
    <xf numFmtId="3" fontId="64" fillId="0" borderId="113" xfId="6" applyNumberFormat="1" applyFont="1" applyBorder="1" applyAlignment="1"/>
    <xf numFmtId="3" fontId="69" fillId="0" borderId="8" xfId="6" applyNumberFormat="1" applyFont="1" applyBorder="1" applyAlignment="1">
      <alignment horizontal="right"/>
    </xf>
    <xf numFmtId="3" fontId="69" fillId="0" borderId="2" xfId="6" applyNumberFormat="1" applyFont="1" applyBorder="1" applyAlignment="1"/>
    <xf numFmtId="3" fontId="64" fillId="0" borderId="9" xfId="6" applyNumberFormat="1" applyFont="1" applyBorder="1" applyAlignment="1"/>
    <xf numFmtId="3" fontId="74" fillId="0" borderId="42" xfId="6" applyNumberFormat="1" applyFont="1" applyBorder="1" applyAlignment="1">
      <alignment horizontal="right"/>
    </xf>
    <xf numFmtId="3" fontId="74" fillId="0" borderId="4" xfId="6" applyNumberFormat="1" applyFont="1" applyBorder="1" applyAlignment="1">
      <alignment horizontal="right"/>
    </xf>
    <xf numFmtId="3" fontId="74" fillId="0" borderId="16" xfId="6" applyNumberFormat="1" applyFont="1" applyBorder="1" applyAlignment="1">
      <alignment horizontal="right"/>
    </xf>
    <xf numFmtId="3" fontId="64" fillId="0" borderId="42" xfId="6" applyNumberFormat="1" applyFont="1" applyBorder="1" applyAlignment="1"/>
    <xf numFmtId="3" fontId="64" fillId="0" borderId="4" xfId="6" applyNumberFormat="1" applyFont="1" applyBorder="1" applyAlignment="1"/>
    <xf numFmtId="3" fontId="64" fillId="0" borderId="16" xfId="6" applyNumberFormat="1" applyFont="1" applyBorder="1" applyAlignment="1"/>
    <xf numFmtId="3" fontId="67" fillId="0" borderId="27" xfId="6" applyNumberFormat="1" applyFont="1" applyBorder="1" applyAlignment="1"/>
    <xf numFmtId="3" fontId="67" fillId="0" borderId="49" xfId="6" applyNumberFormat="1" applyFont="1" applyBorder="1" applyAlignment="1"/>
    <xf numFmtId="3" fontId="64" fillId="0" borderId="47" xfId="6" applyNumberFormat="1" applyFont="1" applyBorder="1" applyAlignment="1"/>
    <xf numFmtId="3" fontId="67" fillId="0" borderId="67" xfId="6" applyNumberFormat="1" applyFont="1" applyBorder="1" applyAlignment="1"/>
    <xf numFmtId="0" fontId="70" fillId="0" borderId="0" xfId="6" applyFont="1" applyBorder="1" applyAlignment="1">
      <alignment horizontal="left"/>
    </xf>
    <xf numFmtId="0" fontId="70" fillId="0" borderId="0" xfId="6" applyFont="1" applyBorder="1" applyAlignment="1"/>
    <xf numFmtId="3" fontId="80" fillId="0" borderId="0" xfId="6" applyNumberFormat="1" applyFont="1" applyBorder="1"/>
    <xf numFmtId="3" fontId="80" fillId="0" borderId="25" xfId="6" applyNumberFormat="1" applyFont="1" applyBorder="1"/>
    <xf numFmtId="3" fontId="74" fillId="0" borderId="109" xfId="6" applyNumberFormat="1" applyFont="1" applyBorder="1" applyAlignment="1"/>
    <xf numFmtId="3" fontId="67" fillId="0" borderId="21" xfId="6" applyNumberFormat="1" applyFont="1" applyBorder="1" applyAlignment="1">
      <alignment horizontal="right"/>
    </xf>
    <xf numFmtId="3" fontId="67" fillId="0" borderId="54" xfId="6" applyNumberFormat="1" applyFont="1" applyBorder="1" applyAlignment="1">
      <alignment horizontal="right"/>
    </xf>
    <xf numFmtId="3" fontId="67" fillId="0" borderId="89" xfId="6" applyNumberFormat="1" applyFont="1" applyBorder="1" applyAlignment="1"/>
    <xf numFmtId="3" fontId="67" fillId="0" borderId="2" xfId="6" applyNumberFormat="1" applyFont="1" applyBorder="1" applyAlignment="1">
      <alignment horizontal="right"/>
    </xf>
    <xf numFmtId="3" fontId="67" fillId="0" borderId="45" xfId="6" applyNumberFormat="1" applyFont="1" applyBorder="1" applyAlignment="1"/>
    <xf numFmtId="3" fontId="72" fillId="0" borderId="42" xfId="6" applyNumberFormat="1" applyFont="1" applyBorder="1" applyAlignment="1">
      <alignment horizontal="right"/>
    </xf>
    <xf numFmtId="3" fontId="64" fillId="0" borderId="3" xfId="6" applyNumberFormat="1" applyFont="1" applyBorder="1" applyAlignment="1"/>
    <xf numFmtId="0" fontId="72" fillId="0" borderId="3" xfId="6" applyFont="1" applyBorder="1" applyAlignment="1">
      <alignment horizontal="center"/>
    </xf>
    <xf numFmtId="0" fontId="72" fillId="0" borderId="114" xfId="6" applyFont="1" applyBorder="1" applyAlignment="1">
      <alignment horizontal="left"/>
    </xf>
    <xf numFmtId="3" fontId="72" fillId="0" borderId="3" xfId="6" applyNumberFormat="1" applyFont="1" applyBorder="1" applyAlignment="1"/>
    <xf numFmtId="3" fontId="72" fillId="0" borderId="42" xfId="6" applyNumberFormat="1" applyFont="1" applyBorder="1" applyAlignment="1"/>
    <xf numFmtId="0" fontId="81" fillId="0" borderId="0" xfId="6" applyFont="1" applyBorder="1"/>
    <xf numFmtId="3" fontId="75" fillId="0" borderId="0" xfId="6" applyNumberFormat="1" applyFont="1" applyBorder="1" applyAlignment="1"/>
    <xf numFmtId="0" fontId="83" fillId="0" borderId="0" xfId="0" applyFont="1"/>
    <xf numFmtId="0" fontId="82" fillId="0" borderId="0" xfId="4" applyFont="1" applyAlignment="1">
      <alignment horizontal="center"/>
    </xf>
    <xf numFmtId="1" fontId="82" fillId="0" borderId="0" xfId="4" applyNumberFormat="1" applyFont="1" applyAlignment="1">
      <alignment horizontal="center"/>
    </xf>
    <xf numFmtId="0" fontId="84" fillId="0" borderId="0" xfId="4" applyFont="1"/>
    <xf numFmtId="0" fontId="85" fillId="0" borderId="118" xfId="4" applyFont="1" applyBorder="1" applyAlignment="1">
      <alignment horizontal="center" vertical="center" wrapText="1"/>
    </xf>
    <xf numFmtId="1" fontId="85" fillId="0" borderId="119" xfId="4" applyNumberFormat="1" applyFont="1" applyBorder="1" applyAlignment="1">
      <alignment horizontal="center" vertical="center" wrapText="1"/>
    </xf>
    <xf numFmtId="0" fontId="84" fillId="0" borderId="12" xfId="4" applyFont="1" applyBorder="1" applyAlignment="1">
      <alignment horizontal="center" vertical="center"/>
    </xf>
    <xf numFmtId="0" fontId="87" fillId="0" borderId="90" xfId="4" applyFont="1" applyBorder="1" applyAlignment="1">
      <alignment horizontal="center" vertical="center"/>
    </xf>
    <xf numFmtId="1" fontId="84" fillId="0" borderId="48" xfId="4" applyNumberFormat="1" applyFont="1" applyBorder="1" applyAlignment="1">
      <alignment horizontal="center" vertical="center"/>
    </xf>
    <xf numFmtId="0" fontId="89" fillId="0" borderId="90" xfId="4" applyFont="1" applyBorder="1" applyAlignment="1">
      <alignment horizontal="center" vertical="center" wrapText="1"/>
    </xf>
    <xf numFmtId="0" fontId="89" fillId="0" borderId="12" xfId="4" applyFont="1" applyBorder="1" applyAlignment="1">
      <alignment horizontal="left"/>
    </xf>
    <xf numFmtId="3" fontId="90" fillId="0" borderId="43" xfId="4" applyNumberFormat="1" applyFont="1" applyBorder="1" applyAlignment="1">
      <alignment horizontal="right" wrapText="1"/>
    </xf>
    <xf numFmtId="3" fontId="90" fillId="0" borderId="109" xfId="4" applyNumberFormat="1" applyFont="1" applyBorder="1" applyAlignment="1">
      <alignment horizontal="right" wrapText="1"/>
    </xf>
    <xf numFmtId="49" fontId="87" fillId="0" borderId="90" xfId="4" applyNumberFormat="1" applyFont="1" applyBorder="1" applyAlignment="1">
      <alignment horizontal="center"/>
    </xf>
    <xf numFmtId="3" fontId="91" fillId="0" borderId="43" xfId="4" applyNumberFormat="1" applyFont="1" applyBorder="1" applyAlignment="1">
      <alignment horizontal="right" wrapText="1"/>
    </xf>
    <xf numFmtId="3" fontId="92" fillId="0" borderId="109" xfId="4" applyNumberFormat="1" applyFont="1" applyBorder="1" applyAlignment="1">
      <alignment horizontal="right" wrapText="1"/>
    </xf>
    <xf numFmtId="49" fontId="85" fillId="0" borderId="15" xfId="4" applyNumberFormat="1" applyFont="1" applyBorder="1" applyAlignment="1">
      <alignment horizontal="center"/>
    </xf>
    <xf numFmtId="3" fontId="83" fillId="0" borderId="42" xfId="0" applyNumberFormat="1" applyFont="1" applyBorder="1"/>
    <xf numFmtId="3" fontId="83" fillId="0" borderId="67" xfId="0" applyNumberFormat="1" applyFont="1" applyBorder="1"/>
    <xf numFmtId="49" fontId="85" fillId="0" borderId="10" xfId="4" applyNumberFormat="1" applyFont="1" applyBorder="1" applyAlignment="1">
      <alignment horizontal="center"/>
    </xf>
    <xf numFmtId="3" fontId="83" fillId="0" borderId="9" xfId="0" applyNumberFormat="1" applyFont="1" applyBorder="1"/>
    <xf numFmtId="3" fontId="83" fillId="0" borderId="69" xfId="0" applyNumberFormat="1" applyFont="1" applyBorder="1"/>
    <xf numFmtId="0" fontId="85" fillId="0" borderId="0" xfId="0" applyFont="1" applyBorder="1"/>
    <xf numFmtId="0" fontId="83" fillId="0" borderId="0" xfId="0" applyFont="1" applyBorder="1"/>
    <xf numFmtId="49" fontId="85" fillId="0" borderId="0" xfId="0" applyNumberFormat="1" applyFont="1" applyBorder="1"/>
    <xf numFmtId="0" fontId="83" fillId="0" borderId="51" xfId="0" applyFont="1" applyBorder="1"/>
    <xf numFmtId="3" fontId="83" fillId="0" borderId="89" xfId="0" applyNumberFormat="1" applyFont="1" applyBorder="1"/>
    <xf numFmtId="0" fontId="93" fillId="0" borderId="90" xfId="4" applyFont="1" applyBorder="1" applyAlignment="1">
      <alignment horizontal="center" vertical="center" wrapText="1"/>
    </xf>
    <xf numFmtId="0" fontId="93" fillId="0" borderId="12" xfId="4" applyFont="1" applyBorder="1" applyAlignment="1">
      <alignment horizontal="left"/>
    </xf>
    <xf numFmtId="3" fontId="83" fillId="0" borderId="43" xfId="0" applyNumberFormat="1" applyFont="1" applyBorder="1"/>
    <xf numFmtId="49" fontId="85" fillId="0" borderId="90" xfId="4" applyNumberFormat="1" applyFont="1" applyBorder="1" applyAlignment="1">
      <alignment horizontal="center" vertical="center" wrapText="1"/>
    </xf>
    <xf numFmtId="0" fontId="89" fillId="0" borderId="90" xfId="4" applyFont="1" applyBorder="1" applyAlignment="1">
      <alignment horizontal="center"/>
    </xf>
    <xf numFmtId="3" fontId="82" fillId="0" borderId="43" xfId="4" applyNumberFormat="1" applyFont="1" applyBorder="1" applyAlignment="1">
      <alignment horizontal="right"/>
    </xf>
    <xf numFmtId="49" fontId="93" fillId="0" borderId="90" xfId="4" applyNumberFormat="1" applyFont="1" applyBorder="1" applyAlignment="1">
      <alignment horizontal="center"/>
    </xf>
    <xf numFmtId="0" fontId="85" fillId="0" borderId="43" xfId="4" applyFont="1" applyBorder="1" applyAlignment="1">
      <alignment horizontal="left"/>
    </xf>
    <xf numFmtId="3" fontId="84" fillId="0" borderId="43" xfId="4" applyNumberFormat="1" applyFont="1" applyBorder="1" applyAlignment="1">
      <alignment horizontal="right"/>
    </xf>
    <xf numFmtId="3" fontId="94" fillId="0" borderId="91" xfId="4" applyNumberFormat="1" applyFont="1" applyBorder="1" applyAlignment="1">
      <alignment horizontal="right"/>
    </xf>
    <xf numFmtId="0" fontId="85" fillId="0" borderId="91" xfId="4" applyFont="1" applyBorder="1" applyAlignment="1"/>
    <xf numFmtId="0" fontId="85" fillId="0" borderId="12" xfId="4" applyFont="1" applyBorder="1" applyAlignment="1"/>
    <xf numFmtId="0" fontId="85" fillId="0" borderId="14" xfId="4" applyFont="1" applyBorder="1" applyAlignment="1"/>
    <xf numFmtId="0" fontId="85" fillId="0" borderId="43" xfId="0" applyFont="1" applyBorder="1"/>
    <xf numFmtId="0" fontId="92" fillId="0" borderId="43" xfId="0" applyFont="1" applyBorder="1"/>
    <xf numFmtId="0" fontId="92" fillId="0" borderId="91" xfId="0" applyFont="1" applyBorder="1" applyAlignment="1"/>
    <xf numFmtId="0" fontId="92" fillId="0" borderId="14" xfId="0" applyFont="1" applyBorder="1" applyAlignment="1"/>
    <xf numFmtId="3" fontId="92" fillId="0" borderId="43" xfId="0" applyNumberFormat="1" applyFont="1" applyBorder="1"/>
    <xf numFmtId="3" fontId="91" fillId="0" borderId="91" xfId="0" applyNumberFormat="1" applyFont="1" applyBorder="1"/>
    <xf numFmtId="0" fontId="85" fillId="0" borderId="12" xfId="0" applyFont="1" applyBorder="1"/>
    <xf numFmtId="0" fontId="92" fillId="0" borderId="12" xfId="0" applyFont="1" applyBorder="1"/>
    <xf numFmtId="0" fontId="92" fillId="0" borderId="12" xfId="0" applyFont="1" applyBorder="1" applyAlignment="1"/>
    <xf numFmtId="49" fontId="86" fillId="0" borderId="90" xfId="4" applyNumberFormat="1" applyFont="1" applyBorder="1" applyAlignment="1">
      <alignment horizontal="center"/>
    </xf>
    <xf numFmtId="3" fontId="90" fillId="0" borderId="43" xfId="4" applyNumberFormat="1" applyFont="1" applyBorder="1" applyAlignment="1">
      <alignment horizontal="right"/>
    </xf>
    <xf numFmtId="3" fontId="90" fillId="0" borderId="91" xfId="4" applyNumberFormat="1" applyFont="1" applyBorder="1" applyAlignment="1">
      <alignment horizontal="right"/>
    </xf>
    <xf numFmtId="49" fontId="87" fillId="0" borderId="21" xfId="4" applyNumberFormat="1" applyFont="1" applyBorder="1" applyAlignment="1">
      <alignment horizontal="center"/>
    </xf>
    <xf numFmtId="3" fontId="88" fillId="0" borderId="54" xfId="4" applyNumberFormat="1" applyFont="1" applyBorder="1" applyAlignment="1">
      <alignment horizontal="right"/>
    </xf>
    <xf numFmtId="3" fontId="88" fillId="0" borderId="113" xfId="4" applyNumberFormat="1" applyFont="1" applyBorder="1" applyAlignment="1">
      <alignment horizontal="right"/>
    </xf>
    <xf numFmtId="49" fontId="86" fillId="0" borderId="21" xfId="4" applyNumberFormat="1" applyFont="1" applyBorder="1" applyAlignment="1">
      <alignment horizontal="center"/>
    </xf>
    <xf numFmtId="3" fontId="90" fillId="0" borderId="54" xfId="4" applyNumberFormat="1" applyFont="1" applyBorder="1" applyAlignment="1">
      <alignment horizontal="right"/>
    </xf>
    <xf numFmtId="3" fontId="88" fillId="0" borderId="43" xfId="4" applyNumberFormat="1" applyFont="1" applyBorder="1" applyAlignment="1">
      <alignment horizontal="right"/>
    </xf>
    <xf numFmtId="3" fontId="88" fillId="0" borderId="91" xfId="4" applyNumberFormat="1" applyFont="1" applyBorder="1" applyAlignment="1">
      <alignment horizontal="right"/>
    </xf>
    <xf numFmtId="49" fontId="86" fillId="0" borderId="2" xfId="4" applyNumberFormat="1" applyFont="1" applyBorder="1" applyAlignment="1">
      <alignment horizontal="center"/>
    </xf>
    <xf numFmtId="3" fontId="90" fillId="0" borderId="9" xfId="4" applyNumberFormat="1" applyFont="1" applyBorder="1" applyAlignment="1">
      <alignment horizontal="right"/>
    </xf>
    <xf numFmtId="3" fontId="90" fillId="0" borderId="19" xfId="4" applyNumberFormat="1" applyFont="1" applyBorder="1" applyAlignment="1">
      <alignment horizontal="right"/>
    </xf>
    <xf numFmtId="3" fontId="91" fillId="0" borderId="43" xfId="4" applyNumberFormat="1" applyFont="1" applyBorder="1" applyAlignment="1">
      <alignment horizontal="right"/>
    </xf>
    <xf numFmtId="3" fontId="91" fillId="0" borderId="91" xfId="4" applyNumberFormat="1" applyFont="1" applyBorder="1" applyAlignment="1">
      <alignment horizontal="right"/>
    </xf>
    <xf numFmtId="3" fontId="92" fillId="0" borderId="67" xfId="4" applyNumberFormat="1" applyFont="1" applyBorder="1" applyAlignment="1">
      <alignment horizontal="right" wrapText="1"/>
    </xf>
    <xf numFmtId="3" fontId="90" fillId="0" borderId="30" xfId="4" applyNumberFormat="1" applyFont="1" applyBorder="1"/>
    <xf numFmtId="3" fontId="90" fillId="0" borderId="47" xfId="4" applyNumberFormat="1" applyFont="1" applyBorder="1" applyAlignment="1">
      <alignment horizontal="right" wrapText="1"/>
    </xf>
    <xf numFmtId="49" fontId="96" fillId="0" borderId="0" xfId="4" applyNumberFormat="1" applyFont="1" applyBorder="1" applyAlignment="1">
      <alignment horizontal="left"/>
    </xf>
    <xf numFmtId="0" fontId="96" fillId="0" borderId="0" xfId="4" applyFont="1" applyBorder="1" applyAlignment="1">
      <alignment horizontal="left"/>
    </xf>
    <xf numFmtId="3" fontId="90" fillId="0" borderId="0" xfId="4" applyNumberFormat="1" applyFont="1" applyBorder="1"/>
    <xf numFmtId="1" fontId="90" fillId="0" borderId="0" xfId="4" applyNumberFormat="1" applyFont="1" applyBorder="1"/>
    <xf numFmtId="0" fontId="84" fillId="0" borderId="0" xfId="4" applyFont="1" applyAlignment="1">
      <alignment horizontal="left"/>
    </xf>
    <xf numFmtId="1" fontId="84" fillId="0" borderId="0" xfId="4" applyNumberFormat="1" applyFont="1"/>
    <xf numFmtId="0" fontId="88" fillId="0" borderId="0" xfId="4" applyFont="1" applyAlignment="1">
      <alignment horizontal="left"/>
    </xf>
    <xf numFmtId="1" fontId="84" fillId="0" borderId="0" xfId="4" applyNumberFormat="1" applyFont="1" applyAlignment="1">
      <alignment horizontal="left"/>
    </xf>
    <xf numFmtId="0" fontId="85" fillId="0" borderId="120" xfId="4" applyFont="1" applyBorder="1" applyAlignment="1">
      <alignment horizontal="center" vertical="center" wrapText="1"/>
    </xf>
    <xf numFmtId="0" fontId="85" fillId="0" borderId="12" xfId="4" applyFont="1" applyBorder="1" applyAlignment="1">
      <alignment horizontal="center"/>
    </xf>
    <xf numFmtId="1" fontId="85" fillId="0" borderId="48" xfId="4" applyNumberFormat="1" applyFont="1" applyBorder="1" applyAlignment="1">
      <alignment horizontal="center"/>
    </xf>
    <xf numFmtId="0" fontId="87" fillId="0" borderId="15" xfId="4" applyFont="1" applyBorder="1" applyAlignment="1">
      <alignment horizontal="center"/>
    </xf>
    <xf numFmtId="0" fontId="85" fillId="0" borderId="13" xfId="4" applyFont="1" applyBorder="1" applyAlignment="1">
      <alignment horizontal="center"/>
    </xf>
    <xf numFmtId="1" fontId="85" fillId="0" borderId="46" xfId="4" applyNumberFormat="1" applyFont="1" applyBorder="1" applyAlignment="1">
      <alignment horizontal="center"/>
    </xf>
    <xf numFmtId="49" fontId="89" fillId="0" borderId="90" xfId="4" applyNumberFormat="1" applyFont="1" applyBorder="1" applyAlignment="1">
      <alignment horizontal="center" vertical="center"/>
    </xf>
    <xf numFmtId="3" fontId="82" fillId="0" borderId="91" xfId="4" applyNumberFormat="1" applyFont="1" applyBorder="1" applyAlignment="1">
      <alignment horizontal="right"/>
    </xf>
    <xf numFmtId="3" fontId="82" fillId="0" borderId="67" xfId="4" applyNumberFormat="1" applyFont="1" applyBorder="1" applyAlignment="1">
      <alignment horizontal="right"/>
    </xf>
    <xf numFmtId="49" fontId="89" fillId="0" borderId="2" xfId="4" applyNumberFormat="1" applyFont="1" applyBorder="1" applyAlignment="1">
      <alignment horizontal="center" vertical="center"/>
    </xf>
    <xf numFmtId="0" fontId="89" fillId="0" borderId="8" xfId="4" applyFont="1" applyBorder="1" applyAlignment="1">
      <alignment horizontal="left"/>
    </xf>
    <xf numFmtId="3" fontId="82" fillId="0" borderId="9" xfId="4" applyNumberFormat="1" applyFont="1" applyBorder="1" applyAlignment="1">
      <alignment horizontal="right"/>
    </xf>
    <xf numFmtId="3" fontId="82" fillId="0" borderId="19" xfId="4" applyNumberFormat="1" applyFont="1" applyBorder="1" applyAlignment="1">
      <alignment horizontal="right"/>
    </xf>
    <xf numFmtId="49" fontId="89" fillId="0" borderId="11" xfId="4" applyNumberFormat="1" applyFont="1" applyBorder="1" applyAlignment="1">
      <alignment horizontal="center"/>
    </xf>
    <xf numFmtId="49" fontId="89" fillId="0" borderId="90" xfId="4" applyNumberFormat="1" applyFont="1" applyBorder="1" applyAlignment="1">
      <alignment horizontal="center"/>
    </xf>
    <xf numFmtId="49" fontId="85" fillId="0" borderId="2" xfId="4" applyNumberFormat="1" applyFont="1" applyBorder="1" applyAlignment="1">
      <alignment horizontal="center"/>
    </xf>
    <xf numFmtId="0" fontId="93" fillId="0" borderId="0" xfId="4" applyFont="1" applyBorder="1" applyAlignment="1">
      <alignment horizontal="left"/>
    </xf>
    <xf numFmtId="0" fontId="89" fillId="0" borderId="0" xfId="4" applyFont="1" applyBorder="1" applyAlignment="1">
      <alignment horizontal="left"/>
    </xf>
    <xf numFmtId="3" fontId="91" fillId="0" borderId="9" xfId="4" applyNumberFormat="1" applyFont="1" applyBorder="1" applyAlignment="1">
      <alignment horizontal="right"/>
    </xf>
    <xf numFmtId="3" fontId="91" fillId="0" borderId="42" xfId="4" applyNumberFormat="1" applyFont="1" applyBorder="1" applyAlignment="1">
      <alignment horizontal="right"/>
    </xf>
    <xf numFmtId="3" fontId="91" fillId="0" borderId="67" xfId="4" applyNumberFormat="1" applyFont="1" applyBorder="1" applyAlignment="1">
      <alignment horizontal="right"/>
    </xf>
    <xf numFmtId="3" fontId="91" fillId="0" borderId="69" xfId="4" applyNumberFormat="1" applyFont="1" applyBorder="1" applyAlignment="1">
      <alignment horizontal="right"/>
    </xf>
    <xf numFmtId="3" fontId="91" fillId="0" borderId="54" xfId="4" applyNumberFormat="1" applyFont="1" applyBorder="1" applyAlignment="1">
      <alignment horizontal="right"/>
    </xf>
    <xf numFmtId="3" fontId="91" fillId="0" borderId="89" xfId="4" applyNumberFormat="1" applyFont="1" applyBorder="1" applyAlignment="1">
      <alignment horizontal="right"/>
    </xf>
    <xf numFmtId="3" fontId="82" fillId="0" borderId="42" xfId="4" applyNumberFormat="1" applyFont="1" applyBorder="1" applyAlignment="1">
      <alignment horizontal="right"/>
    </xf>
    <xf numFmtId="49" fontId="86" fillId="0" borderId="90" xfId="4" applyNumberFormat="1" applyFont="1" applyBorder="1" applyAlignment="1">
      <alignment horizontal="center" vertical="center"/>
    </xf>
    <xf numFmtId="49" fontId="87" fillId="0" borderId="90" xfId="4" applyNumberFormat="1" applyFont="1" applyBorder="1" applyAlignment="1">
      <alignment horizontal="center" vertical="center"/>
    </xf>
    <xf numFmtId="49" fontId="87" fillId="0" borderId="2" xfId="4" applyNumberFormat="1" applyFont="1" applyBorder="1" applyAlignment="1">
      <alignment horizontal="center" vertical="center"/>
    </xf>
    <xf numFmtId="3" fontId="82" fillId="0" borderId="30" xfId="4" applyNumberFormat="1" applyFont="1" applyBorder="1" applyAlignment="1">
      <alignment horizontal="right"/>
    </xf>
    <xf numFmtId="3" fontId="82" fillId="0" borderId="47" xfId="4" applyNumberFormat="1" applyFont="1" applyBorder="1" applyAlignment="1">
      <alignment horizontal="right"/>
    </xf>
    <xf numFmtId="176" fontId="97" fillId="0" borderId="121" xfId="4" applyNumberFormat="1" applyFont="1" applyBorder="1" applyAlignment="1">
      <alignment horizontal="right"/>
    </xf>
    <xf numFmtId="0" fontId="98" fillId="0" borderId="0" xfId="5" applyFont="1"/>
    <xf numFmtId="0" fontId="99" fillId="0" borderId="0" xfId="5" applyFont="1" applyAlignment="1">
      <alignment horizontal="center"/>
    </xf>
    <xf numFmtId="1" fontId="99" fillId="0" borderId="0" xfId="5" applyNumberFormat="1" applyFont="1" applyAlignment="1">
      <alignment horizontal="center"/>
    </xf>
    <xf numFmtId="3" fontId="91" fillId="0" borderId="109" xfId="4" applyNumberFormat="1" applyFont="1" applyBorder="1" applyAlignment="1">
      <alignment horizontal="right" wrapText="1"/>
    </xf>
    <xf numFmtId="49" fontId="85" fillId="0" borderId="3" xfId="4" applyNumberFormat="1" applyFont="1" applyBorder="1" applyAlignment="1">
      <alignment horizontal="center"/>
    </xf>
    <xf numFmtId="3" fontId="91" fillId="0" borderId="4" xfId="4" applyNumberFormat="1" applyFont="1" applyBorder="1" applyAlignment="1">
      <alignment horizontal="right" wrapText="1"/>
    </xf>
    <xf numFmtId="3" fontId="91" fillId="0" borderId="46" xfId="4" applyNumberFormat="1" applyFont="1" applyBorder="1" applyAlignment="1">
      <alignment horizontal="right" wrapText="1"/>
    </xf>
    <xf numFmtId="3" fontId="91" fillId="0" borderId="19" xfId="4" applyNumberFormat="1" applyFont="1" applyBorder="1" applyAlignment="1">
      <alignment horizontal="right" wrapText="1"/>
    </xf>
    <xf numFmtId="3" fontId="91" fillId="0" borderId="9" xfId="4" applyNumberFormat="1" applyFont="1" applyBorder="1" applyAlignment="1">
      <alignment horizontal="right" wrapText="1"/>
    </xf>
    <xf numFmtId="3" fontId="91" fillId="0" borderId="45" xfId="4" applyNumberFormat="1" applyFont="1" applyBorder="1" applyAlignment="1">
      <alignment horizontal="right" wrapText="1"/>
    </xf>
    <xf numFmtId="0" fontId="83" fillId="0" borderId="8" xfId="0" applyFont="1" applyBorder="1"/>
    <xf numFmtId="3" fontId="91" fillId="0" borderId="113" xfId="4" applyNumberFormat="1" applyFont="1" applyBorder="1" applyAlignment="1">
      <alignment horizontal="right" wrapText="1"/>
    </xf>
    <xf numFmtId="3" fontId="91" fillId="0" borderId="54" xfId="4" applyNumberFormat="1" applyFont="1" applyBorder="1" applyAlignment="1">
      <alignment horizontal="right" wrapText="1"/>
    </xf>
    <xf numFmtId="3" fontId="82" fillId="0" borderId="109" xfId="4" applyNumberFormat="1" applyFont="1" applyBorder="1" applyAlignment="1">
      <alignment horizontal="right" wrapText="1"/>
    </xf>
    <xf numFmtId="3" fontId="90" fillId="0" borderId="47" xfId="4" applyNumberFormat="1" applyFont="1" applyBorder="1"/>
    <xf numFmtId="49" fontId="85" fillId="0" borderId="0" xfId="5" applyNumberFormat="1" applyFont="1" applyBorder="1" applyAlignment="1">
      <alignment horizontal="center"/>
    </xf>
    <xf numFmtId="0" fontId="89" fillId="0" borderId="0" xfId="5" applyFont="1" applyBorder="1" applyAlignment="1">
      <alignment horizontal="left"/>
    </xf>
    <xf numFmtId="0" fontId="83" fillId="0" borderId="0" xfId="5" applyFont="1" applyBorder="1"/>
    <xf numFmtId="1" fontId="83" fillId="0" borderId="0" xfId="5" applyNumberFormat="1" applyFont="1" applyBorder="1"/>
    <xf numFmtId="0" fontId="83" fillId="0" borderId="0" xfId="5" applyFont="1"/>
    <xf numFmtId="1" fontId="83" fillId="0" borderId="0" xfId="5" applyNumberFormat="1" applyFont="1"/>
    <xf numFmtId="0" fontId="85" fillId="0" borderId="43" xfId="5" applyFont="1" applyBorder="1" applyAlignment="1">
      <alignment horizontal="right"/>
    </xf>
    <xf numFmtId="0" fontId="85" fillId="0" borderId="91" xfId="5" applyFont="1" applyBorder="1" applyAlignment="1">
      <alignment horizontal="right"/>
    </xf>
    <xf numFmtId="1" fontId="85" fillId="0" borderId="109" xfId="5" applyNumberFormat="1" applyFont="1" applyBorder="1" applyAlignment="1">
      <alignment horizontal="right"/>
    </xf>
    <xf numFmtId="0" fontId="87" fillId="0" borderId="11" xfId="5" applyFont="1" applyBorder="1" applyAlignment="1">
      <alignment horizontal="center"/>
    </xf>
    <xf numFmtId="0" fontId="86" fillId="0" borderId="90" xfId="5" applyFont="1" applyBorder="1" applyAlignment="1">
      <alignment horizontal="center"/>
    </xf>
    <xf numFmtId="3" fontId="90" fillId="0" borderId="43" xfId="5" applyNumberFormat="1" applyFont="1" applyBorder="1" applyAlignment="1">
      <alignment horizontal="right"/>
    </xf>
    <xf numFmtId="3" fontId="82" fillId="0" borderId="91" xfId="5" applyNumberFormat="1" applyFont="1" applyBorder="1" applyAlignment="1">
      <alignment horizontal="right"/>
    </xf>
    <xf numFmtId="3" fontId="82" fillId="0" borderId="109" xfId="5" applyNumberFormat="1" applyFont="1" applyBorder="1" applyAlignment="1">
      <alignment horizontal="right"/>
    </xf>
    <xf numFmtId="49" fontId="89" fillId="0" borderId="90" xfId="5" applyNumberFormat="1" applyFont="1" applyBorder="1" applyAlignment="1">
      <alignment horizontal="center" vertical="center"/>
    </xf>
    <xf numFmtId="49" fontId="89" fillId="0" borderId="90" xfId="5" applyNumberFormat="1" applyFont="1" applyBorder="1" applyAlignment="1">
      <alignment horizontal="center"/>
    </xf>
    <xf numFmtId="3" fontId="82" fillId="0" borderId="43" xfId="5" applyNumberFormat="1" applyFont="1" applyBorder="1" applyAlignment="1">
      <alignment horizontal="right"/>
    </xf>
    <xf numFmtId="49" fontId="93" fillId="0" borderId="3" xfId="5" applyNumberFormat="1" applyFont="1" applyBorder="1" applyAlignment="1">
      <alignment horizontal="center"/>
    </xf>
    <xf numFmtId="3" fontId="91" fillId="0" borderId="42" xfId="5" applyNumberFormat="1" applyFont="1" applyBorder="1" applyAlignment="1">
      <alignment horizontal="right"/>
    </xf>
    <xf numFmtId="3" fontId="91" fillId="0" borderId="109" xfId="5" applyNumberFormat="1" applyFont="1" applyBorder="1" applyAlignment="1">
      <alignment horizontal="right"/>
    </xf>
    <xf numFmtId="3" fontId="91" fillId="0" borderId="4" xfId="5" applyNumberFormat="1" applyFont="1" applyBorder="1" applyAlignment="1">
      <alignment horizontal="right"/>
    </xf>
    <xf numFmtId="0" fontId="93" fillId="0" borderId="13" xfId="5" applyFont="1" applyBorder="1" applyAlignment="1">
      <alignment horizontal="left"/>
    </xf>
    <xf numFmtId="0" fontId="91" fillId="0" borderId="13" xfId="5" applyFont="1" applyBorder="1" applyAlignment="1">
      <alignment horizontal="left"/>
    </xf>
    <xf numFmtId="0" fontId="91" fillId="0" borderId="16" xfId="5" applyFont="1" applyBorder="1" applyAlignment="1">
      <alignment horizontal="left"/>
    </xf>
    <xf numFmtId="49" fontId="86" fillId="0" borderId="3" xfId="5" applyNumberFormat="1" applyFont="1" applyBorder="1" applyAlignment="1">
      <alignment horizontal="center"/>
    </xf>
    <xf numFmtId="3" fontId="90" fillId="0" borderId="42" xfId="5" applyNumberFormat="1" applyFont="1" applyBorder="1" applyAlignment="1">
      <alignment horizontal="right"/>
    </xf>
    <xf numFmtId="3" fontId="90" fillId="0" borderId="109" xfId="5" applyNumberFormat="1" applyFont="1" applyBorder="1" applyAlignment="1">
      <alignment horizontal="right"/>
    </xf>
    <xf numFmtId="3" fontId="101" fillId="0" borderId="30" xfId="5" applyNumberFormat="1" applyFont="1" applyBorder="1"/>
    <xf numFmtId="1" fontId="83" fillId="0" borderId="25" xfId="5" applyNumberFormat="1" applyFont="1" applyBorder="1"/>
    <xf numFmtId="0" fontId="83" fillId="0" borderId="0" xfId="4" applyFont="1"/>
    <xf numFmtId="0" fontId="91" fillId="0" borderId="0" xfId="4" applyFont="1" applyAlignment="1">
      <alignment horizontal="right"/>
    </xf>
    <xf numFmtId="1" fontId="91" fillId="0" borderId="0" xfId="4" applyNumberFormat="1" applyFont="1" applyAlignment="1">
      <alignment horizontal="right"/>
    </xf>
    <xf numFmtId="1" fontId="83" fillId="0" borderId="0" xfId="4" applyNumberFormat="1" applyFont="1"/>
    <xf numFmtId="0" fontId="83" fillId="0" borderId="11" xfId="4" applyFont="1" applyBorder="1" applyAlignment="1">
      <alignment horizontal="center" vertical="center" wrapText="1"/>
    </xf>
    <xf numFmtId="0" fontId="88" fillId="0" borderId="15" xfId="4" applyFont="1" applyBorder="1" applyAlignment="1">
      <alignment horizontal="center" vertical="center" wrapText="1"/>
    </xf>
    <xf numFmtId="0" fontId="84" fillId="0" borderId="13" xfId="4" applyFont="1" applyBorder="1" applyAlignment="1">
      <alignment horizontal="center"/>
    </xf>
    <xf numFmtId="1" fontId="84" fillId="0" borderId="46" xfId="4" applyNumberFormat="1" applyFont="1" applyBorder="1" applyAlignment="1">
      <alignment horizontal="center"/>
    </xf>
    <xf numFmtId="1" fontId="84" fillId="0" borderId="0" xfId="4" applyNumberFormat="1" applyFont="1" applyBorder="1"/>
    <xf numFmtId="1" fontId="83" fillId="0" borderId="0" xfId="0" applyNumberFormat="1" applyFont="1"/>
    <xf numFmtId="3" fontId="27" fillId="0" borderId="42" xfId="4" applyNumberFormat="1" applyFont="1" applyBorder="1" applyAlignment="1">
      <alignment horizontal="right" wrapText="1"/>
    </xf>
    <xf numFmtId="0" fontId="23" fillId="0" borderId="0" xfId="5" applyFont="1" applyBorder="1"/>
    <xf numFmtId="3" fontId="39" fillId="0" borderId="72" xfId="3" applyNumberFormat="1" applyFont="1" applyBorder="1" applyAlignment="1"/>
    <xf numFmtId="3" fontId="39" fillId="0" borderId="30" xfId="3" applyNumberFormat="1" applyFont="1" applyBorder="1" applyAlignment="1"/>
    <xf numFmtId="3" fontId="39" fillId="0" borderId="34" xfId="3" applyNumberFormat="1" applyFont="1" applyBorder="1" applyAlignment="1"/>
    <xf numFmtId="3" fontId="60" fillId="0" borderId="91" xfId="6" applyNumberFormat="1" applyFont="1" applyBorder="1" applyAlignment="1">
      <alignment horizontal="right"/>
    </xf>
    <xf numFmtId="3" fontId="67" fillId="0" borderId="52" xfId="6" applyNumberFormat="1" applyFont="1" applyBorder="1" applyAlignment="1"/>
    <xf numFmtId="3" fontId="67" fillId="0" borderId="13" xfId="6" applyNumberFormat="1" applyFont="1" applyBorder="1" applyAlignment="1"/>
    <xf numFmtId="0" fontId="60" fillId="0" borderId="12" xfId="6" applyFont="1" applyBorder="1" applyAlignment="1">
      <alignment horizontal="left"/>
    </xf>
    <xf numFmtId="3" fontId="4" fillId="0" borderId="91" xfId="6" applyNumberFormat="1" applyFont="1" applyBorder="1" applyAlignment="1"/>
    <xf numFmtId="3" fontId="4" fillId="0" borderId="12" xfId="6" applyNumberFormat="1" applyFont="1" applyBorder="1" applyAlignment="1"/>
    <xf numFmtId="3" fontId="72" fillId="0" borderId="70" xfId="6" applyNumberFormat="1" applyFont="1" applyBorder="1" applyAlignment="1"/>
    <xf numFmtId="3" fontId="72" fillId="0" borderId="117" xfId="6" applyNumberFormat="1" applyFont="1" applyBorder="1" applyAlignment="1"/>
    <xf numFmtId="3" fontId="75" fillId="0" borderId="117" xfId="6" applyNumberFormat="1" applyFont="1" applyBorder="1" applyAlignment="1">
      <alignment horizontal="right"/>
    </xf>
    <xf numFmtId="3" fontId="68" fillId="0" borderId="117" xfId="6" applyNumberFormat="1" applyFont="1" applyBorder="1" applyAlignment="1"/>
    <xf numFmtId="0" fontId="98" fillId="0" borderId="0" xfId="5" applyFont="1" applyAlignment="1">
      <alignment horizontal="right"/>
    </xf>
    <xf numFmtId="3" fontId="23" fillId="0" borderId="43" xfId="4" applyNumberFormat="1" applyFont="1" applyBorder="1" applyAlignment="1">
      <alignment horizontal="right" wrapText="1"/>
    </xf>
    <xf numFmtId="0" fontId="72" fillId="0" borderId="0" xfId="4" applyFont="1" applyBorder="1" applyAlignment="1">
      <alignment horizontal="left"/>
    </xf>
    <xf numFmtId="3" fontId="83" fillId="0" borderId="0" xfId="0" applyNumberFormat="1" applyFont="1"/>
    <xf numFmtId="0" fontId="3" fillId="0" borderId="3" xfId="4" applyFont="1" applyBorder="1" applyAlignment="1">
      <alignment horizontal="center"/>
    </xf>
    <xf numFmtId="3" fontId="3" fillId="0" borderId="42" xfId="4" applyNumberFormat="1" applyFont="1" applyBorder="1" applyAlignment="1"/>
    <xf numFmtId="3" fontId="3" fillId="0" borderId="4" xfId="4" applyNumberFormat="1" applyFont="1" applyBorder="1" applyAlignment="1"/>
    <xf numFmtId="3" fontId="3" fillId="0" borderId="109" xfId="4" applyNumberFormat="1" applyFont="1" applyBorder="1" applyAlignment="1"/>
    <xf numFmtId="0" fontId="27" fillId="0" borderId="90" xfId="4" applyFont="1" applyBorder="1" applyAlignment="1">
      <alignment horizontal="center"/>
    </xf>
    <xf numFmtId="3" fontId="27" fillId="0" borderId="43" xfId="4" applyNumberFormat="1" applyFont="1" applyBorder="1" applyAlignment="1"/>
    <xf numFmtId="3" fontId="27" fillId="0" borderId="91" xfId="4" applyNumberFormat="1" applyFont="1" applyBorder="1" applyAlignment="1"/>
    <xf numFmtId="3" fontId="23" fillId="0" borderId="109" xfId="4" applyNumberFormat="1" applyFont="1" applyBorder="1" applyAlignment="1"/>
    <xf numFmtId="0" fontId="23" fillId="0" borderId="19" xfId="4" applyFont="1" applyBorder="1" applyAlignment="1">
      <alignment horizontal="left"/>
    </xf>
    <xf numFmtId="0" fontId="2" fillId="0" borderId="0" xfId="4" applyFont="1" applyBorder="1" applyAlignment="1">
      <alignment horizontal="left"/>
    </xf>
    <xf numFmtId="3" fontId="23" fillId="0" borderId="9" xfId="4" applyNumberFormat="1" applyFont="1" applyBorder="1" applyAlignment="1"/>
    <xf numFmtId="3" fontId="23" fillId="0" borderId="19" xfId="4" applyNumberFormat="1" applyFont="1" applyBorder="1" applyAlignment="1"/>
    <xf numFmtId="177" fontId="3" fillId="0" borderId="90" xfId="4" applyNumberFormat="1" applyFont="1" applyBorder="1" applyAlignment="1">
      <alignment horizontal="center"/>
    </xf>
    <xf numFmtId="3" fontId="3" fillId="0" borderId="43" xfId="4" applyNumberFormat="1" applyFont="1" applyBorder="1" applyAlignment="1"/>
    <xf numFmtId="3" fontId="3" fillId="0" borderId="91" xfId="4" applyNumberFormat="1" applyFont="1" applyBorder="1" applyAlignment="1"/>
    <xf numFmtId="3" fontId="3" fillId="0" borderId="67" xfId="4" applyNumberFormat="1" applyFont="1" applyBorder="1" applyAlignment="1"/>
    <xf numFmtId="0" fontId="27" fillId="0" borderId="2" xfId="4" applyFont="1" applyBorder="1" applyAlignment="1">
      <alignment horizontal="center"/>
    </xf>
    <xf numFmtId="3" fontId="27" fillId="0" borderId="9" xfId="4" applyNumberFormat="1" applyFont="1" applyBorder="1" applyAlignment="1"/>
    <xf numFmtId="3" fontId="27" fillId="0" borderId="19" xfId="4" applyNumberFormat="1" applyFont="1" applyBorder="1" applyAlignment="1"/>
    <xf numFmtId="0" fontId="23" fillId="0" borderId="90" xfId="4" applyFont="1" applyBorder="1" applyAlignment="1">
      <alignment horizontal="center"/>
    </xf>
    <xf numFmtId="0" fontId="3" fillId="0" borderId="90" xfId="4" applyFont="1" applyBorder="1" applyAlignment="1">
      <alignment horizontal="center"/>
    </xf>
    <xf numFmtId="3" fontId="3" fillId="0" borderId="91" xfId="4" applyNumberFormat="1" applyFont="1" applyBorder="1" applyAlignment="1">
      <alignment horizontal="right"/>
    </xf>
    <xf numFmtId="3" fontId="3" fillId="0" borderId="43" xfId="4" applyNumberFormat="1" applyFont="1" applyBorder="1" applyAlignment="1">
      <alignment horizontal="right"/>
    </xf>
    <xf numFmtId="3" fontId="3" fillId="0" borderId="14" xfId="4" applyNumberFormat="1" applyFont="1" applyBorder="1" applyAlignment="1">
      <alignment horizontal="right"/>
    </xf>
    <xf numFmtId="3" fontId="3" fillId="0" borderId="43" xfId="4" applyNumberFormat="1" applyFont="1" applyBorder="1"/>
    <xf numFmtId="3" fontId="3" fillId="0" borderId="91" xfId="4" applyNumberFormat="1" applyFont="1" applyBorder="1"/>
    <xf numFmtId="3" fontId="33" fillId="0" borderId="30" xfId="4" applyNumberFormat="1" applyFont="1" applyBorder="1" applyAlignment="1"/>
    <xf numFmtId="3" fontId="3" fillId="0" borderId="122" xfId="4" applyNumberFormat="1" applyFont="1" applyBorder="1" applyAlignment="1"/>
    <xf numFmtId="3" fontId="3" fillId="0" borderId="47" xfId="4" applyNumberFormat="1" applyFont="1" applyBorder="1" applyAlignment="1"/>
    <xf numFmtId="0" fontId="23" fillId="0" borderId="11" xfId="4" applyFont="1" applyBorder="1" applyAlignment="1">
      <alignment horizontal="center"/>
    </xf>
    <xf numFmtId="0" fontId="2" fillId="0" borderId="12" xfId="4" applyFont="1" applyBorder="1" applyAlignment="1"/>
    <xf numFmtId="0" fontId="27" fillId="0" borderId="11" xfId="4" applyFont="1" applyBorder="1" applyAlignment="1">
      <alignment horizontal="center"/>
    </xf>
    <xf numFmtId="1" fontId="2" fillId="0" borderId="48" xfId="4" applyNumberFormat="1" applyFont="1" applyBorder="1" applyAlignment="1"/>
    <xf numFmtId="0" fontId="3" fillId="0" borderId="2" xfId="4" applyFont="1" applyBorder="1" applyAlignment="1">
      <alignment horizontal="center"/>
    </xf>
    <xf numFmtId="0" fontId="2" fillId="0" borderId="12" xfId="4" applyFont="1" applyBorder="1" applyAlignment="1">
      <alignment horizontal="left"/>
    </xf>
    <xf numFmtId="0" fontId="2" fillId="0" borderId="14" xfId="4" applyFont="1" applyBorder="1" applyAlignment="1">
      <alignment horizontal="left"/>
    </xf>
    <xf numFmtId="3" fontId="3" fillId="0" borderId="9" xfId="4" applyNumberFormat="1" applyFont="1" applyBorder="1" applyAlignment="1"/>
    <xf numFmtId="3" fontId="3" fillId="0" borderId="19" xfId="4" applyNumberFormat="1" applyFont="1" applyBorder="1" applyAlignment="1"/>
    <xf numFmtId="0" fontId="23" fillId="0" borderId="3" xfId="4" applyFont="1" applyBorder="1" applyAlignment="1">
      <alignment horizontal="center"/>
    </xf>
    <xf numFmtId="0" fontId="23" fillId="0" borderId="91" xfId="4" applyFont="1" applyBorder="1" applyAlignment="1">
      <alignment horizontal="left"/>
    </xf>
    <xf numFmtId="3" fontId="23" fillId="0" borderId="4" xfId="4" applyNumberFormat="1" applyFont="1" applyBorder="1" applyAlignment="1"/>
    <xf numFmtId="3" fontId="23" fillId="0" borderId="42" xfId="4" applyNumberFormat="1" applyFont="1" applyBorder="1" applyAlignment="1"/>
    <xf numFmtId="3" fontId="3" fillId="0" borderId="64" xfId="4" applyNumberFormat="1" applyFont="1" applyBorder="1"/>
    <xf numFmtId="3" fontId="3" fillId="0" borderId="30" xfId="4" applyNumberFormat="1" applyFont="1" applyBorder="1"/>
    <xf numFmtId="0" fontId="23" fillId="0" borderId="90" xfId="1" applyFont="1" applyBorder="1" applyAlignment="1">
      <alignment horizontal="center" vertical="center" wrapText="1"/>
    </xf>
    <xf numFmtId="0" fontId="23" fillId="0" borderId="54" xfId="1" applyFont="1" applyBorder="1" applyAlignment="1">
      <alignment horizontal="center" vertical="center" wrapText="1"/>
    </xf>
    <xf numFmtId="3" fontId="23" fillId="0" borderId="113" xfId="1" applyNumberFormat="1" applyFont="1" applyBorder="1" applyAlignment="1">
      <alignment horizontal="center" vertical="center" wrapText="1"/>
    </xf>
    <xf numFmtId="3" fontId="23" fillId="0" borderId="89" xfId="1" applyNumberFormat="1" applyFont="1" applyBorder="1" applyAlignment="1">
      <alignment horizontal="center" vertical="center" wrapText="1"/>
    </xf>
    <xf numFmtId="0" fontId="23" fillId="0" borderId="90" xfId="1" applyFont="1" applyBorder="1" applyAlignment="1">
      <alignment horizontal="center" wrapText="1"/>
    </xf>
    <xf numFmtId="0" fontId="23" fillId="0" borderId="43" xfId="1" applyFont="1" applyBorder="1" applyAlignment="1">
      <alignment horizontal="left"/>
    </xf>
    <xf numFmtId="3" fontId="23" fillId="0" borderId="43" xfId="1" applyNumberFormat="1" applyFont="1" applyBorder="1" applyAlignment="1">
      <alignment horizontal="right"/>
    </xf>
    <xf numFmtId="3" fontId="23" fillId="0" borderId="109" xfId="1" applyNumberFormat="1" applyFont="1" applyBorder="1" applyAlignment="1">
      <alignment horizontal="right"/>
    </xf>
    <xf numFmtId="0" fontId="23" fillId="0" borderId="90" xfId="1" applyFont="1" applyBorder="1" applyAlignment="1">
      <alignment horizontal="center"/>
    </xf>
    <xf numFmtId="0" fontId="23" fillId="0" borderId="0" xfId="0" applyFont="1"/>
    <xf numFmtId="3" fontId="23" fillId="0" borderId="109" xfId="0" applyNumberFormat="1" applyFont="1" applyBorder="1"/>
    <xf numFmtId="49" fontId="23" fillId="0" borderId="3" xfId="1" applyNumberFormat="1" applyFont="1" applyBorder="1" applyAlignment="1">
      <alignment horizontal="center"/>
    </xf>
    <xf numFmtId="0" fontId="23" fillId="0" borderId="91" xfId="1" applyFont="1" applyBorder="1" applyAlignment="1">
      <alignment horizontal="left"/>
    </xf>
    <xf numFmtId="0" fontId="23" fillId="0" borderId="12" xfId="1" applyFont="1" applyBorder="1" applyAlignment="1">
      <alignment horizontal="left"/>
    </xf>
    <xf numFmtId="0" fontId="23" fillId="0" borderId="14" xfId="1" applyFont="1" applyBorder="1" applyAlignment="1">
      <alignment horizontal="left"/>
    </xf>
    <xf numFmtId="3" fontId="23" fillId="0" borderId="67" xfId="1" applyNumberFormat="1" applyFont="1" applyBorder="1" applyAlignment="1">
      <alignment horizontal="right"/>
    </xf>
    <xf numFmtId="49" fontId="23" fillId="0" borderId="90" xfId="1" applyNumberFormat="1" applyFont="1" applyBorder="1" applyAlignment="1">
      <alignment horizontal="center"/>
    </xf>
    <xf numFmtId="0" fontId="23" fillId="0" borderId="4" xfId="1" applyFont="1" applyBorder="1" applyAlignment="1">
      <alignment horizontal="left"/>
    </xf>
    <xf numFmtId="0" fontId="23" fillId="0" borderId="13" xfId="1" applyFont="1" applyBorder="1" applyAlignment="1">
      <alignment horizontal="left"/>
    </xf>
    <xf numFmtId="0" fontId="23" fillId="0" borderId="16" xfId="1" applyFont="1" applyBorder="1" applyAlignment="1">
      <alignment horizontal="left"/>
    </xf>
    <xf numFmtId="3" fontId="23" fillId="0" borderId="42" xfId="1" applyNumberFormat="1" applyFont="1" applyBorder="1" applyAlignment="1">
      <alignment horizontal="right"/>
    </xf>
    <xf numFmtId="49" fontId="23" fillId="0" borderId="2" xfId="1" applyNumberFormat="1" applyFont="1" applyBorder="1" applyAlignment="1">
      <alignment horizontal="center"/>
    </xf>
    <xf numFmtId="0" fontId="23" fillId="0" borderId="8" xfId="1" applyFont="1" applyBorder="1" applyAlignment="1"/>
    <xf numFmtId="3" fontId="23" fillId="0" borderId="9" xfId="1" applyNumberFormat="1" applyFont="1" applyBorder="1" applyAlignment="1">
      <alignment horizontal="right"/>
    </xf>
    <xf numFmtId="0" fontId="23" fillId="0" borderId="9" xfId="1" applyFont="1" applyBorder="1" applyAlignment="1">
      <alignment horizontal="left"/>
    </xf>
    <xf numFmtId="3" fontId="23" fillId="0" borderId="69" xfId="1" applyNumberFormat="1" applyFont="1" applyBorder="1" applyAlignment="1">
      <alignment horizontal="right"/>
    </xf>
    <xf numFmtId="0" fontId="23" fillId="0" borderId="43" xfId="1" applyFont="1" applyBorder="1" applyAlignment="1"/>
    <xf numFmtId="0" fontId="23" fillId="0" borderId="42" xfId="1" applyFont="1" applyBorder="1" applyAlignment="1"/>
    <xf numFmtId="0" fontId="23" fillId="0" borderId="42" xfId="1" applyFont="1" applyBorder="1" applyAlignment="1">
      <alignment horizontal="left"/>
    </xf>
    <xf numFmtId="3" fontId="23" fillId="0" borderId="67" xfId="1" applyNumberFormat="1" applyFont="1" applyBorder="1" applyAlignment="1">
      <alignment horizontal="left"/>
    </xf>
    <xf numFmtId="3" fontId="3" fillId="0" borderId="47" xfId="1" applyNumberFormat="1" applyFont="1" applyBorder="1"/>
    <xf numFmtId="0" fontId="38" fillId="0" borderId="19" xfId="3" applyFont="1" applyBorder="1" applyAlignment="1">
      <alignment horizontal="left"/>
    </xf>
    <xf numFmtId="0" fontId="69" fillId="0" borderId="0" xfId="6" applyFont="1" applyBorder="1" applyAlignment="1">
      <alignment horizontal="left"/>
    </xf>
    <xf numFmtId="0" fontId="69" fillId="0" borderId="20" xfId="6" applyFont="1" applyBorder="1" applyAlignment="1">
      <alignment horizontal="left"/>
    </xf>
    <xf numFmtId="3" fontId="4" fillId="0" borderId="19" xfId="0" applyNumberFormat="1" applyFont="1" applyBorder="1"/>
    <xf numFmtId="3" fontId="38" fillId="0" borderId="9" xfId="3" applyNumberFormat="1" applyFont="1" applyBorder="1" applyAlignment="1"/>
    <xf numFmtId="0" fontId="49" fillId="0" borderId="123" xfId="3" applyFont="1" applyBorder="1" applyAlignment="1">
      <alignment horizontal="left"/>
    </xf>
    <xf numFmtId="0" fontId="50" fillId="0" borderId="84" xfId="3" applyFont="1" applyBorder="1" applyAlignment="1">
      <alignment horizontal="left"/>
    </xf>
    <xf numFmtId="3" fontId="13" fillId="0" borderId="87" xfId="7" applyNumberFormat="1" applyFont="1" applyBorder="1" applyAlignment="1">
      <alignment horizontal="right" vertical="center" wrapText="1"/>
    </xf>
    <xf numFmtId="0" fontId="4" fillId="0" borderId="4" xfId="6" applyFont="1" applyBorder="1" applyAlignment="1">
      <alignment horizontal="center"/>
    </xf>
    <xf numFmtId="0" fontId="38" fillId="0" borderId="12" xfId="3" applyFont="1" applyBorder="1" applyAlignment="1">
      <alignment horizontal="left"/>
    </xf>
    <xf numFmtId="3" fontId="70" fillId="0" borderId="52" xfId="6" applyNumberFormat="1" applyFont="1" applyBorder="1" applyAlignment="1"/>
    <xf numFmtId="3" fontId="4" fillId="0" borderId="51" xfId="6" applyNumberFormat="1" applyFont="1" applyBorder="1" applyAlignment="1">
      <alignment horizontal="right"/>
    </xf>
    <xf numFmtId="3" fontId="4" fillId="0" borderId="43" xfId="6" applyNumberFormat="1" applyFont="1" applyBorder="1" applyAlignment="1">
      <alignment horizontal="right"/>
    </xf>
    <xf numFmtId="3" fontId="4" fillId="0" borderId="43" xfId="0" applyNumberFormat="1" applyFont="1" applyBorder="1"/>
    <xf numFmtId="3" fontId="78" fillId="0" borderId="27" xfId="6" applyNumberFormat="1" applyFont="1" applyBorder="1"/>
    <xf numFmtId="49" fontId="10" fillId="0" borderId="124" xfId="8" applyNumberFormat="1" applyFont="1" applyBorder="1"/>
    <xf numFmtId="49" fontId="10" fillId="0" borderId="3" xfId="8" applyNumberFormat="1" applyFont="1" applyBorder="1"/>
    <xf numFmtId="3" fontId="45" fillId="0" borderId="0" xfId="0" applyNumberFormat="1" applyFont="1"/>
    <xf numFmtId="3" fontId="62" fillId="0" borderId="0" xfId="0" applyNumberFormat="1" applyFont="1"/>
    <xf numFmtId="3" fontId="17" fillId="0" borderId="0" xfId="7" applyNumberFormat="1" applyFont="1" applyBorder="1"/>
    <xf numFmtId="3" fontId="72" fillId="0" borderId="31" xfId="6" applyNumberFormat="1" applyFont="1" applyBorder="1" applyAlignment="1"/>
    <xf numFmtId="3" fontId="69" fillId="0" borderId="125" xfId="6" applyNumberFormat="1" applyFont="1" applyBorder="1" applyAlignment="1"/>
    <xf numFmtId="3" fontId="70" fillId="0" borderId="12" xfId="6" applyNumberFormat="1" applyFont="1" applyBorder="1" applyAlignment="1"/>
    <xf numFmtId="3" fontId="4" fillId="0" borderId="14" xfId="6" applyNumberFormat="1" applyFont="1" applyBorder="1" applyAlignment="1">
      <alignment horizontal="right"/>
    </xf>
    <xf numFmtId="0" fontId="4" fillId="0" borderId="0" xfId="6" applyFont="1" applyFill="1" applyBorder="1" applyAlignment="1">
      <alignment horizontal="center"/>
    </xf>
    <xf numFmtId="0" fontId="4" fillId="0" borderId="12" xfId="4" applyFont="1" applyBorder="1" applyAlignment="1">
      <alignment horizontal="left"/>
    </xf>
    <xf numFmtId="3" fontId="23" fillId="0" borderId="91" xfId="4" applyNumberFormat="1" applyFont="1" applyBorder="1" applyAlignment="1">
      <alignment horizontal="right" wrapText="1"/>
    </xf>
    <xf numFmtId="0" fontId="19" fillId="0" borderId="0" xfId="8" applyFont="1"/>
    <xf numFmtId="0" fontId="21" fillId="0" borderId="0" xfId="8" applyFont="1"/>
    <xf numFmtId="49" fontId="17" fillId="0" borderId="0" xfId="8" applyNumberFormat="1" applyFont="1"/>
    <xf numFmtId="49" fontId="21" fillId="0" borderId="0" xfId="8" applyNumberFormat="1" applyFont="1"/>
    <xf numFmtId="49" fontId="10" fillId="0" borderId="51" xfId="8" applyNumberFormat="1" applyFont="1" applyBorder="1" applyAlignment="1">
      <alignment wrapText="1"/>
    </xf>
    <xf numFmtId="49" fontId="21" fillId="0" borderId="0" xfId="8" applyNumberFormat="1" applyFont="1" applyAlignment="1">
      <alignment wrapText="1"/>
    </xf>
    <xf numFmtId="49" fontId="10" fillId="0" borderId="0" xfId="8" applyNumberFormat="1" applyFont="1" applyAlignment="1">
      <alignment wrapText="1"/>
    </xf>
    <xf numFmtId="49" fontId="9" fillId="0" borderId="64" xfId="8" applyNumberFormat="1" applyFont="1" applyBorder="1"/>
    <xf numFmtId="49" fontId="17" fillId="0" borderId="71" xfId="8" applyNumberFormat="1" applyFont="1" applyBorder="1"/>
    <xf numFmtId="49" fontId="9" fillId="0" borderId="25" xfId="8" applyNumberFormat="1" applyFont="1" applyBorder="1"/>
    <xf numFmtId="49" fontId="17" fillId="0" borderId="25" xfId="8" applyNumberFormat="1" applyFont="1" applyBorder="1"/>
    <xf numFmtId="3" fontId="10" fillId="0" borderId="25" xfId="8" applyNumberFormat="1" applyFont="1" applyBorder="1"/>
    <xf numFmtId="9" fontId="17" fillId="0" borderId="25" xfId="8" applyNumberFormat="1" applyFont="1" applyBorder="1"/>
    <xf numFmtId="49" fontId="9" fillId="0" borderId="0" xfId="8" applyNumberFormat="1" applyFont="1"/>
    <xf numFmtId="3" fontId="10" fillId="0" borderId="0" xfId="8" applyNumberFormat="1" applyFont="1"/>
    <xf numFmtId="9" fontId="17" fillId="0" borderId="0" xfId="8" applyNumberFormat="1" applyFont="1"/>
    <xf numFmtId="49" fontId="21" fillId="0" borderId="0" xfId="8" applyNumberFormat="1" applyFont="1" applyAlignment="1">
      <alignment horizontal="left"/>
    </xf>
    <xf numFmtId="49" fontId="12" fillId="0" borderId="0" xfId="8" applyNumberFormat="1" applyFont="1" applyAlignment="1">
      <alignment horizontal="left"/>
    </xf>
    <xf numFmtId="49" fontId="10" fillId="0" borderId="0" xfId="8" applyNumberFormat="1" applyFont="1" applyAlignment="1">
      <alignment horizontal="left" wrapText="1"/>
    </xf>
    <xf numFmtId="49" fontId="10" fillId="0" borderId="0" xfId="8" applyNumberFormat="1" applyFont="1" applyAlignment="1">
      <alignment horizontal="left"/>
    </xf>
    <xf numFmtId="49" fontId="10" fillId="0" borderId="0" xfId="8" applyNumberFormat="1" applyFont="1" applyAlignment="1">
      <alignment horizontal="left" vertical="center" wrapText="1"/>
    </xf>
    <xf numFmtId="49" fontId="10" fillId="0" borderId="0" xfId="8" applyNumberFormat="1" applyFont="1"/>
    <xf numFmtId="9" fontId="31" fillId="0" borderId="0" xfId="8" applyNumberFormat="1" applyFont="1"/>
    <xf numFmtId="49" fontId="10" fillId="0" borderId="126" xfId="8" applyNumberFormat="1" applyFont="1" applyBorder="1" applyAlignment="1">
      <alignment wrapText="1"/>
    </xf>
    <xf numFmtId="3" fontId="19" fillId="0" borderId="0" xfId="8" applyNumberFormat="1" applyFont="1"/>
    <xf numFmtId="49" fontId="12" fillId="0" borderId="10" xfId="8" applyNumberFormat="1" applyFont="1" applyBorder="1"/>
    <xf numFmtId="49" fontId="12" fillId="0" borderId="0" xfId="8" applyNumberFormat="1" applyFont="1"/>
    <xf numFmtId="3" fontId="12" fillId="0" borderId="0" xfId="8" applyNumberFormat="1" applyFont="1"/>
    <xf numFmtId="49" fontId="15" fillId="0" borderId="94" xfId="8" applyNumberFormat="1" applyFont="1" applyBorder="1"/>
    <xf numFmtId="3" fontId="17" fillId="0" borderId="45" xfId="8" applyNumberFormat="1" applyFont="1" applyBorder="1"/>
    <xf numFmtId="3" fontId="17" fillId="0" borderId="115" xfId="8" applyNumberFormat="1" applyFont="1" applyBorder="1"/>
    <xf numFmtId="3" fontId="17" fillId="0" borderId="110" xfId="8" applyNumberFormat="1" applyFont="1" applyBorder="1"/>
    <xf numFmtId="3" fontId="13" fillId="0" borderId="45" xfId="8" applyNumberFormat="1" applyFont="1" applyBorder="1"/>
    <xf numFmtId="3" fontId="21" fillId="0" borderId="45" xfId="8" applyNumberFormat="1" applyFont="1" applyBorder="1"/>
    <xf numFmtId="3" fontId="10" fillId="0" borderId="45" xfId="8" applyNumberFormat="1" applyFont="1" applyBorder="1"/>
    <xf numFmtId="3" fontId="12" fillId="0" borderId="45" xfId="8" applyNumberFormat="1" applyFont="1" applyBorder="1"/>
    <xf numFmtId="3" fontId="12" fillId="0" borderId="127" xfId="8" applyNumberFormat="1" applyFont="1" applyBorder="1"/>
    <xf numFmtId="0" fontId="84" fillId="0" borderId="0" xfId="4" applyFont="1" applyBorder="1" applyAlignment="1">
      <alignment horizontal="left"/>
    </xf>
    <xf numFmtId="4" fontId="97" fillId="0" borderId="128" xfId="4" applyNumberFormat="1" applyFont="1" applyBorder="1" applyAlignment="1">
      <alignment horizontal="right"/>
    </xf>
    <xf numFmtId="0" fontId="4" fillId="0" borderId="0" xfId="4" applyFont="1" applyBorder="1" applyAlignment="1">
      <alignment horizontal="left"/>
    </xf>
    <xf numFmtId="49" fontId="4" fillId="0" borderId="10" xfId="4" applyNumberFormat="1" applyFont="1" applyBorder="1" applyAlignment="1">
      <alignment horizontal="center"/>
    </xf>
    <xf numFmtId="49" fontId="4" fillId="0" borderId="2" xfId="4" applyNumberFormat="1" applyFont="1" applyBorder="1" applyAlignment="1">
      <alignment horizontal="center"/>
    </xf>
    <xf numFmtId="4" fontId="86" fillId="0" borderId="47" xfId="4" applyNumberFormat="1" applyFont="1" applyBorder="1" applyAlignment="1">
      <alignment horizontal="right"/>
    </xf>
    <xf numFmtId="3" fontId="27" fillId="0" borderId="67" xfId="4" applyNumberFormat="1" applyFont="1" applyBorder="1" applyAlignment="1">
      <alignment horizontal="right"/>
    </xf>
    <xf numFmtId="0" fontId="67" fillId="0" borderId="0" xfId="6" applyFont="1" applyBorder="1" applyAlignment="1">
      <alignment horizontal="center"/>
    </xf>
    <xf numFmtId="0" fontId="67" fillId="0" borderId="0" xfId="6" applyFont="1" applyBorder="1" applyAlignment="1">
      <alignment horizontal="center" wrapText="1"/>
    </xf>
    <xf numFmtId="0" fontId="68" fillId="0" borderId="0" xfId="6" applyFont="1" applyBorder="1" applyAlignment="1">
      <alignment horizontal="left"/>
    </xf>
    <xf numFmtId="0" fontId="62" fillId="0" borderId="0" xfId="0" applyFont="1" applyBorder="1" applyAlignment="1"/>
    <xf numFmtId="3" fontId="70" fillId="0" borderId="0" xfId="6" applyNumberFormat="1" applyFont="1" applyBorder="1" applyAlignment="1"/>
    <xf numFmtId="3" fontId="67" fillId="0" borderId="0" xfId="6" applyNumberFormat="1" applyFont="1" applyBorder="1" applyAlignment="1"/>
    <xf numFmtId="3" fontId="70" fillId="0" borderId="0" xfId="6" applyNumberFormat="1" applyFont="1" applyBorder="1" applyAlignment="1">
      <alignment horizontal="right"/>
    </xf>
    <xf numFmtId="9" fontId="70" fillId="0" borderId="0" xfId="6" applyNumberFormat="1" applyFont="1" applyBorder="1" applyAlignment="1"/>
    <xf numFmtId="0" fontId="70" fillId="0" borderId="0" xfId="6" applyFont="1" applyBorder="1" applyAlignment="1">
      <alignment horizontal="center" vertical="center"/>
    </xf>
    <xf numFmtId="0" fontId="67" fillId="0" borderId="0" xfId="6" applyFont="1" applyBorder="1" applyAlignment="1">
      <alignment horizontal="left"/>
    </xf>
    <xf numFmtId="3" fontId="69" fillId="0" borderId="0" xfId="6" applyNumberFormat="1" applyFont="1" applyBorder="1" applyAlignment="1"/>
    <xf numFmtId="9" fontId="67" fillId="0" borderId="0" xfId="6" applyNumberFormat="1" applyFont="1" applyBorder="1" applyAlignment="1"/>
    <xf numFmtId="0" fontId="67" fillId="0" borderId="0" xfId="0" applyFont="1" applyBorder="1" applyAlignment="1">
      <alignment horizontal="left"/>
    </xf>
    <xf numFmtId="3" fontId="74" fillId="0" borderId="0" xfId="6" applyNumberFormat="1" applyFont="1" applyBorder="1" applyAlignment="1"/>
    <xf numFmtId="9" fontId="74" fillId="0" borderId="0" xfId="6" applyNumberFormat="1" applyFont="1" applyBorder="1" applyAlignment="1"/>
    <xf numFmtId="0" fontId="72" fillId="0" borderId="0" xfId="6" applyFont="1" applyBorder="1" applyAlignment="1">
      <alignment horizontal="left"/>
    </xf>
    <xf numFmtId="3" fontId="79" fillId="0" borderId="0" xfId="6" applyNumberFormat="1" applyFont="1" applyBorder="1"/>
    <xf numFmtId="3" fontId="72" fillId="0" borderId="0" xfId="6" applyNumberFormat="1" applyFont="1" applyBorder="1" applyAlignment="1"/>
    <xf numFmtId="0" fontId="68" fillId="0" borderId="0" xfId="6" applyFont="1" applyBorder="1" applyAlignment="1">
      <alignment horizontal="center"/>
    </xf>
    <xf numFmtId="3" fontId="68" fillId="0" borderId="0" xfId="6" applyNumberFormat="1" applyFont="1" applyBorder="1" applyAlignment="1">
      <alignment horizontal="right"/>
    </xf>
    <xf numFmtId="0" fontId="73" fillId="0" borderId="0" xfId="0" applyFont="1" applyBorder="1" applyAlignment="1">
      <alignment horizontal="left"/>
    </xf>
    <xf numFmtId="0" fontId="72" fillId="0" borderId="0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16" fontId="72" fillId="0" borderId="0" xfId="6" applyNumberFormat="1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3" fontId="64" fillId="0" borderId="0" xfId="6" applyNumberFormat="1" applyFont="1" applyBorder="1" applyAlignment="1"/>
    <xf numFmtId="3" fontId="69" fillId="0" borderId="0" xfId="6" applyNumberFormat="1" applyFont="1" applyBorder="1" applyAlignment="1">
      <alignment horizontal="right"/>
    </xf>
    <xf numFmtId="3" fontId="74" fillId="0" borderId="0" xfId="6" applyNumberFormat="1" applyFont="1" applyBorder="1" applyAlignment="1">
      <alignment horizontal="right"/>
    </xf>
    <xf numFmtId="16" fontId="72" fillId="0" borderId="0" xfId="6" applyNumberFormat="1" applyFont="1" applyBorder="1" applyAlignment="1">
      <alignment horizontal="center"/>
    </xf>
    <xf numFmtId="3" fontId="68" fillId="0" borderId="11" xfId="6" applyNumberFormat="1" applyFont="1" applyBorder="1" applyAlignment="1"/>
    <xf numFmtId="3" fontId="72" fillId="0" borderId="48" xfId="6" applyNumberFormat="1" applyFont="1" applyBorder="1" applyAlignment="1"/>
    <xf numFmtId="3" fontId="4" fillId="0" borderId="54" xfId="6" applyNumberFormat="1" applyFont="1" applyBorder="1" applyAlignment="1">
      <alignment horizontal="right"/>
    </xf>
    <xf numFmtId="3" fontId="17" fillId="0" borderId="27" xfId="6" applyNumberFormat="1" applyFont="1" applyBorder="1"/>
    <xf numFmtId="3" fontId="4" fillId="0" borderId="43" xfId="6" applyNumberFormat="1" applyFont="1" applyBorder="1" applyAlignment="1"/>
    <xf numFmtId="3" fontId="4" fillId="0" borderId="54" xfId="0" applyNumberFormat="1" applyFont="1" applyBorder="1"/>
    <xf numFmtId="49" fontId="12" fillId="0" borderId="51" xfId="8" applyNumberFormat="1" applyFont="1" applyBorder="1"/>
    <xf numFmtId="49" fontId="12" fillId="0" borderId="0" xfId="8" applyNumberFormat="1" applyFont="1" applyAlignment="1">
      <alignment horizontal="left" wrapText="1"/>
    </xf>
    <xf numFmtId="3" fontId="7" fillId="0" borderId="0" xfId="8" applyNumberFormat="1" applyFont="1"/>
    <xf numFmtId="49" fontId="17" fillId="0" borderId="0" xfId="8" applyNumberFormat="1" applyFont="1" applyAlignment="1">
      <alignment horizontal="left"/>
    </xf>
    <xf numFmtId="49" fontId="12" fillId="0" borderId="51" xfId="8" applyNumberFormat="1" applyFont="1" applyBorder="1" applyAlignment="1">
      <alignment horizontal="left"/>
    </xf>
    <xf numFmtId="49" fontId="12" fillId="0" borderId="0" xfId="8" applyNumberFormat="1" applyFont="1" applyAlignment="1">
      <alignment wrapText="1"/>
    </xf>
    <xf numFmtId="49" fontId="12" fillId="0" borderId="51" xfId="8" applyNumberFormat="1" applyFont="1" applyBorder="1" applyAlignment="1">
      <alignment wrapText="1"/>
    </xf>
    <xf numFmtId="3" fontId="20" fillId="0" borderId="12" xfId="8" applyNumberFormat="1" applyFont="1" applyBorder="1"/>
    <xf numFmtId="3" fontId="21" fillId="0" borderId="0" xfId="8" applyNumberFormat="1" applyFont="1" applyBorder="1"/>
    <xf numFmtId="3" fontId="17" fillId="0" borderId="0" xfId="8" applyNumberFormat="1" applyFont="1" applyBorder="1"/>
    <xf numFmtId="3" fontId="17" fillId="0" borderId="51" xfId="8" applyNumberFormat="1" applyFont="1" applyBorder="1"/>
    <xf numFmtId="3" fontId="10" fillId="0" borderId="0" xfId="8" applyNumberFormat="1" applyFont="1" applyBorder="1"/>
    <xf numFmtId="3" fontId="10" fillId="0" borderId="71" xfId="8" applyNumberFormat="1" applyFont="1" applyBorder="1"/>
    <xf numFmtId="3" fontId="10" fillId="0" borderId="126" xfId="8" applyNumberFormat="1" applyFont="1" applyBorder="1"/>
    <xf numFmtId="3" fontId="10" fillId="0" borderId="51" xfId="8" applyNumberFormat="1" applyFont="1" applyBorder="1"/>
    <xf numFmtId="3" fontId="102" fillId="0" borderId="0" xfId="8" applyNumberFormat="1" applyFont="1" applyBorder="1"/>
    <xf numFmtId="0" fontId="10" fillId="0" borderId="13" xfId="8" applyFont="1" applyBorder="1"/>
    <xf numFmtId="3" fontId="20" fillId="0" borderId="51" xfId="8" applyNumberFormat="1" applyFont="1" applyBorder="1"/>
    <xf numFmtId="3" fontId="22" fillId="0" borderId="13" xfId="8" applyNumberFormat="1" applyFont="1" applyBorder="1"/>
    <xf numFmtId="3" fontId="22" fillId="0" borderId="0" xfId="8" applyNumberFormat="1" applyFont="1" applyBorder="1"/>
    <xf numFmtId="0" fontId="10" fillId="0" borderId="129" xfId="8" applyFont="1" applyBorder="1"/>
    <xf numFmtId="3" fontId="20" fillId="0" borderId="55" xfId="8" applyNumberFormat="1" applyFont="1" applyBorder="1"/>
    <xf numFmtId="3" fontId="21" fillId="0" borderId="20" xfId="8" applyNumberFormat="1" applyFont="1" applyBorder="1"/>
    <xf numFmtId="3" fontId="17" fillId="0" borderId="20" xfId="8" applyNumberFormat="1" applyFont="1" applyBorder="1"/>
    <xf numFmtId="3" fontId="17" fillId="0" borderId="84" xfId="8" applyNumberFormat="1" applyFont="1" applyBorder="1"/>
    <xf numFmtId="3" fontId="21" fillId="0" borderId="56" xfId="8" applyNumberFormat="1" applyFont="1" applyBorder="1"/>
    <xf numFmtId="0" fontId="10" fillId="0" borderId="84" xfId="8" applyFont="1" applyBorder="1"/>
    <xf numFmtId="3" fontId="10" fillId="0" borderId="20" xfId="8" applyNumberFormat="1" applyFont="1" applyBorder="1"/>
    <xf numFmtId="3" fontId="10" fillId="0" borderId="84" xfId="8" applyNumberFormat="1" applyFont="1" applyBorder="1"/>
    <xf numFmtId="3" fontId="10" fillId="0" borderId="130" xfId="8" applyNumberFormat="1" applyFont="1" applyBorder="1"/>
    <xf numFmtId="3" fontId="10" fillId="0" borderId="97" xfId="8" applyNumberFormat="1" applyFont="1" applyBorder="1"/>
    <xf numFmtId="0" fontId="10" fillId="0" borderId="123" xfId="8" applyFont="1" applyBorder="1"/>
    <xf numFmtId="3" fontId="10" fillId="0" borderId="123" xfId="8" applyNumberFormat="1" applyFont="1" applyBorder="1"/>
    <xf numFmtId="49" fontId="10" fillId="0" borderId="122" xfId="8" applyNumberFormat="1" applyFont="1" applyBorder="1" applyAlignment="1">
      <alignment wrapText="1"/>
    </xf>
    <xf numFmtId="3" fontId="10" fillId="0" borderId="131" xfId="8" applyNumberFormat="1" applyFont="1" applyBorder="1"/>
    <xf numFmtId="3" fontId="102" fillId="0" borderId="20" xfId="8" applyNumberFormat="1" applyFont="1" applyBorder="1"/>
    <xf numFmtId="0" fontId="10" fillId="0" borderId="56" xfId="8" applyFont="1" applyBorder="1"/>
    <xf numFmtId="3" fontId="20" fillId="0" borderId="84" xfId="8" applyNumberFormat="1" applyFont="1" applyBorder="1"/>
    <xf numFmtId="3" fontId="22" fillId="0" borderId="56" xfId="8" applyNumberFormat="1" applyFont="1" applyBorder="1"/>
    <xf numFmtId="49" fontId="20" fillId="0" borderId="132" xfId="8" applyNumberFormat="1" applyFont="1" applyBorder="1"/>
    <xf numFmtId="49" fontId="20" fillId="0" borderId="133" xfId="8" applyNumberFormat="1" applyFont="1" applyBorder="1"/>
    <xf numFmtId="3" fontId="20" fillId="0" borderId="108" xfId="8" applyNumberFormat="1" applyFont="1" applyBorder="1"/>
    <xf numFmtId="3" fontId="20" fillId="0" borderId="133" xfId="8" applyNumberFormat="1" applyFont="1" applyBorder="1"/>
    <xf numFmtId="49" fontId="17" fillId="0" borderId="19" xfId="8" applyNumberFormat="1" applyFont="1" applyBorder="1"/>
    <xf numFmtId="3" fontId="20" fillId="0" borderId="94" xfId="8" applyNumberFormat="1" applyFont="1" applyBorder="1"/>
    <xf numFmtId="3" fontId="7" fillId="0" borderId="71" xfId="8" applyNumberFormat="1" applyFont="1" applyBorder="1"/>
    <xf numFmtId="3" fontId="20" fillId="0" borderId="95" xfId="8" applyNumberFormat="1" applyFont="1" applyBorder="1"/>
    <xf numFmtId="3" fontId="22" fillId="0" borderId="20" xfId="8" applyNumberFormat="1" applyFont="1" applyBorder="1"/>
    <xf numFmtId="3" fontId="7" fillId="0" borderId="97" xfId="8" applyNumberFormat="1" applyFont="1" applyBorder="1"/>
    <xf numFmtId="3" fontId="4" fillId="0" borderId="97" xfId="0" applyNumberFormat="1" applyFont="1" applyBorder="1" applyAlignment="1">
      <alignment vertical="center"/>
    </xf>
    <xf numFmtId="0" fontId="0" fillId="0" borderId="71" xfId="0" applyBorder="1" applyAlignment="1">
      <alignment vertical="center"/>
    </xf>
    <xf numFmtId="3" fontId="17" fillId="0" borderId="134" xfId="8" applyNumberFormat="1" applyFont="1" applyBorder="1"/>
    <xf numFmtId="3" fontId="20" fillId="0" borderId="135" xfId="8" applyNumberFormat="1" applyFont="1" applyBorder="1"/>
    <xf numFmtId="3" fontId="17" fillId="0" borderId="136" xfId="8" applyNumberFormat="1" applyFont="1" applyBorder="1"/>
    <xf numFmtId="3" fontId="17" fillId="0" borderId="137" xfId="8" applyNumberFormat="1" applyFont="1" applyBorder="1"/>
    <xf numFmtId="3" fontId="21" fillId="0" borderId="138" xfId="8" applyNumberFormat="1" applyFont="1" applyBorder="1"/>
    <xf numFmtId="3" fontId="14" fillId="0" borderId="110" xfId="8" applyNumberFormat="1" applyFont="1" applyBorder="1"/>
    <xf numFmtId="0" fontId="10" fillId="0" borderId="51" xfId="8" applyFont="1" applyBorder="1"/>
    <xf numFmtId="3" fontId="13" fillId="0" borderId="134" xfId="8" applyNumberFormat="1" applyFont="1" applyBorder="1"/>
    <xf numFmtId="3" fontId="21" fillId="0" borderId="44" xfId="8" applyNumberFormat="1" applyFont="1" applyBorder="1"/>
    <xf numFmtId="3" fontId="21" fillId="0" borderId="139" xfId="8" applyNumberFormat="1" applyFont="1" applyBorder="1"/>
    <xf numFmtId="0" fontId="72" fillId="0" borderId="25" xfId="6" applyFont="1" applyBorder="1" applyAlignment="1">
      <alignment horizontal="left"/>
    </xf>
    <xf numFmtId="0" fontId="72" fillId="0" borderId="0" xfId="6" applyFont="1" applyBorder="1" applyAlignment="1"/>
    <xf numFmtId="3" fontId="72" fillId="0" borderId="25" xfId="6" applyNumberFormat="1" applyFont="1" applyBorder="1" applyAlignment="1"/>
    <xf numFmtId="3" fontId="69" fillId="0" borderId="113" xfId="6" applyNumberFormat="1" applyFont="1" applyBorder="1" applyAlignment="1"/>
    <xf numFmtId="0" fontId="4" fillId="0" borderId="0" xfId="0" applyFont="1" applyBorder="1"/>
    <xf numFmtId="0" fontId="4" fillId="0" borderId="43" xfId="0" applyFont="1" applyBorder="1"/>
    <xf numFmtId="3" fontId="4" fillId="0" borderId="14" xfId="0" applyNumberFormat="1" applyFont="1" applyBorder="1"/>
    <xf numFmtId="3" fontId="4" fillId="0" borderId="86" xfId="6" applyNumberFormat="1" applyFont="1" applyBorder="1" applyAlignment="1">
      <alignment horizontal="right"/>
    </xf>
    <xf numFmtId="3" fontId="72" fillId="0" borderId="91" xfId="6" applyNumberFormat="1" applyFont="1" applyBorder="1" applyAlignment="1">
      <alignment horizontal="right"/>
    </xf>
    <xf numFmtId="3" fontId="4" fillId="0" borderId="42" xfId="0" applyNumberFormat="1" applyFont="1" applyBorder="1"/>
    <xf numFmtId="3" fontId="68" fillId="0" borderId="48" xfId="6" applyNumberFormat="1" applyFont="1" applyBorder="1" applyAlignment="1"/>
    <xf numFmtId="3" fontId="72" fillId="0" borderId="140" xfId="6" applyNumberFormat="1" applyFont="1" applyBorder="1" applyAlignment="1"/>
    <xf numFmtId="3" fontId="70" fillId="0" borderId="14" xfId="6" applyNumberFormat="1" applyFont="1" applyBorder="1" applyAlignment="1">
      <alignment horizontal="right"/>
    </xf>
    <xf numFmtId="3" fontId="69" fillId="0" borderId="109" xfId="6" applyNumberFormat="1" applyFont="1" applyBorder="1" applyAlignment="1"/>
    <xf numFmtId="3" fontId="10" fillId="0" borderId="136" xfId="8" applyNumberFormat="1" applyFont="1" applyBorder="1"/>
    <xf numFmtId="3" fontId="52" fillId="0" borderId="8" xfId="0" applyNumberFormat="1" applyFont="1" applyBorder="1"/>
    <xf numFmtId="3" fontId="52" fillId="0" borderId="54" xfId="0" applyNumberFormat="1" applyFont="1" applyBorder="1"/>
    <xf numFmtId="3" fontId="4" fillId="0" borderId="137" xfId="0" applyNumberFormat="1" applyFont="1" applyBorder="1" applyAlignment="1">
      <alignment vertical="center"/>
    </xf>
    <xf numFmtId="3" fontId="21" fillId="0" borderId="136" xfId="8" applyNumberFormat="1" applyFont="1" applyBorder="1"/>
    <xf numFmtId="49" fontId="10" fillId="0" borderId="18" xfId="8" applyNumberFormat="1" applyFont="1" applyBorder="1" applyAlignment="1">
      <alignment wrapText="1"/>
    </xf>
    <xf numFmtId="3" fontId="10" fillId="0" borderId="134" xfId="8" applyNumberFormat="1" applyFont="1" applyBorder="1"/>
    <xf numFmtId="49" fontId="21" fillId="0" borderId="56" xfId="8" applyNumberFormat="1" applyFont="1" applyBorder="1" applyAlignment="1">
      <alignment horizontal="right" wrapText="1"/>
    </xf>
    <xf numFmtId="3" fontId="38" fillId="0" borderId="109" xfId="3" applyNumberFormat="1" applyFont="1" applyBorder="1" applyAlignment="1"/>
    <xf numFmtId="3" fontId="38" fillId="0" borderId="89" xfId="3" applyNumberFormat="1" applyFont="1" applyBorder="1" applyAlignment="1"/>
    <xf numFmtId="3" fontId="38" fillId="0" borderId="83" xfId="3" applyNumberFormat="1" applyFont="1" applyBorder="1" applyAlignment="1"/>
    <xf numFmtId="3" fontId="46" fillId="0" borderId="86" xfId="3" applyNumberFormat="1" applyFont="1" applyBorder="1" applyAlignment="1"/>
    <xf numFmtId="3" fontId="52" fillId="0" borderId="86" xfId="0" applyNumberFormat="1" applyFont="1" applyBorder="1"/>
    <xf numFmtId="0" fontId="49" fillId="0" borderId="0" xfId="3" applyFont="1" applyBorder="1" applyAlignment="1"/>
    <xf numFmtId="3" fontId="38" fillId="0" borderId="54" xfId="3" applyNumberFormat="1" applyFont="1" applyBorder="1" applyAlignment="1"/>
    <xf numFmtId="3" fontId="48" fillId="0" borderId="12" xfId="3" applyNumberFormat="1" applyFont="1" applyBorder="1" applyAlignment="1"/>
    <xf numFmtId="0" fontId="17" fillId="0" borderId="10" xfId="7" applyFont="1" applyBorder="1" applyAlignment="1">
      <alignment horizontal="left"/>
    </xf>
    <xf numFmtId="3" fontId="51" fillId="0" borderId="33" xfId="3" applyNumberFormat="1" applyFont="1" applyBorder="1" applyAlignment="1"/>
    <xf numFmtId="3" fontId="49" fillId="0" borderId="36" xfId="3" applyNumberFormat="1" applyFont="1" applyBorder="1" applyAlignment="1"/>
    <xf numFmtId="0" fontId="17" fillId="0" borderId="0" xfId="7" applyFont="1" applyBorder="1" applyAlignment="1">
      <alignment horizontal="left"/>
    </xf>
    <xf numFmtId="3" fontId="13" fillId="0" borderId="0" xfId="7" applyNumberFormat="1" applyFont="1" applyBorder="1" applyAlignment="1">
      <alignment horizontal="right" vertical="center" wrapText="1"/>
    </xf>
    <xf numFmtId="3" fontId="13" fillId="0" borderId="135" xfId="7" applyNumberFormat="1" applyFont="1" applyBorder="1" applyAlignment="1">
      <alignment horizontal="right" vertical="center" wrapText="1"/>
    </xf>
    <xf numFmtId="3" fontId="72" fillId="0" borderId="4" xfId="6" applyNumberFormat="1" applyFont="1" applyBorder="1" applyAlignment="1"/>
    <xf numFmtId="3" fontId="70" fillId="0" borderId="48" xfId="6" applyNumberFormat="1" applyFont="1" applyBorder="1" applyAlignment="1"/>
    <xf numFmtId="0" fontId="4" fillId="0" borderId="91" xfId="6" applyFont="1" applyBorder="1" applyAlignment="1">
      <alignment horizontal="center"/>
    </xf>
    <xf numFmtId="3" fontId="67" fillId="0" borderId="15" xfId="6" applyNumberFormat="1" applyFont="1" applyBorder="1" applyAlignment="1"/>
    <xf numFmtId="0" fontId="69" fillId="0" borderId="4" xfId="6" applyFont="1" applyBorder="1" applyAlignment="1">
      <alignment horizontal="center"/>
    </xf>
    <xf numFmtId="0" fontId="76" fillId="0" borderId="12" xfId="3" applyFont="1" applyBorder="1" applyAlignment="1">
      <alignment horizontal="left"/>
    </xf>
    <xf numFmtId="0" fontId="76" fillId="0" borderId="48" xfId="3" applyFont="1" applyBorder="1" applyAlignment="1">
      <alignment horizontal="left"/>
    </xf>
    <xf numFmtId="3" fontId="64" fillId="0" borderId="113" xfId="6" applyNumberFormat="1" applyFont="1" applyBorder="1" applyAlignment="1">
      <alignment horizontal="right"/>
    </xf>
    <xf numFmtId="3" fontId="64" fillId="0" borderId="43" xfId="6" applyNumberFormat="1" applyFont="1" applyBorder="1" applyAlignment="1">
      <alignment horizontal="right"/>
    </xf>
    <xf numFmtId="3" fontId="64" fillId="0" borderId="109" xfId="6" applyNumberFormat="1" applyFont="1" applyBorder="1" applyAlignment="1">
      <alignment horizontal="right"/>
    </xf>
    <xf numFmtId="3" fontId="64" fillId="0" borderId="14" xfId="6" applyNumberFormat="1" applyFont="1" applyBorder="1" applyAlignment="1">
      <alignment horizontal="right"/>
    </xf>
    <xf numFmtId="3" fontId="64" fillId="0" borderId="11" xfId="6" applyNumberFormat="1" applyFont="1" applyBorder="1" applyAlignment="1"/>
    <xf numFmtId="3" fontId="4" fillId="0" borderId="91" xfId="6" applyNumberFormat="1" applyFont="1" applyBorder="1" applyAlignment="1">
      <alignment horizontal="right"/>
    </xf>
    <xf numFmtId="0" fontId="3" fillId="0" borderId="12" xfId="4" applyFont="1" applyBorder="1" applyAlignment="1">
      <alignment horizontal="left"/>
    </xf>
    <xf numFmtId="3" fontId="23" fillId="0" borderId="42" xfId="4" applyNumberFormat="1" applyFont="1" applyBorder="1" applyAlignment="1">
      <alignment horizontal="right" wrapText="1"/>
    </xf>
    <xf numFmtId="49" fontId="4" fillId="0" borderId="90" xfId="4" applyNumberFormat="1" applyFont="1" applyBorder="1" applyAlignment="1">
      <alignment horizontal="center" vertical="center" wrapText="1"/>
    </xf>
    <xf numFmtId="49" fontId="23" fillId="0" borderId="90" xfId="4" applyNumberFormat="1" applyFont="1" applyBorder="1" applyAlignment="1">
      <alignment horizontal="center" vertical="center" wrapText="1"/>
    </xf>
    <xf numFmtId="0" fontId="23" fillId="0" borderId="12" xfId="4" applyFont="1" applyBorder="1" applyAlignment="1">
      <alignment horizontal="left"/>
    </xf>
    <xf numFmtId="3" fontId="23" fillId="0" borderId="43" xfId="4" applyNumberFormat="1" applyFont="1" applyBorder="1" applyAlignment="1"/>
    <xf numFmtId="3" fontId="23" fillId="0" borderId="91" xfId="4" applyNumberFormat="1" applyFont="1" applyBorder="1" applyAlignment="1"/>
    <xf numFmtId="3" fontId="2" fillId="0" borderId="91" xfId="4" applyNumberFormat="1" applyFont="1" applyBorder="1" applyAlignment="1">
      <alignment horizontal="right"/>
    </xf>
    <xf numFmtId="3" fontId="23" fillId="0" borderId="91" xfId="0" applyNumberFormat="1" applyFont="1" applyBorder="1"/>
    <xf numFmtId="3" fontId="23" fillId="0" borderId="91" xfId="4" applyNumberFormat="1" applyFont="1" applyBorder="1" applyAlignment="1">
      <alignment horizontal="right"/>
    </xf>
    <xf numFmtId="3" fontId="23" fillId="0" borderId="109" xfId="4" applyNumberFormat="1" applyFont="1" applyBorder="1" applyAlignment="1">
      <alignment horizontal="right" wrapText="1"/>
    </xf>
    <xf numFmtId="3" fontId="91" fillId="0" borderId="19" xfId="4" applyNumberFormat="1" applyFont="1" applyBorder="1" applyAlignment="1">
      <alignment horizontal="right"/>
    </xf>
    <xf numFmtId="49" fontId="70" fillId="0" borderId="90" xfId="4" applyNumberFormat="1" applyFont="1" applyBorder="1" applyAlignment="1">
      <alignment horizontal="center"/>
    </xf>
    <xf numFmtId="49" fontId="70" fillId="0" borderId="10" xfId="4" applyNumberFormat="1" applyFont="1" applyBorder="1" applyAlignment="1">
      <alignment horizontal="center"/>
    </xf>
    <xf numFmtId="0" fontId="23" fillId="0" borderId="14" xfId="4" applyFont="1" applyBorder="1" applyAlignment="1">
      <alignment horizontal="left"/>
    </xf>
    <xf numFmtId="0" fontId="4" fillId="0" borderId="51" xfId="4" applyFont="1" applyBorder="1" applyAlignment="1">
      <alignment horizontal="left"/>
    </xf>
    <xf numFmtId="0" fontId="23" fillId="0" borderId="51" xfId="4" applyFont="1" applyBorder="1" applyAlignment="1">
      <alignment horizontal="left"/>
    </xf>
    <xf numFmtId="0" fontId="23" fillId="0" borderId="86" xfId="4" applyFont="1" applyBorder="1" applyAlignment="1">
      <alignment horizontal="left"/>
    </xf>
    <xf numFmtId="0" fontId="4" fillId="0" borderId="91" xfId="4" applyFont="1" applyBorder="1" applyAlignment="1">
      <alignment horizontal="left"/>
    </xf>
    <xf numFmtId="3" fontId="23" fillId="0" borderId="67" xfId="4" applyNumberFormat="1" applyFont="1" applyBorder="1" applyAlignment="1">
      <alignment horizontal="right"/>
    </xf>
    <xf numFmtId="3" fontId="3" fillId="0" borderId="54" xfId="4" applyNumberFormat="1" applyFont="1" applyBorder="1" applyAlignment="1">
      <alignment horizontal="right"/>
    </xf>
    <xf numFmtId="0" fontId="72" fillId="0" borderId="43" xfId="4" applyFont="1" applyBorder="1" applyAlignment="1">
      <alignment horizontal="left"/>
    </xf>
    <xf numFmtId="3" fontId="8" fillId="0" borderId="43" xfId="4" applyNumberFormat="1" applyFont="1" applyBorder="1" applyAlignment="1">
      <alignment horizontal="right"/>
    </xf>
    <xf numFmtId="3" fontId="8" fillId="0" borderId="91" xfId="4" applyNumberFormat="1" applyFont="1" applyBorder="1" applyAlignment="1">
      <alignment horizontal="right"/>
    </xf>
    <xf numFmtId="3" fontId="27" fillId="0" borderId="109" xfId="4" applyNumberFormat="1" applyFont="1" applyBorder="1" applyAlignment="1">
      <alignment horizontal="right" wrapText="1"/>
    </xf>
    <xf numFmtId="0" fontId="72" fillId="0" borderId="91" xfId="4" applyFont="1" applyBorder="1" applyAlignment="1"/>
    <xf numFmtId="0" fontId="72" fillId="0" borderId="12" xfId="4" applyFont="1" applyBorder="1" applyAlignment="1"/>
    <xf numFmtId="0" fontId="72" fillId="0" borderId="14" xfId="4" applyFont="1" applyBorder="1" applyAlignment="1"/>
    <xf numFmtId="0" fontId="72" fillId="0" borderId="43" xfId="0" applyFont="1" applyBorder="1"/>
    <xf numFmtId="0" fontId="27" fillId="0" borderId="43" xfId="0" applyFont="1" applyBorder="1"/>
    <xf numFmtId="0" fontId="27" fillId="0" borderId="91" xfId="0" applyFont="1" applyBorder="1" applyAlignment="1"/>
    <xf numFmtId="0" fontId="27" fillId="0" borderId="14" xfId="0" applyFont="1" applyBorder="1" applyAlignment="1"/>
    <xf numFmtId="3" fontId="27" fillId="0" borderId="43" xfId="0" applyNumberFormat="1" applyFont="1" applyBorder="1"/>
    <xf numFmtId="0" fontId="27" fillId="0" borderId="91" xfId="0" applyFont="1" applyBorder="1"/>
    <xf numFmtId="0" fontId="72" fillId="0" borderId="12" xfId="0" applyFont="1" applyBorder="1"/>
    <xf numFmtId="0" fontId="27" fillId="0" borderId="12" xfId="0" applyFont="1" applyBorder="1"/>
    <xf numFmtId="0" fontId="27" fillId="0" borderId="12" xfId="0" applyFont="1" applyBorder="1" applyAlignment="1"/>
    <xf numFmtId="3" fontId="27" fillId="0" borderId="91" xfId="0" applyNumberFormat="1" applyFont="1" applyBorder="1"/>
    <xf numFmtId="0" fontId="2" fillId="0" borderId="0" xfId="9" applyAlignment="1">
      <alignment horizontal="left"/>
    </xf>
    <xf numFmtId="0" fontId="2" fillId="0" borderId="0" xfId="9" applyAlignment="1">
      <alignment horizontal="center"/>
    </xf>
    <xf numFmtId="0" fontId="2" fillId="0" borderId="0" xfId="9"/>
    <xf numFmtId="0" fontId="8" fillId="0" borderId="0" xfId="9" applyFont="1" applyAlignment="1">
      <alignment horizontal="center"/>
    </xf>
    <xf numFmtId="0" fontId="103" fillId="0" borderId="90" xfId="9" applyFont="1" applyBorder="1"/>
    <xf numFmtId="0" fontId="103" fillId="0" borderId="91" xfId="9" applyFont="1" applyBorder="1"/>
    <xf numFmtId="0" fontId="103" fillId="0" borderId="55" xfId="9" applyFont="1" applyBorder="1"/>
    <xf numFmtId="3" fontId="105" fillId="0" borderId="55" xfId="9" applyNumberFormat="1" applyFont="1" applyBorder="1"/>
    <xf numFmtId="0" fontId="15" fillId="0" borderId="52" xfId="9" applyFont="1" applyBorder="1"/>
    <xf numFmtId="0" fontId="15" fillId="0" borderId="51" xfId="9" applyFont="1" applyBorder="1"/>
    <xf numFmtId="3" fontId="106" fillId="0" borderId="84" xfId="9" applyNumberFormat="1" applyFont="1" applyBorder="1"/>
    <xf numFmtId="3" fontId="15" fillId="0" borderId="84" xfId="9" applyNumberFormat="1" applyFont="1" applyBorder="1"/>
    <xf numFmtId="0" fontId="106" fillId="0" borderId="20" xfId="9" applyFont="1" applyBorder="1"/>
    <xf numFmtId="49" fontId="109" fillId="0" borderId="2" xfId="9" applyNumberFormat="1" applyFont="1" applyBorder="1"/>
    <xf numFmtId="49" fontId="17" fillId="0" borderId="0" xfId="9" applyNumberFormat="1" applyFont="1"/>
    <xf numFmtId="3" fontId="17" fillId="0" borderId="20" xfId="9" applyNumberFormat="1" applyFont="1" applyBorder="1"/>
    <xf numFmtId="49" fontId="17" fillId="0" borderId="17" xfId="9" applyNumberFormat="1" applyFont="1" applyBorder="1"/>
    <xf numFmtId="3" fontId="13" fillId="0" borderId="20" xfId="9" applyNumberFormat="1" applyFont="1" applyBorder="1"/>
    <xf numFmtId="49" fontId="110" fillId="0" borderId="21" xfId="9" applyNumberFormat="1" applyFont="1" applyBorder="1"/>
    <xf numFmtId="49" fontId="17" fillId="0" borderId="51" xfId="9" applyNumberFormat="1" applyFont="1" applyBorder="1"/>
    <xf numFmtId="3" fontId="17" fillId="0" borderId="84" xfId="9" applyNumberFormat="1" applyFont="1" applyBorder="1"/>
    <xf numFmtId="49" fontId="110" fillId="0" borderId="2" xfId="9" applyNumberFormat="1" applyFont="1" applyBorder="1"/>
    <xf numFmtId="49" fontId="111" fillId="0" borderId="2" xfId="9" applyNumberFormat="1" applyFont="1" applyBorder="1"/>
    <xf numFmtId="49" fontId="111" fillId="0" borderId="0" xfId="9" applyNumberFormat="1" applyFont="1"/>
    <xf numFmtId="3" fontId="111" fillId="0" borderId="20" xfId="9" applyNumberFormat="1" applyFont="1" applyBorder="1"/>
    <xf numFmtId="3" fontId="21" fillId="0" borderId="20" xfId="9" applyNumberFormat="1" applyFont="1" applyBorder="1"/>
    <xf numFmtId="49" fontId="111" fillId="0" borderId="21" xfId="9" applyNumberFormat="1" applyFont="1" applyBorder="1"/>
    <xf numFmtId="3" fontId="13" fillId="0" borderId="84" xfId="9" applyNumberFormat="1" applyFont="1" applyBorder="1"/>
    <xf numFmtId="49" fontId="17" fillId="0" borderId="6" xfId="9" applyNumberFormat="1" applyFont="1" applyBorder="1"/>
    <xf numFmtId="49" fontId="108" fillId="0" borderId="0" xfId="9" applyNumberFormat="1" applyFont="1"/>
    <xf numFmtId="3" fontId="108" fillId="0" borderId="0" xfId="9" applyNumberFormat="1" applyFont="1" applyAlignment="1">
      <alignment horizontal="right"/>
    </xf>
    <xf numFmtId="3" fontId="109" fillId="0" borderId="20" xfId="9" applyNumberFormat="1" applyFont="1" applyBorder="1"/>
    <xf numFmtId="49" fontId="112" fillId="0" borderId="2" xfId="9" applyNumberFormat="1" applyFont="1" applyBorder="1"/>
    <xf numFmtId="49" fontId="112" fillId="0" borderId="0" xfId="9" applyNumberFormat="1" applyFont="1"/>
    <xf numFmtId="3" fontId="112" fillId="0" borderId="20" xfId="9" applyNumberFormat="1" applyFont="1" applyBorder="1"/>
    <xf numFmtId="49" fontId="109" fillId="0" borderId="51" xfId="9" applyNumberFormat="1" applyFont="1" applyBorder="1"/>
    <xf numFmtId="3" fontId="111" fillId="0" borderId="84" xfId="9" applyNumberFormat="1" applyFont="1" applyBorder="1"/>
    <xf numFmtId="49" fontId="109" fillId="0" borderId="0" xfId="9" applyNumberFormat="1" applyFont="1"/>
    <xf numFmtId="3" fontId="113" fillId="0" borderId="97" xfId="9" applyNumberFormat="1" applyFont="1" applyBorder="1"/>
    <xf numFmtId="3" fontId="103" fillId="0" borderId="135" xfId="9" applyNumberFormat="1" applyFont="1" applyBorder="1" applyAlignment="1">
      <alignment wrapText="1"/>
    </xf>
    <xf numFmtId="3" fontId="106" fillId="0" borderId="134" xfId="9" applyNumberFormat="1" applyFont="1" applyBorder="1" applyAlignment="1">
      <alignment wrapText="1"/>
    </xf>
    <xf numFmtId="3" fontId="106" fillId="0" borderId="136" xfId="9" applyNumberFormat="1" applyFont="1" applyBorder="1" applyAlignment="1">
      <alignment wrapText="1"/>
    </xf>
    <xf numFmtId="3" fontId="109" fillId="0" borderId="136" xfId="9" applyNumberFormat="1" applyFont="1" applyBorder="1" applyAlignment="1">
      <alignment wrapText="1"/>
    </xf>
    <xf numFmtId="3" fontId="110" fillId="0" borderId="136" xfId="9" applyNumberFormat="1" applyFont="1" applyBorder="1" applyAlignment="1">
      <alignment wrapText="1"/>
    </xf>
    <xf numFmtId="3" fontId="111" fillId="0" borderId="136" xfId="9" applyNumberFormat="1" applyFont="1" applyBorder="1"/>
    <xf numFmtId="3" fontId="111" fillId="0" borderId="134" xfId="9" applyNumberFormat="1" applyFont="1" applyBorder="1"/>
    <xf numFmtId="3" fontId="112" fillId="0" borderId="136" xfId="9" applyNumberFormat="1" applyFont="1" applyBorder="1"/>
    <xf numFmtId="3" fontId="113" fillId="0" borderId="137" xfId="9" applyNumberFormat="1" applyFont="1" applyBorder="1"/>
    <xf numFmtId="49" fontId="108" fillId="0" borderId="13" xfId="8" applyNumberFormat="1" applyFont="1" applyBorder="1"/>
    <xf numFmtId="0" fontId="106" fillId="0" borderId="3" xfId="9" applyFont="1" applyBorder="1"/>
    <xf numFmtId="0" fontId="106" fillId="0" borderId="2" xfId="9" applyFont="1" applyBorder="1"/>
    <xf numFmtId="3" fontId="17" fillId="0" borderId="136" xfId="9" applyNumberFormat="1" applyFont="1" applyBorder="1" applyAlignment="1">
      <alignment wrapText="1"/>
    </xf>
    <xf numFmtId="3" fontId="108" fillId="0" borderId="41" xfId="9" applyNumberFormat="1" applyFont="1" applyBorder="1"/>
    <xf numFmtId="3" fontId="17" fillId="0" borderId="134" xfId="9" applyNumberFormat="1" applyFont="1" applyBorder="1" applyAlignment="1">
      <alignment wrapText="1"/>
    </xf>
    <xf numFmtId="49" fontId="17" fillId="0" borderId="0" xfId="9" applyNumberFormat="1" applyFont="1" applyBorder="1"/>
    <xf numFmtId="3" fontId="17" fillId="0" borderId="0" xfId="9" applyNumberFormat="1" applyFont="1" applyBorder="1"/>
    <xf numFmtId="3" fontId="108" fillId="0" borderId="20" xfId="9" applyNumberFormat="1" applyFont="1" applyBorder="1" applyAlignment="1">
      <alignment horizontal="right"/>
    </xf>
    <xf numFmtId="3" fontId="17" fillId="0" borderId="56" xfId="9" applyNumberFormat="1" applyFont="1" applyBorder="1"/>
    <xf numFmtId="0" fontId="109" fillId="0" borderId="0" xfId="9" applyFont="1"/>
    <xf numFmtId="3" fontId="13" fillId="0" borderId="40" xfId="9" applyNumberFormat="1" applyFont="1" applyBorder="1"/>
    <xf numFmtId="3" fontId="13" fillId="0" borderId="123" xfId="9" applyNumberFormat="1" applyFont="1" applyBorder="1"/>
    <xf numFmtId="3" fontId="106" fillId="0" borderId="40" xfId="9" applyNumberFormat="1" applyFont="1" applyBorder="1" applyAlignment="1">
      <alignment wrapText="1"/>
    </xf>
    <xf numFmtId="0" fontId="107" fillId="0" borderId="2" xfId="9" applyFont="1" applyBorder="1"/>
    <xf numFmtId="0" fontId="108" fillId="0" borderId="0" xfId="9" applyFont="1" applyBorder="1"/>
    <xf numFmtId="3" fontId="108" fillId="0" borderId="20" xfId="9" applyNumberFormat="1" applyFont="1" applyBorder="1"/>
    <xf numFmtId="3" fontId="108" fillId="0" borderId="40" xfId="9" applyNumberFormat="1" applyFont="1" applyBorder="1"/>
    <xf numFmtId="49" fontId="17" fillId="0" borderId="13" xfId="9" applyNumberFormat="1" applyFont="1" applyBorder="1"/>
    <xf numFmtId="0" fontId="106" fillId="0" borderId="56" xfId="9" applyFont="1" applyBorder="1"/>
    <xf numFmtId="3" fontId="106" fillId="0" borderId="41" xfId="9" applyNumberFormat="1" applyFont="1" applyBorder="1" applyAlignment="1">
      <alignment wrapText="1"/>
    </xf>
    <xf numFmtId="3" fontId="106" fillId="0" borderId="139" xfId="9" applyNumberFormat="1" applyFont="1" applyBorder="1" applyAlignment="1">
      <alignment wrapText="1"/>
    </xf>
    <xf numFmtId="3" fontId="109" fillId="0" borderId="84" xfId="9" applyNumberFormat="1" applyFont="1" applyBorder="1"/>
    <xf numFmtId="3" fontId="103" fillId="0" borderId="50" xfId="9" applyNumberFormat="1" applyFont="1" applyBorder="1" applyAlignment="1">
      <alignment wrapText="1"/>
    </xf>
    <xf numFmtId="3" fontId="106" fillId="0" borderId="123" xfId="9" applyNumberFormat="1" applyFont="1" applyBorder="1" applyAlignment="1">
      <alignment wrapText="1"/>
    </xf>
    <xf numFmtId="3" fontId="17" fillId="0" borderId="40" xfId="9" applyNumberFormat="1" applyFont="1" applyBorder="1" applyAlignment="1">
      <alignment wrapText="1"/>
    </xf>
    <xf numFmtId="3" fontId="109" fillId="0" borderId="40" xfId="9" applyNumberFormat="1" applyFont="1" applyBorder="1" applyAlignment="1">
      <alignment wrapText="1"/>
    </xf>
    <xf numFmtId="3" fontId="17" fillId="0" borderId="123" xfId="9" applyNumberFormat="1" applyFont="1" applyBorder="1" applyAlignment="1">
      <alignment wrapText="1"/>
    </xf>
    <xf numFmtId="3" fontId="110" fillId="0" borderId="40" xfId="9" applyNumberFormat="1" applyFont="1" applyBorder="1" applyAlignment="1">
      <alignment wrapText="1"/>
    </xf>
    <xf numFmtId="3" fontId="111" fillId="0" borderId="40" xfId="9" applyNumberFormat="1" applyFont="1" applyBorder="1"/>
    <xf numFmtId="3" fontId="111" fillId="0" borderId="123" xfId="9" applyNumberFormat="1" applyFont="1" applyBorder="1"/>
    <xf numFmtId="3" fontId="112" fillId="0" borderId="40" xfId="9" applyNumberFormat="1" applyFont="1" applyBorder="1"/>
    <xf numFmtId="3" fontId="113" fillId="0" borderId="72" xfId="9" applyNumberFormat="1" applyFont="1" applyBorder="1"/>
    <xf numFmtId="3" fontId="108" fillId="0" borderId="139" xfId="9" applyNumberFormat="1" applyFont="1" applyBorder="1"/>
    <xf numFmtId="3" fontId="108" fillId="0" borderId="136" xfId="9" applyNumberFormat="1" applyFont="1" applyBorder="1"/>
    <xf numFmtId="3" fontId="13" fillId="0" borderId="134" xfId="9" applyNumberFormat="1" applyFont="1" applyBorder="1"/>
    <xf numFmtId="3" fontId="21" fillId="0" borderId="136" xfId="9" applyNumberFormat="1" applyFont="1" applyBorder="1"/>
    <xf numFmtId="3" fontId="13" fillId="0" borderId="136" xfId="9" applyNumberFormat="1" applyFont="1" applyBorder="1"/>
    <xf numFmtId="3" fontId="21" fillId="0" borderId="139" xfId="8" applyNumberFormat="1" applyFont="1" applyBorder="1" applyAlignment="1">
      <alignment horizontal="right" wrapText="1"/>
    </xf>
    <xf numFmtId="0" fontId="10" fillId="0" borderId="20" xfId="8" applyFont="1" applyBorder="1"/>
    <xf numFmtId="0" fontId="10" fillId="0" borderId="0" xfId="8" applyFont="1" applyBorder="1"/>
    <xf numFmtId="3" fontId="10" fillId="0" borderId="141" xfId="8" applyNumberFormat="1" applyFont="1" applyBorder="1"/>
    <xf numFmtId="3" fontId="20" fillId="0" borderId="134" xfId="8" applyNumberFormat="1" applyFont="1" applyBorder="1"/>
    <xf numFmtId="3" fontId="13" fillId="0" borderId="136" xfId="8" applyNumberFormat="1" applyFont="1" applyBorder="1"/>
    <xf numFmtId="3" fontId="20" fillId="0" borderId="142" xfId="8" applyNumberFormat="1" applyFont="1" applyBorder="1"/>
    <xf numFmtId="49" fontId="21" fillId="0" borderId="0" xfId="8" applyNumberFormat="1" applyFont="1" applyBorder="1" applyAlignment="1">
      <alignment wrapText="1"/>
    </xf>
    <xf numFmtId="3" fontId="21" fillId="0" borderId="56" xfId="8" applyNumberFormat="1" applyFont="1" applyBorder="1" applyAlignment="1">
      <alignment horizontal="right" wrapText="1"/>
    </xf>
    <xf numFmtId="49" fontId="12" fillId="0" borderId="18" xfId="8" applyNumberFormat="1" applyFont="1" applyBorder="1" applyAlignment="1">
      <alignment wrapText="1"/>
    </xf>
    <xf numFmtId="49" fontId="12" fillId="0" borderId="87" xfId="8" applyNumberFormat="1" applyFont="1" applyBorder="1" applyAlignment="1">
      <alignment wrapText="1"/>
    </xf>
    <xf numFmtId="49" fontId="12" fillId="0" borderId="19" xfId="8" applyNumberFormat="1" applyFont="1" applyBorder="1" applyAlignment="1">
      <alignment wrapText="1"/>
    </xf>
    <xf numFmtId="49" fontId="12" fillId="0" borderId="0" xfId="8" applyNumberFormat="1" applyFont="1" applyBorder="1" applyAlignment="1">
      <alignment horizontal="left"/>
    </xf>
    <xf numFmtId="49" fontId="17" fillId="0" borderId="0" xfId="8" applyNumberFormat="1" applyFont="1" applyBorder="1" applyAlignment="1">
      <alignment horizontal="left"/>
    </xf>
    <xf numFmtId="49" fontId="12" fillId="0" borderId="113" xfId="8" applyNumberFormat="1" applyFont="1" applyBorder="1"/>
    <xf numFmtId="49" fontId="12" fillId="0" borderId="19" xfId="8" applyNumberFormat="1" applyFont="1" applyBorder="1"/>
    <xf numFmtId="3" fontId="4" fillId="0" borderId="72" xfId="0" applyNumberFormat="1" applyFont="1" applyBorder="1" applyAlignment="1">
      <alignment vertical="center"/>
    </xf>
    <xf numFmtId="0" fontId="23" fillId="0" borderId="144" xfId="1" applyFont="1" applyBorder="1" applyAlignment="1">
      <alignment horizontal="center" vertical="center" wrapText="1"/>
    </xf>
    <xf numFmtId="0" fontId="23" fillId="0" borderId="54" xfId="1" applyFont="1" applyBorder="1" applyAlignment="1">
      <alignment horizontal="center" vertical="center" wrapText="1"/>
    </xf>
    <xf numFmtId="0" fontId="3" fillId="0" borderId="70" xfId="1" applyFont="1" applyBorder="1" applyAlignment="1"/>
    <xf numFmtId="0" fontId="3" fillId="0" borderId="71" xfId="1" applyFont="1" applyBorder="1" applyAlignment="1"/>
    <xf numFmtId="0" fontId="23" fillId="0" borderId="91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43" xfId="1" applyFont="1" applyBorder="1" applyAlignment="1">
      <alignment horizontal="left"/>
    </xf>
    <xf numFmtId="0" fontId="23" fillId="0" borderId="91" xfId="1" applyFont="1" applyBorder="1" applyAlignment="1">
      <alignment horizontal="left"/>
    </xf>
    <xf numFmtId="0" fontId="23" fillId="0" borderId="12" xfId="1" applyFont="1" applyBorder="1" applyAlignment="1">
      <alignment horizontal="left"/>
    </xf>
    <xf numFmtId="0" fontId="23" fillId="0" borderId="14" xfId="1" applyFont="1" applyBorder="1" applyAlignment="1">
      <alignment horizontal="left"/>
    </xf>
    <xf numFmtId="0" fontId="23" fillId="0" borderId="42" xfId="1" applyFont="1" applyBorder="1" applyAlignment="1">
      <alignment horizontal="left"/>
    </xf>
    <xf numFmtId="0" fontId="23" fillId="0" borderId="119" xfId="1" applyFont="1" applyBorder="1" applyAlignment="1">
      <alignment horizontal="center" vertical="center" wrapText="1"/>
    </xf>
    <xf numFmtId="0" fontId="23" fillId="0" borderId="89" xfId="1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4" fillId="0" borderId="0" xfId="1" applyFont="1" applyBorder="1" applyAlignment="1">
      <alignment horizontal="right"/>
    </xf>
    <xf numFmtId="0" fontId="30" fillId="0" borderId="0" xfId="1" applyFont="1" applyBorder="1" applyAlignment="1">
      <alignment horizontal="right"/>
    </xf>
    <xf numFmtId="0" fontId="23" fillId="0" borderId="118" xfId="1" applyFont="1" applyBorder="1" applyAlignment="1">
      <alignment horizontal="center" vertical="center" wrapText="1"/>
    </xf>
    <xf numFmtId="0" fontId="23" fillId="0" borderId="90" xfId="1" applyFont="1" applyBorder="1" applyAlignment="1">
      <alignment horizontal="center" vertical="center" wrapText="1"/>
    </xf>
    <xf numFmtId="0" fontId="23" fillId="0" borderId="143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4" fillId="0" borderId="0" xfId="4" applyFont="1" applyBorder="1" applyAlignment="1">
      <alignment horizontal="right"/>
    </xf>
    <xf numFmtId="0" fontId="85" fillId="0" borderId="0" xfId="4" applyFont="1" applyBorder="1" applyAlignment="1">
      <alignment horizontal="right"/>
    </xf>
    <xf numFmtId="0" fontId="86" fillId="0" borderId="12" xfId="4" applyFont="1" applyBorder="1" applyAlignment="1">
      <alignment horizontal="left"/>
    </xf>
    <xf numFmtId="0" fontId="90" fillId="0" borderId="12" xfId="4" applyFont="1" applyBorder="1" applyAlignment="1">
      <alignment horizontal="left"/>
    </xf>
    <xf numFmtId="0" fontId="90" fillId="0" borderId="14" xfId="4" applyFont="1" applyBorder="1" applyAlignment="1">
      <alignment horizontal="left"/>
    </xf>
    <xf numFmtId="0" fontId="82" fillId="0" borderId="0" xfId="1" applyFont="1" applyAlignment="1">
      <alignment horizontal="center"/>
    </xf>
    <xf numFmtId="0" fontId="86" fillId="0" borderId="12" xfId="5" applyFont="1" applyBorder="1" applyAlignment="1">
      <alignment horizontal="left"/>
    </xf>
    <xf numFmtId="0" fontId="86" fillId="0" borderId="14" xfId="5" applyFont="1" applyBorder="1" applyAlignment="1">
      <alignment horizontal="left"/>
    </xf>
    <xf numFmtId="0" fontId="86" fillId="0" borderId="0" xfId="4" applyFont="1" applyBorder="1" applyAlignment="1">
      <alignment horizontal="left"/>
    </xf>
    <xf numFmtId="0" fontId="90" fillId="0" borderId="0" xfId="4" applyFont="1" applyBorder="1" applyAlignment="1">
      <alignment horizontal="left"/>
    </xf>
    <xf numFmtId="0" fontId="90" fillId="0" borderId="8" xfId="4" applyFont="1" applyBorder="1" applyAlignment="1">
      <alignment horizontal="left"/>
    </xf>
    <xf numFmtId="0" fontId="3" fillId="0" borderId="0" xfId="4" applyFont="1" applyAlignment="1">
      <alignment horizontal="center"/>
    </xf>
    <xf numFmtId="0" fontId="82" fillId="0" borderId="0" xfId="4" applyFont="1" applyAlignment="1">
      <alignment horizontal="center"/>
    </xf>
    <xf numFmtId="0" fontId="85" fillId="0" borderId="144" xfId="4" applyFont="1" applyBorder="1" applyAlignment="1">
      <alignment horizontal="center" vertical="center" wrapText="1"/>
    </xf>
    <xf numFmtId="0" fontId="85" fillId="0" borderId="54" xfId="4" applyFont="1" applyBorder="1" applyAlignment="1">
      <alignment horizontal="center" vertical="center" wrapText="1"/>
    </xf>
    <xf numFmtId="0" fontId="4" fillId="0" borderId="96" xfId="4" applyFont="1" applyBorder="1" applyAlignment="1">
      <alignment horizontal="left"/>
    </xf>
    <xf numFmtId="0" fontId="23" fillId="0" borderId="62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85" fillId="0" borderId="145" xfId="4" applyFont="1" applyBorder="1" applyAlignment="1">
      <alignment horizontal="center" vertical="center"/>
    </xf>
    <xf numFmtId="0" fontId="85" fillId="0" borderId="146" xfId="4" applyFont="1" applyBorder="1" applyAlignment="1">
      <alignment horizontal="center" vertical="center"/>
    </xf>
    <xf numFmtId="0" fontId="85" fillId="0" borderId="12" xfId="4" applyFont="1" applyBorder="1" applyAlignment="1">
      <alignment horizontal="center" vertical="center"/>
    </xf>
    <xf numFmtId="0" fontId="85" fillId="0" borderId="14" xfId="4" applyFont="1" applyBorder="1" applyAlignment="1">
      <alignment horizontal="center" vertical="center"/>
    </xf>
    <xf numFmtId="0" fontId="4" fillId="0" borderId="144" xfId="4" applyFont="1" applyBorder="1" applyAlignment="1">
      <alignment horizontal="center" vertical="center" wrapText="1"/>
    </xf>
    <xf numFmtId="0" fontId="85" fillId="0" borderId="118" xfId="5" applyFont="1" applyBorder="1" applyAlignment="1">
      <alignment horizontal="center" vertical="center" wrapText="1"/>
    </xf>
    <xf numFmtId="0" fontId="85" fillId="0" borderId="90" xfId="5" applyFont="1" applyBorder="1" applyAlignment="1">
      <alignment horizontal="center" vertical="center" wrapText="1"/>
    </xf>
    <xf numFmtId="0" fontId="3" fillId="0" borderId="42" xfId="4" applyFont="1" applyBorder="1" applyAlignment="1">
      <alignment horizontal="left"/>
    </xf>
    <xf numFmtId="0" fontId="89" fillId="0" borderId="12" xfId="4" applyFont="1" applyBorder="1" applyAlignment="1">
      <alignment horizontal="center"/>
    </xf>
    <xf numFmtId="0" fontId="84" fillId="0" borderId="12" xfId="4" applyFont="1" applyBorder="1" applyAlignment="1">
      <alignment horizontal="center"/>
    </xf>
    <xf numFmtId="0" fontId="84" fillId="0" borderId="48" xfId="4" applyFont="1" applyBorder="1" applyAlignment="1">
      <alignment horizontal="center"/>
    </xf>
    <xf numFmtId="0" fontId="85" fillId="0" borderId="144" xfId="5" applyFont="1" applyBorder="1" applyAlignment="1">
      <alignment horizontal="center" vertical="center" wrapText="1"/>
    </xf>
    <xf numFmtId="0" fontId="85" fillId="0" borderId="54" xfId="5" applyFont="1" applyBorder="1" applyAlignment="1">
      <alignment horizontal="center" vertical="center" wrapText="1"/>
    </xf>
    <xf numFmtId="0" fontId="88" fillId="0" borderId="12" xfId="5" applyFont="1" applyBorder="1" applyAlignment="1">
      <alignment horizontal="center"/>
    </xf>
    <xf numFmtId="0" fontId="88" fillId="0" borderId="14" xfId="5" applyFont="1" applyBorder="1" applyAlignment="1">
      <alignment horizontal="center"/>
    </xf>
    <xf numFmtId="0" fontId="89" fillId="0" borderId="14" xfId="5" applyFont="1" applyBorder="1" applyAlignment="1">
      <alignment horizontal="left"/>
    </xf>
    <xf numFmtId="0" fontId="89" fillId="0" borderId="43" xfId="5" applyFont="1" applyBorder="1" applyAlignment="1">
      <alignment horizontal="left"/>
    </xf>
    <xf numFmtId="0" fontId="93" fillId="0" borderId="91" xfId="5" applyFont="1" applyBorder="1" applyAlignment="1">
      <alignment horizontal="left"/>
    </xf>
    <xf numFmtId="0" fontId="91" fillId="0" borderId="12" xfId="5" applyFont="1" applyBorder="1" applyAlignment="1">
      <alignment horizontal="left"/>
    </xf>
    <xf numFmtId="0" fontId="91" fillId="0" borderId="14" xfId="5" applyFont="1" applyBorder="1" applyAlignment="1">
      <alignment horizontal="left"/>
    </xf>
    <xf numFmtId="0" fontId="3" fillId="0" borderId="91" xfId="4" applyFont="1" applyBorder="1" applyAlignment="1">
      <alignment horizontal="left"/>
    </xf>
    <xf numFmtId="0" fontId="2" fillId="0" borderId="12" xfId="4" applyFont="1" applyBorder="1" applyAlignment="1">
      <alignment horizontal="left"/>
    </xf>
    <xf numFmtId="0" fontId="2" fillId="0" borderId="14" xfId="4" applyFont="1" applyBorder="1" applyAlignment="1">
      <alignment horizontal="left"/>
    </xf>
    <xf numFmtId="0" fontId="85" fillId="0" borderId="143" xfId="5" applyFont="1" applyBorder="1" applyAlignment="1">
      <alignment horizontal="center" vertical="center"/>
    </xf>
    <xf numFmtId="0" fontId="85" fillId="0" borderId="43" xfId="5" applyFont="1" applyBorder="1" applyAlignment="1">
      <alignment horizontal="center" vertical="center"/>
    </xf>
    <xf numFmtId="0" fontId="33" fillId="0" borderId="70" xfId="4" applyFont="1" applyBorder="1" applyAlignment="1"/>
    <xf numFmtId="0" fontId="2" fillId="0" borderId="71" xfId="4" applyFont="1" applyBorder="1" applyAlignment="1"/>
    <xf numFmtId="0" fontId="3" fillId="0" borderId="43" xfId="4" applyFont="1" applyBorder="1" applyAlignment="1">
      <alignment horizontal="left"/>
    </xf>
    <xf numFmtId="0" fontId="85" fillId="0" borderId="0" xfId="4" applyFont="1" applyBorder="1" applyAlignment="1">
      <alignment horizontal="left"/>
    </xf>
    <xf numFmtId="0" fontId="4" fillId="0" borderId="0" xfId="4" applyFont="1" applyBorder="1" applyAlignment="1">
      <alignment horizontal="left"/>
    </xf>
    <xf numFmtId="0" fontId="84" fillId="0" borderId="0" xfId="4" applyFont="1" applyBorder="1" applyAlignment="1">
      <alignment horizontal="left"/>
    </xf>
    <xf numFmtId="0" fontId="3" fillId="0" borderId="12" xfId="4" applyFont="1" applyBorder="1" applyAlignment="1">
      <alignment horizontal="left"/>
    </xf>
    <xf numFmtId="0" fontId="3" fillId="0" borderId="14" xfId="4" applyFont="1" applyBorder="1" applyAlignment="1">
      <alignment horizontal="left"/>
    </xf>
    <xf numFmtId="0" fontId="27" fillId="0" borderId="91" xfId="4" applyFont="1" applyBorder="1" applyAlignment="1">
      <alignment horizontal="left"/>
    </xf>
    <xf numFmtId="0" fontId="27" fillId="0" borderId="12" xfId="4" applyFont="1" applyBorder="1" applyAlignment="1">
      <alignment horizontal="left"/>
    </xf>
    <xf numFmtId="0" fontId="27" fillId="0" borderId="14" xfId="4" applyFont="1" applyBorder="1" applyAlignment="1">
      <alignment horizontal="left"/>
    </xf>
    <xf numFmtId="0" fontId="27" fillId="0" borderId="9" xfId="4" applyFont="1" applyBorder="1" applyAlignment="1">
      <alignment horizontal="left"/>
    </xf>
    <xf numFmtId="0" fontId="87" fillId="0" borderId="12" xfId="4" applyFont="1" applyBorder="1" applyAlignment="1">
      <alignment horizontal="center"/>
    </xf>
    <xf numFmtId="0" fontId="89" fillId="0" borderId="8" xfId="4" applyFont="1" applyBorder="1" applyAlignment="1">
      <alignment horizontal="left"/>
    </xf>
    <xf numFmtId="0" fontId="89" fillId="0" borderId="9" xfId="4" applyFont="1" applyBorder="1" applyAlignment="1">
      <alignment horizontal="left"/>
    </xf>
    <xf numFmtId="0" fontId="84" fillId="0" borderId="8" xfId="4" applyFont="1" applyBorder="1" applyAlignment="1">
      <alignment horizontal="left"/>
    </xf>
    <xf numFmtId="0" fontId="84" fillId="0" borderId="0" xfId="4" applyFont="1" applyAlignment="1"/>
    <xf numFmtId="0" fontId="3" fillId="0" borderId="70" xfId="4" applyFont="1" applyBorder="1" applyAlignment="1"/>
    <xf numFmtId="0" fontId="3" fillId="0" borderId="71" xfId="4" applyFont="1" applyBorder="1" applyAlignment="1"/>
    <xf numFmtId="0" fontId="23" fillId="0" borderId="11" xfId="4" applyFont="1" applyBorder="1" applyAlignment="1">
      <alignment horizontal="center"/>
    </xf>
    <xf numFmtId="0" fontId="2" fillId="0" borderId="12" xfId="4" applyFont="1" applyBorder="1" applyAlignment="1"/>
    <xf numFmtId="0" fontId="2" fillId="0" borderId="115" xfId="4" applyFont="1" applyBorder="1" applyAlignment="1"/>
    <xf numFmtId="0" fontId="27" fillId="0" borderId="12" xfId="4" applyFont="1" applyBorder="1" applyAlignment="1">
      <alignment horizontal="center"/>
    </xf>
    <xf numFmtId="0" fontId="27" fillId="0" borderId="43" xfId="4" applyFont="1" applyBorder="1" applyAlignment="1">
      <alignment horizontal="left"/>
    </xf>
    <xf numFmtId="0" fontId="3" fillId="0" borderId="12" xfId="4" applyFont="1" applyBorder="1" applyAlignment="1">
      <alignment horizontal="center"/>
    </xf>
    <xf numFmtId="0" fontId="2" fillId="0" borderId="48" xfId="4" applyFont="1" applyBorder="1" applyAlignment="1"/>
    <xf numFmtId="1" fontId="85" fillId="0" borderId="119" xfId="4" applyNumberFormat="1" applyFont="1" applyBorder="1" applyAlignment="1">
      <alignment horizontal="center" vertical="center" wrapText="1"/>
    </xf>
    <xf numFmtId="1" fontId="85" fillId="0" borderId="89" xfId="4" applyNumberFormat="1" applyFont="1" applyBorder="1" applyAlignment="1">
      <alignment horizontal="center" vertical="center" wrapText="1"/>
    </xf>
    <xf numFmtId="1" fontId="85" fillId="0" borderId="119" xfId="5" applyNumberFormat="1" applyFont="1" applyBorder="1" applyAlignment="1">
      <alignment horizontal="center" vertical="center" wrapText="1"/>
    </xf>
    <xf numFmtId="1" fontId="85" fillId="0" borderId="89" xfId="5" applyNumberFormat="1" applyFont="1" applyBorder="1" applyAlignment="1">
      <alignment horizontal="center" vertical="center" wrapText="1"/>
    </xf>
    <xf numFmtId="0" fontId="89" fillId="0" borderId="11" xfId="5" applyFont="1" applyBorder="1" applyAlignment="1">
      <alignment horizontal="center"/>
    </xf>
    <xf numFmtId="0" fontId="83" fillId="0" borderId="12" xfId="5" applyFont="1" applyBorder="1" applyAlignment="1">
      <alignment horizontal="center"/>
    </xf>
    <xf numFmtId="0" fontId="83" fillId="0" borderId="14" xfId="5" applyFont="1" applyBorder="1" applyAlignment="1">
      <alignment horizontal="center"/>
    </xf>
    <xf numFmtId="0" fontId="85" fillId="0" borderId="143" xfId="4" applyFont="1" applyBorder="1" applyAlignment="1">
      <alignment horizontal="center" vertical="center"/>
    </xf>
    <xf numFmtId="0" fontId="85" fillId="0" borderId="43" xfId="4" applyFont="1" applyBorder="1" applyAlignment="1">
      <alignment horizontal="center" vertical="center"/>
    </xf>
    <xf numFmtId="0" fontId="86" fillId="0" borderId="91" xfId="5" applyFont="1" applyBorder="1" applyAlignment="1">
      <alignment horizontal="left"/>
    </xf>
    <xf numFmtId="0" fontId="90" fillId="0" borderId="12" xfId="5" applyFont="1" applyBorder="1" applyAlignment="1">
      <alignment horizontal="left"/>
    </xf>
    <xf numFmtId="0" fontId="90" fillId="0" borderId="14" xfId="5" applyFont="1" applyBorder="1" applyAlignment="1">
      <alignment horizontal="left"/>
    </xf>
    <xf numFmtId="0" fontId="100" fillId="0" borderId="70" xfId="5" applyFont="1" applyBorder="1" applyAlignment="1"/>
    <xf numFmtId="0" fontId="100" fillId="0" borderId="71" xfId="5" applyFont="1" applyBorder="1" applyAlignment="1"/>
    <xf numFmtId="0" fontId="85" fillId="0" borderId="118" xfId="4" applyFont="1" applyBorder="1" applyAlignment="1">
      <alignment horizontal="center" vertical="center" wrapText="1"/>
    </xf>
    <xf numFmtId="0" fontId="85" fillId="0" borderId="90" xfId="4" applyFont="1" applyBorder="1" applyAlignment="1">
      <alignment horizontal="center" vertical="center" wrapText="1"/>
    </xf>
    <xf numFmtId="0" fontId="85" fillId="0" borderId="8" xfId="4" applyFont="1" applyBorder="1" applyAlignment="1">
      <alignment horizontal="left"/>
    </xf>
    <xf numFmtId="0" fontId="89" fillId="0" borderId="12" xfId="4" applyFont="1" applyBorder="1" applyAlignment="1">
      <alignment horizontal="left"/>
    </xf>
    <xf numFmtId="0" fontId="89" fillId="0" borderId="14" xfId="4" applyFont="1" applyBorder="1" applyAlignment="1">
      <alignment horizontal="left"/>
    </xf>
    <xf numFmtId="0" fontId="39" fillId="0" borderId="0" xfId="5" applyFont="1" applyAlignment="1">
      <alignment horizontal="center"/>
    </xf>
    <xf numFmtId="0" fontId="99" fillId="0" borderId="0" xfId="5" applyFont="1" applyAlignment="1">
      <alignment horizontal="center"/>
    </xf>
    <xf numFmtId="0" fontId="86" fillId="0" borderId="11" xfId="4" applyFont="1" applyBorder="1" applyAlignment="1">
      <alignment horizontal="center" vertical="center"/>
    </xf>
    <xf numFmtId="0" fontId="84" fillId="0" borderId="12" xfId="4" applyFont="1" applyBorder="1" applyAlignment="1">
      <alignment horizontal="center" vertical="center"/>
    </xf>
    <xf numFmtId="0" fontId="84" fillId="0" borderId="48" xfId="4" applyFont="1" applyBorder="1" applyAlignment="1">
      <alignment horizontal="center" vertical="center"/>
    </xf>
    <xf numFmtId="0" fontId="88" fillId="0" borderId="91" xfId="4" applyFont="1" applyBorder="1" applyAlignment="1">
      <alignment horizontal="center" vertical="center"/>
    </xf>
    <xf numFmtId="0" fontId="88" fillId="0" borderId="12" xfId="4" applyFont="1" applyBorder="1" applyAlignment="1">
      <alignment horizontal="center" vertical="center"/>
    </xf>
    <xf numFmtId="0" fontId="87" fillId="0" borderId="12" xfId="4" applyFont="1" applyBorder="1" applyAlignment="1">
      <alignment horizontal="left"/>
    </xf>
    <xf numFmtId="0" fontId="87" fillId="0" borderId="14" xfId="4" applyFont="1" applyBorder="1" applyAlignment="1">
      <alignment horizontal="left"/>
    </xf>
    <xf numFmtId="0" fontId="86" fillId="0" borderId="51" xfId="4" applyFont="1" applyBorder="1" applyAlignment="1">
      <alignment horizontal="left"/>
    </xf>
    <xf numFmtId="0" fontId="86" fillId="0" borderId="86" xfId="4" applyFont="1" applyBorder="1" applyAlignment="1">
      <alignment horizontal="left"/>
    </xf>
    <xf numFmtId="0" fontId="72" fillId="0" borderId="43" xfId="4" applyFont="1" applyBorder="1" applyAlignment="1">
      <alignment horizontal="left"/>
    </xf>
    <xf numFmtId="0" fontId="88" fillId="0" borderId="43" xfId="4" applyFont="1" applyBorder="1" applyAlignment="1">
      <alignment horizontal="left"/>
    </xf>
    <xf numFmtId="0" fontId="83" fillId="0" borderId="54" xfId="0" applyFont="1" applyBorder="1" applyAlignment="1">
      <alignment horizontal="center" vertical="center" wrapText="1"/>
    </xf>
    <xf numFmtId="0" fontId="90" fillId="0" borderId="70" xfId="4" applyFont="1" applyBorder="1" applyAlignment="1"/>
    <xf numFmtId="0" fontId="90" fillId="0" borderId="71" xfId="4" applyFont="1" applyBorder="1" applyAlignment="1"/>
    <xf numFmtId="0" fontId="90" fillId="0" borderId="31" xfId="4" applyFont="1" applyBorder="1" applyAlignment="1"/>
    <xf numFmtId="0" fontId="97" fillId="0" borderId="147" xfId="4" applyFont="1" applyBorder="1" applyAlignment="1"/>
    <xf numFmtId="0" fontId="95" fillId="0" borderId="124" xfId="4" applyFont="1" applyBorder="1" applyAlignment="1"/>
    <xf numFmtId="0" fontId="95" fillId="0" borderId="148" xfId="4" applyFont="1" applyBorder="1" applyAlignment="1"/>
    <xf numFmtId="0" fontId="98" fillId="0" borderId="0" xfId="5" applyFont="1" applyAlignment="1">
      <alignment horizontal="right"/>
    </xf>
    <xf numFmtId="0" fontId="89" fillId="0" borderId="91" xfId="4" applyFont="1" applyBorder="1" applyAlignment="1">
      <alignment horizontal="left"/>
    </xf>
    <xf numFmtId="0" fontId="86" fillId="0" borderId="91" xfId="4" applyFont="1" applyBorder="1" applyAlignment="1">
      <alignment horizontal="left"/>
    </xf>
    <xf numFmtId="0" fontId="88" fillId="0" borderId="12" xfId="4" applyFont="1" applyBorder="1" applyAlignment="1">
      <alignment horizontal="left"/>
    </xf>
    <xf numFmtId="0" fontId="89" fillId="0" borderId="43" xfId="4" applyFont="1" applyBorder="1" applyAlignment="1">
      <alignment horizontal="left"/>
    </xf>
    <xf numFmtId="0" fontId="86" fillId="0" borderId="14" xfId="4" applyFont="1" applyBorder="1" applyAlignment="1">
      <alignment horizontal="left"/>
    </xf>
    <xf numFmtId="0" fontId="86" fillId="0" borderId="43" xfId="4" applyFont="1" applyBorder="1" applyAlignment="1">
      <alignment horizontal="left"/>
    </xf>
    <xf numFmtId="0" fontId="4" fillId="0" borderId="12" xfId="4" applyFont="1" applyBorder="1" applyAlignment="1">
      <alignment horizontal="left"/>
    </xf>
    <xf numFmtId="0" fontId="23" fillId="0" borderId="12" xfId="4" applyFont="1" applyBorder="1" applyAlignment="1">
      <alignment horizontal="left"/>
    </xf>
    <xf numFmtId="0" fontId="23" fillId="0" borderId="14" xfId="4" applyFont="1" applyBorder="1" applyAlignment="1">
      <alignment horizontal="left"/>
    </xf>
    <xf numFmtId="0" fontId="4" fillId="0" borderId="14" xfId="4" applyFont="1" applyBorder="1" applyAlignment="1">
      <alignment horizontal="left"/>
    </xf>
    <xf numFmtId="0" fontId="87" fillId="0" borderId="91" xfId="4" applyFont="1" applyBorder="1" applyAlignment="1">
      <alignment horizontal="left"/>
    </xf>
    <xf numFmtId="0" fontId="88" fillId="0" borderId="14" xfId="4" applyFont="1" applyBorder="1" applyAlignment="1">
      <alignment horizontal="left"/>
    </xf>
    <xf numFmtId="49" fontId="96" fillId="0" borderId="70" xfId="4" applyNumberFormat="1" applyFont="1" applyBorder="1" applyAlignment="1">
      <alignment horizontal="left"/>
    </xf>
    <xf numFmtId="0" fontId="96" fillId="0" borderId="71" xfId="4" applyFont="1" applyBorder="1" applyAlignment="1">
      <alignment horizontal="left"/>
    </xf>
    <xf numFmtId="0" fontId="96" fillId="0" borderId="31" xfId="4" applyFont="1" applyBorder="1" applyAlignment="1">
      <alignment horizontal="left"/>
    </xf>
    <xf numFmtId="0" fontId="89" fillId="0" borderId="11" xfId="4" applyFont="1" applyBorder="1" applyAlignment="1">
      <alignment horizontal="center"/>
    </xf>
    <xf numFmtId="0" fontId="85" fillId="0" borderId="43" xfId="4" applyFont="1" applyBorder="1" applyAlignment="1">
      <alignment horizontal="left"/>
    </xf>
    <xf numFmtId="0" fontId="83" fillId="0" borderId="0" xfId="0" applyFont="1" applyAlignment="1">
      <alignment horizontal="center"/>
    </xf>
    <xf numFmtId="0" fontId="49" fillId="0" borderId="4" xfId="3" applyFont="1" applyBorder="1" applyAlignment="1">
      <alignment horizontal="center" vertical="center" wrapText="1"/>
    </xf>
    <xf numFmtId="0" fontId="49" fillId="0" borderId="113" xfId="3" applyFont="1" applyBorder="1" applyAlignment="1">
      <alignment horizontal="center" vertical="center" wrapText="1"/>
    </xf>
    <xf numFmtId="0" fontId="49" fillId="0" borderId="67" xfId="3" applyFont="1" applyBorder="1" applyAlignment="1">
      <alignment horizontal="center" vertical="center" wrapText="1"/>
    </xf>
    <xf numFmtId="0" fontId="49" fillId="0" borderId="89" xfId="3" applyFont="1" applyBorder="1" applyAlignment="1">
      <alignment horizontal="center" vertical="center" wrapText="1"/>
    </xf>
    <xf numFmtId="0" fontId="52" fillId="0" borderId="67" xfId="3" applyFont="1" applyBorder="1" applyAlignment="1">
      <alignment horizontal="center" vertical="center" wrapText="1"/>
    </xf>
    <xf numFmtId="0" fontId="52" fillId="0" borderId="89" xfId="3" applyFont="1" applyBorder="1" applyAlignment="1">
      <alignment horizontal="center" vertical="center" wrapText="1"/>
    </xf>
    <xf numFmtId="0" fontId="49" fillId="0" borderId="63" xfId="3" applyFont="1" applyBorder="1" applyAlignment="1">
      <alignment horizontal="center"/>
    </xf>
    <xf numFmtId="0" fontId="49" fillId="0" borderId="43" xfId="3" applyFont="1" applyBorder="1" applyAlignment="1">
      <alignment horizontal="center"/>
    </xf>
    <xf numFmtId="0" fontId="49" fillId="0" borderId="109" xfId="3" applyFont="1" applyBorder="1" applyAlignment="1">
      <alignment horizontal="center"/>
    </xf>
    <xf numFmtId="0" fontId="38" fillId="0" borderId="50" xfId="3" applyFont="1" applyBorder="1" applyAlignment="1">
      <alignment horizontal="center" vertical="center" wrapText="1"/>
    </xf>
    <xf numFmtId="0" fontId="49" fillId="0" borderId="50" xfId="3" applyFont="1" applyBorder="1" applyAlignment="1">
      <alignment horizontal="center" vertical="center" wrapText="1"/>
    </xf>
    <xf numFmtId="0" fontId="48" fillId="0" borderId="124" xfId="3" applyFont="1" applyBorder="1" applyAlignment="1">
      <alignment horizontal="right"/>
    </xf>
    <xf numFmtId="0" fontId="0" fillId="0" borderId="124" xfId="0" applyBorder="1" applyAlignment="1">
      <alignment horizontal="right"/>
    </xf>
    <xf numFmtId="0" fontId="49" fillId="0" borderId="42" xfId="3" applyFont="1" applyBorder="1" applyAlignment="1">
      <alignment horizontal="center" vertical="center" wrapText="1"/>
    </xf>
    <xf numFmtId="0" fontId="49" fillId="0" borderId="54" xfId="3" applyFont="1" applyBorder="1" applyAlignment="1">
      <alignment horizontal="center" vertical="center" wrapText="1"/>
    </xf>
    <xf numFmtId="0" fontId="37" fillId="0" borderId="0" xfId="3" applyFont="1" applyAlignment="1">
      <alignment horizontal="center"/>
    </xf>
    <xf numFmtId="0" fontId="44" fillId="0" borderId="0" xfId="3" applyFont="1" applyAlignment="1">
      <alignment horizontal="center"/>
    </xf>
    <xf numFmtId="0" fontId="57" fillId="0" borderId="0" xfId="3" applyFont="1" applyAlignment="1">
      <alignment horizontal="right"/>
    </xf>
    <xf numFmtId="0" fontId="58" fillId="0" borderId="0" xfId="2" applyFont="1" applyAlignment="1">
      <alignment horizontal="right"/>
    </xf>
    <xf numFmtId="0" fontId="52" fillId="0" borderId="19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49" fillId="0" borderId="43" xfId="3" applyFont="1" applyBorder="1" applyAlignment="1">
      <alignment horizontal="center" vertical="center" wrapText="1"/>
    </xf>
    <xf numFmtId="0" fontId="49" fillId="0" borderId="158" xfId="3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123" xfId="0" applyFont="1" applyBorder="1" applyAlignment="1">
      <alignment horizontal="center" vertical="center" wrapText="1"/>
    </xf>
    <xf numFmtId="0" fontId="49" fillId="0" borderId="14" xfId="3" applyFont="1" applyBorder="1" applyAlignment="1">
      <alignment horizontal="center"/>
    </xf>
    <xf numFmtId="0" fontId="49" fillId="0" borderId="91" xfId="3" applyFont="1" applyBorder="1" applyAlignment="1">
      <alignment horizontal="center"/>
    </xf>
    <xf numFmtId="0" fontId="49" fillId="0" borderId="6" xfId="3" applyFont="1" applyBorder="1" applyAlignment="1">
      <alignment horizontal="center" vertical="center" wrapText="1"/>
    </xf>
    <xf numFmtId="0" fontId="49" fillId="0" borderId="87" xfId="3" applyFont="1" applyBorder="1" applyAlignment="1">
      <alignment horizontal="center" vertical="center" wrapText="1"/>
    </xf>
    <xf numFmtId="0" fontId="52" fillId="0" borderId="50" xfId="3" applyFont="1" applyBorder="1" applyAlignment="1">
      <alignment horizontal="center"/>
    </xf>
    <xf numFmtId="0" fontId="59" fillId="0" borderId="12" xfId="2" applyFont="1" applyBorder="1" applyAlignment="1">
      <alignment horizontal="center"/>
    </xf>
    <xf numFmtId="0" fontId="59" fillId="0" borderId="48" xfId="2" applyFont="1" applyBorder="1" applyAlignment="1">
      <alignment horizontal="center"/>
    </xf>
    <xf numFmtId="0" fontId="49" fillId="0" borderId="145" xfId="3" applyFont="1" applyBorder="1" applyAlignment="1">
      <alignment horizontal="center"/>
    </xf>
    <xf numFmtId="0" fontId="45" fillId="0" borderId="145" xfId="3" applyFont="1" applyBorder="1" applyAlignment="1">
      <alignment horizontal="center"/>
    </xf>
    <xf numFmtId="0" fontId="45" fillId="0" borderId="157" xfId="3" applyFont="1" applyBorder="1" applyAlignment="1">
      <alignment horizontal="center"/>
    </xf>
    <xf numFmtId="0" fontId="49" fillId="0" borderId="32" xfId="3" applyFont="1" applyBorder="1" applyAlignment="1">
      <alignment horizontal="center"/>
    </xf>
    <xf numFmtId="0" fontId="50" fillId="0" borderId="92" xfId="3" applyFont="1" applyBorder="1" applyAlignment="1">
      <alignment horizontal="center" vertical="center"/>
    </xf>
    <xf numFmtId="0" fontId="45" fillId="0" borderId="94" xfId="0" applyFont="1" applyBorder="1" applyAlignment="1"/>
    <xf numFmtId="0" fontId="48" fillId="0" borderId="91" xfId="3" applyFont="1" applyBorder="1" applyAlignment="1">
      <alignment horizontal="left"/>
    </xf>
    <xf numFmtId="0" fontId="48" fillId="0" borderId="12" xfId="3" applyFont="1" applyBorder="1" applyAlignment="1">
      <alignment horizontal="left"/>
    </xf>
    <xf numFmtId="0" fontId="48" fillId="0" borderId="106" xfId="3" applyFont="1" applyBorder="1" applyAlignment="1">
      <alignment horizontal="left"/>
    </xf>
    <xf numFmtId="0" fontId="49" fillId="0" borderId="42" xfId="3" applyFont="1" applyBorder="1" applyAlignment="1">
      <alignment horizontal="center"/>
    </xf>
    <xf numFmtId="0" fontId="49" fillId="0" borderId="4" xfId="3" applyFont="1" applyBorder="1" applyAlignment="1">
      <alignment horizontal="center"/>
    </xf>
    <xf numFmtId="0" fontId="45" fillId="0" borderId="107" xfId="0" applyFont="1" applyBorder="1" applyAlignment="1"/>
    <xf numFmtId="0" fontId="49" fillId="0" borderId="149" xfId="3" applyFont="1" applyBorder="1" applyAlignment="1">
      <alignment horizontal="center" vertical="center" wrapText="1"/>
    </xf>
    <xf numFmtId="0" fontId="49" fillId="0" borderId="10" xfId="3" applyFont="1" applyBorder="1" applyAlignment="1">
      <alignment horizontal="center" vertical="center" wrapText="1"/>
    </xf>
    <xf numFmtId="0" fontId="49" fillId="0" borderId="143" xfId="3" applyFont="1" applyBorder="1" applyAlignment="1">
      <alignment horizontal="center" vertical="center" wrapText="1"/>
    </xf>
    <xf numFmtId="0" fontId="49" fillId="0" borderId="150" xfId="3" applyFont="1" applyBorder="1" applyAlignment="1">
      <alignment horizontal="center" vertical="center" wrapText="1"/>
    </xf>
    <xf numFmtId="0" fontId="49" fillId="0" borderId="91" xfId="3" applyFont="1" applyBorder="1" applyAlignment="1">
      <alignment horizontal="center" vertical="center" wrapText="1"/>
    </xf>
    <xf numFmtId="0" fontId="49" fillId="0" borderId="9" xfId="3" applyFont="1" applyBorder="1" applyAlignment="1">
      <alignment horizontal="left"/>
    </xf>
    <xf numFmtId="0" fontId="49" fillId="0" borderId="19" xfId="3" applyFont="1" applyBorder="1" applyAlignment="1">
      <alignment horizontal="left"/>
    </xf>
    <xf numFmtId="0" fontId="69" fillId="0" borderId="0" xfId="6" applyFont="1" applyBorder="1" applyAlignment="1">
      <alignment horizontal="left"/>
    </xf>
    <xf numFmtId="0" fontId="52" fillId="0" borderId="6" xfId="3" applyFont="1" applyBorder="1" applyAlignment="1">
      <alignment horizontal="center" vertical="center" wrapText="1"/>
    </xf>
    <xf numFmtId="0" fontId="52" fillId="0" borderId="87" xfId="3" applyFont="1" applyBorder="1" applyAlignment="1">
      <alignment horizontal="center" vertical="center" wrapText="1"/>
    </xf>
    <xf numFmtId="0" fontId="49" fillId="0" borderId="156" xfId="3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84" xfId="0" applyFont="1" applyBorder="1" applyAlignment="1">
      <alignment horizontal="center" vertical="center" wrapText="1"/>
    </xf>
    <xf numFmtId="0" fontId="49" fillId="0" borderId="145" xfId="3" applyFont="1" applyBorder="1" applyAlignment="1">
      <alignment horizontal="center" vertical="center"/>
    </xf>
    <xf numFmtId="0" fontId="45" fillId="0" borderId="145" xfId="0" applyFont="1" applyBorder="1" applyAlignment="1"/>
    <xf numFmtId="0" fontId="45" fillId="0" borderId="157" xfId="0" applyFont="1" applyBorder="1" applyAlignment="1"/>
    <xf numFmtId="0" fontId="69" fillId="0" borderId="19" xfId="6" applyFont="1" applyBorder="1" applyAlignment="1">
      <alignment horizontal="left"/>
    </xf>
    <xf numFmtId="0" fontId="55" fillId="0" borderId="70" xfId="3" applyFont="1" applyBorder="1" applyAlignment="1">
      <alignment horizontal="center"/>
    </xf>
    <xf numFmtId="0" fontId="55" fillId="0" borderId="71" xfId="3" applyFont="1" applyBorder="1" applyAlignment="1">
      <alignment horizontal="center"/>
    </xf>
    <xf numFmtId="0" fontId="51" fillId="0" borderId="103" xfId="3" applyFont="1" applyBorder="1" applyAlignment="1">
      <alignment horizontal="left" wrapText="1"/>
    </xf>
    <xf numFmtId="0" fontId="45" fillId="0" borderId="154" xfId="3" applyFont="1" applyBorder="1" applyAlignment="1">
      <alignment horizontal="left" wrapText="1"/>
    </xf>
    <xf numFmtId="0" fontId="45" fillId="0" borderId="155" xfId="3" applyFont="1" applyBorder="1" applyAlignment="1">
      <alignment horizontal="left" wrapText="1"/>
    </xf>
    <xf numFmtId="0" fontId="51" fillId="0" borderId="154" xfId="3" applyFont="1" applyBorder="1" applyAlignment="1">
      <alignment horizontal="left" wrapText="1"/>
    </xf>
    <xf numFmtId="0" fontId="51" fillId="0" borderId="155" xfId="3" applyFont="1" applyBorder="1" applyAlignment="1">
      <alignment horizontal="left" wrapText="1"/>
    </xf>
    <xf numFmtId="0" fontId="49" fillId="0" borderId="151" xfId="3" applyFont="1" applyBorder="1" applyAlignment="1">
      <alignment horizontal="center" vertical="center"/>
    </xf>
    <xf numFmtId="0" fontId="49" fillId="0" borderId="143" xfId="3" applyFont="1" applyBorder="1" applyAlignment="1">
      <alignment horizontal="center" vertical="center"/>
    </xf>
    <xf numFmtId="0" fontId="49" fillId="0" borderId="152" xfId="3" applyFont="1" applyBorder="1" applyAlignment="1">
      <alignment horizontal="center" vertical="center"/>
    </xf>
    <xf numFmtId="0" fontId="49" fillId="0" borderId="63" xfId="3" applyFont="1" applyBorder="1" applyAlignment="1">
      <alignment horizontal="center" vertical="center"/>
    </xf>
    <xf numFmtId="0" fontId="49" fillId="0" borderId="43" xfId="3" applyFont="1" applyBorder="1" applyAlignment="1">
      <alignment horizontal="center" vertical="center"/>
    </xf>
    <xf numFmtId="0" fontId="49" fillId="0" borderId="32" xfId="3" applyFont="1" applyBorder="1" applyAlignment="1">
      <alignment horizontal="center" vertical="center"/>
    </xf>
    <xf numFmtId="0" fontId="49" fillId="0" borderId="153" xfId="3" applyFont="1" applyBorder="1" applyAlignment="1">
      <alignment horizontal="center"/>
    </xf>
    <xf numFmtId="0" fontId="49" fillId="0" borderId="144" xfId="3" applyFont="1" applyBorder="1" applyAlignment="1">
      <alignment horizontal="center"/>
    </xf>
    <xf numFmtId="0" fontId="49" fillId="0" borderId="119" xfId="3" applyFont="1" applyBorder="1" applyAlignment="1">
      <alignment horizontal="center"/>
    </xf>
    <xf numFmtId="0" fontId="49" fillId="0" borderId="32" xfId="3" applyFont="1" applyBorder="1" applyAlignment="1">
      <alignment horizontal="center" vertical="center" wrapText="1"/>
    </xf>
    <xf numFmtId="0" fontId="49" fillId="0" borderId="85" xfId="3" applyFont="1" applyBorder="1" applyAlignment="1">
      <alignment horizontal="center"/>
    </xf>
    <xf numFmtId="0" fontId="49" fillId="0" borderId="101" xfId="3" applyFont="1" applyBorder="1" applyAlignment="1">
      <alignment horizontal="center"/>
    </xf>
    <xf numFmtId="0" fontId="49" fillId="0" borderId="102" xfId="3" applyFont="1" applyBorder="1" applyAlignment="1">
      <alignment horizontal="center"/>
    </xf>
    <xf numFmtId="0" fontId="49" fillId="0" borderId="105" xfId="3" applyFont="1" applyBorder="1" applyAlignment="1">
      <alignment horizontal="center"/>
    </xf>
    <xf numFmtId="0" fontId="51" fillId="0" borderId="113" xfId="3" applyFont="1" applyBorder="1" applyAlignment="1">
      <alignment horizontal="left" wrapText="1"/>
    </xf>
    <xf numFmtId="0" fontId="45" fillId="0" borderId="51" xfId="3" applyFont="1" applyBorder="1" applyAlignment="1">
      <alignment horizontal="left" wrapText="1"/>
    </xf>
    <xf numFmtId="0" fontId="67" fillId="0" borderId="113" xfId="6" applyFont="1" applyBorder="1" applyAlignment="1">
      <alignment horizontal="center"/>
    </xf>
    <xf numFmtId="0" fontId="67" fillId="0" borderId="51" xfId="6" applyFont="1" applyBorder="1" applyAlignment="1">
      <alignment horizontal="center"/>
    </xf>
    <xf numFmtId="0" fontId="67" fillId="0" borderId="115" xfId="6" applyFont="1" applyBorder="1" applyAlignment="1">
      <alignment horizontal="center"/>
    </xf>
    <xf numFmtId="0" fontId="69" fillId="0" borderId="12" xfId="6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 wrapText="1"/>
    </xf>
    <xf numFmtId="0" fontId="67" fillId="0" borderId="52" xfId="6" applyFont="1" applyBorder="1" applyAlignment="1">
      <alignment horizontal="center" vertical="center" wrapText="1"/>
    </xf>
    <xf numFmtId="0" fontId="66" fillId="0" borderId="124" xfId="6" applyFont="1" applyBorder="1" applyAlignment="1">
      <alignment horizontal="right"/>
    </xf>
    <xf numFmtId="0" fontId="65" fillId="0" borderId="124" xfId="6" applyFont="1" applyBorder="1" applyAlignment="1">
      <alignment horizontal="right"/>
    </xf>
    <xf numFmtId="0" fontId="69" fillId="0" borderId="12" xfId="6" applyFont="1" applyBorder="1" applyAlignment="1">
      <alignment horizontal="left"/>
    </xf>
    <xf numFmtId="0" fontId="69" fillId="0" borderId="48" xfId="6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7" fillId="0" borderId="0" xfId="0" applyFont="1" applyBorder="1" applyAlignment="1">
      <alignment horizontal="left"/>
    </xf>
    <xf numFmtId="0" fontId="67" fillId="0" borderId="67" xfId="6" applyFont="1" applyBorder="1" applyAlignment="1">
      <alignment horizontal="center" vertical="center" wrapText="1"/>
    </xf>
    <xf numFmtId="0" fontId="67" fillId="0" borderId="89" xfId="6" applyFont="1" applyBorder="1" applyAlignment="1">
      <alignment horizontal="center" vertical="center" wrapText="1"/>
    </xf>
    <xf numFmtId="0" fontId="67" fillId="0" borderId="42" xfId="6" applyFont="1" applyBorder="1" applyAlignment="1">
      <alignment horizontal="center" vertical="center" wrapText="1"/>
    </xf>
    <xf numFmtId="0" fontId="67" fillId="0" borderId="54" xfId="6" applyFont="1" applyBorder="1" applyAlignment="1">
      <alignment horizontal="center" vertical="center" wrapText="1"/>
    </xf>
    <xf numFmtId="0" fontId="67" fillId="0" borderId="90" xfId="6" applyFont="1" applyBorder="1" applyAlignment="1">
      <alignment horizontal="center"/>
    </xf>
    <xf numFmtId="0" fontId="67" fillId="0" borderId="43" xfId="6" applyFont="1" applyBorder="1" applyAlignment="1">
      <alignment horizontal="center"/>
    </xf>
    <xf numFmtId="0" fontId="67" fillId="0" borderId="91" xfId="6" applyFont="1" applyBorder="1" applyAlignment="1">
      <alignment horizontal="center"/>
    </xf>
    <xf numFmtId="0" fontId="67" fillId="0" borderId="109" xfId="6" applyFont="1" applyBorder="1" applyAlignment="1">
      <alignment horizontal="center"/>
    </xf>
    <xf numFmtId="0" fontId="69" fillId="0" borderId="12" xfId="6" applyFont="1" applyBorder="1" applyAlignment="1">
      <alignment horizontal="center"/>
    </xf>
    <xf numFmtId="0" fontId="69" fillId="0" borderId="48" xfId="6" applyFont="1" applyBorder="1" applyAlignment="1">
      <alignment horizontal="center"/>
    </xf>
    <xf numFmtId="0" fontId="63" fillId="0" borderId="0" xfId="6" applyFont="1" applyAlignment="1">
      <alignment horizontal="right"/>
    </xf>
    <xf numFmtId="0" fontId="67" fillId="0" borderId="0" xfId="6" applyFont="1" applyBorder="1" applyAlignment="1">
      <alignment horizontal="center" vertical="center" wrapText="1"/>
    </xf>
    <xf numFmtId="0" fontId="64" fillId="0" borderId="0" xfId="6" applyFont="1" applyBorder="1" applyAlignment="1">
      <alignment horizontal="center" wrapText="1"/>
    </xf>
    <xf numFmtId="0" fontId="69" fillId="0" borderId="11" xfId="6" applyFont="1" applyBorder="1" applyAlignment="1">
      <alignment horizontal="center"/>
    </xf>
    <xf numFmtId="0" fontId="64" fillId="0" borderId="0" xfId="6" applyFont="1" applyBorder="1" applyAlignment="1">
      <alignment horizontal="center"/>
    </xf>
    <xf numFmtId="0" fontId="67" fillId="0" borderId="159" xfId="6" applyFont="1" applyBorder="1" applyAlignment="1">
      <alignment horizontal="center" vertical="center" wrapText="1"/>
    </xf>
    <xf numFmtId="0" fontId="62" fillId="0" borderId="160" xfId="0" applyFont="1" applyBorder="1" applyAlignment="1">
      <alignment horizontal="center"/>
    </xf>
    <xf numFmtId="0" fontId="62" fillId="0" borderId="112" xfId="0" applyFont="1" applyBorder="1" applyAlignment="1">
      <alignment horizontal="center"/>
    </xf>
    <xf numFmtId="0" fontId="67" fillId="0" borderId="12" xfId="6" applyFont="1" applyBorder="1" applyAlignment="1">
      <alignment horizontal="left"/>
    </xf>
    <xf numFmtId="0" fontId="67" fillId="0" borderId="48" xfId="6" applyFont="1" applyBorder="1" applyAlignment="1">
      <alignment horizontal="left"/>
    </xf>
    <xf numFmtId="0" fontId="69" fillId="0" borderId="14" xfId="6" applyFont="1" applyBorder="1" applyAlignment="1">
      <alignment horizontal="center"/>
    </xf>
    <xf numFmtId="0" fontId="69" fillId="0" borderId="43" xfId="6" applyFont="1" applyBorder="1" applyAlignment="1">
      <alignment horizontal="center"/>
    </xf>
    <xf numFmtId="0" fontId="69" fillId="0" borderId="91" xfId="6" applyFont="1" applyBorder="1" applyAlignment="1">
      <alignment horizontal="center"/>
    </xf>
    <xf numFmtId="0" fontId="69" fillId="0" borderId="109" xfId="6" applyFont="1" applyBorder="1" applyAlignment="1">
      <alignment horizontal="center"/>
    </xf>
    <xf numFmtId="0" fontId="67" fillId="0" borderId="145" xfId="6" applyFont="1" applyBorder="1" applyAlignment="1">
      <alignment horizontal="center"/>
    </xf>
    <xf numFmtId="0" fontId="63" fillId="0" borderId="145" xfId="6" applyFont="1" applyBorder="1" applyAlignment="1">
      <alignment horizontal="center"/>
    </xf>
    <xf numFmtId="0" fontId="63" fillId="0" borderId="157" xfId="6" applyFont="1" applyBorder="1" applyAlignment="1">
      <alignment horizontal="center"/>
    </xf>
    <xf numFmtId="0" fontId="67" fillId="0" borderId="0" xfId="6" applyFont="1" applyBorder="1" applyAlignment="1">
      <alignment horizontal="center"/>
    </xf>
    <xf numFmtId="0" fontId="67" fillId="0" borderId="118" xfId="6" applyFont="1" applyBorder="1" applyAlignment="1">
      <alignment horizontal="center" vertical="center" wrapText="1"/>
    </xf>
    <xf numFmtId="0" fontId="67" fillId="0" borderId="90" xfId="6" applyFont="1" applyBorder="1" applyAlignment="1">
      <alignment horizontal="center" vertical="center" wrapText="1"/>
    </xf>
    <xf numFmtId="0" fontId="72" fillId="0" borderId="0" xfId="6" applyFont="1" applyBorder="1" applyAlignment="1">
      <alignment horizontal="left"/>
    </xf>
    <xf numFmtId="0" fontId="60" fillId="0" borderId="12" xfId="6" applyFont="1" applyBorder="1" applyAlignment="1">
      <alignment horizontal="left"/>
    </xf>
    <xf numFmtId="0" fontId="72" fillId="0" borderId="70" xfId="6" applyFont="1" applyBorder="1" applyAlignment="1">
      <alignment horizontal="left"/>
    </xf>
    <xf numFmtId="0" fontId="72" fillId="0" borderId="71" xfId="6" applyFont="1" applyBorder="1" applyAlignment="1"/>
    <xf numFmtId="0" fontId="67" fillId="0" borderId="120" xfId="6" applyFont="1" applyBorder="1" applyAlignment="1">
      <alignment horizontal="center" vertical="center" wrapText="1"/>
    </xf>
    <xf numFmtId="0" fontId="67" fillId="0" borderId="25" xfId="6" applyFont="1" applyBorder="1" applyAlignment="1">
      <alignment horizontal="center" vertical="center" wrapText="1"/>
    </xf>
    <xf numFmtId="0" fontId="67" fillId="0" borderId="162" xfId="6" applyFont="1" applyBorder="1" applyAlignment="1">
      <alignment horizontal="center" vertical="center" wrapText="1"/>
    </xf>
    <xf numFmtId="0" fontId="67" fillId="0" borderId="19" xfId="6" applyFont="1" applyBorder="1" applyAlignment="1">
      <alignment horizontal="center" vertical="center" wrapText="1"/>
    </xf>
    <xf numFmtId="0" fontId="67" fillId="0" borderId="45" xfId="6" applyFont="1" applyBorder="1" applyAlignment="1">
      <alignment horizontal="center" vertical="center" wrapText="1"/>
    </xf>
    <xf numFmtId="0" fontId="68" fillId="0" borderId="11" xfId="6" applyFont="1" applyBorder="1" applyAlignment="1">
      <alignment horizontal="left"/>
    </xf>
    <xf numFmtId="0" fontId="62" fillId="0" borderId="12" xfId="0" applyFont="1" applyBorder="1" applyAlignment="1"/>
    <xf numFmtId="0" fontId="62" fillId="0" borderId="48" xfId="0" applyFont="1" applyBorder="1" applyAlignment="1"/>
    <xf numFmtId="0" fontId="73" fillId="0" borderId="0" xfId="0" applyFont="1" applyBorder="1" applyAlignment="1">
      <alignment horizontal="left"/>
    </xf>
    <xf numFmtId="0" fontId="67" fillId="0" borderId="0" xfId="6" applyFont="1" applyBorder="1" applyAlignment="1">
      <alignment horizontal="center" vertical="center"/>
    </xf>
    <xf numFmtId="0" fontId="77" fillId="0" borderId="0" xfId="6" applyFont="1" applyBorder="1" applyAlignment="1">
      <alignment horizontal="center"/>
    </xf>
    <xf numFmtId="0" fontId="68" fillId="0" borderId="0" xfId="6" applyFont="1" applyBorder="1" applyAlignment="1">
      <alignment horizontal="left"/>
    </xf>
    <xf numFmtId="0" fontId="63" fillId="0" borderId="0" xfId="6" applyFont="1" applyBorder="1" applyAlignment="1">
      <alignment horizontal="right"/>
    </xf>
    <xf numFmtId="0" fontId="67" fillId="0" borderId="12" xfId="6" applyFont="1" applyBorder="1" applyAlignment="1">
      <alignment horizontal="center" vertical="center"/>
    </xf>
    <xf numFmtId="0" fontId="70" fillId="0" borderId="91" xfId="6" applyFont="1" applyBorder="1" applyAlignment="1">
      <alignment horizontal="left"/>
    </xf>
    <xf numFmtId="0" fontId="62" fillId="0" borderId="12" xfId="0" applyFont="1" applyBorder="1" applyAlignment="1">
      <alignment horizontal="left"/>
    </xf>
    <xf numFmtId="0" fontId="62" fillId="0" borderId="48" xfId="0" applyFont="1" applyBorder="1" applyAlignment="1">
      <alignment horizontal="left"/>
    </xf>
    <xf numFmtId="0" fontId="70" fillId="0" borderId="0" xfId="6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67" fillId="0" borderId="0" xfId="6" applyFont="1" applyBorder="1" applyAlignment="1">
      <alignment horizontal="left"/>
    </xf>
    <xf numFmtId="0" fontId="72" fillId="0" borderId="91" xfId="6" applyFont="1" applyBorder="1" applyAlignment="1">
      <alignment horizontal="left"/>
    </xf>
    <xf numFmtId="0" fontId="73" fillId="0" borderId="12" xfId="0" applyFont="1" applyBorder="1" applyAlignment="1">
      <alignment horizontal="left"/>
    </xf>
    <xf numFmtId="0" fontId="73" fillId="0" borderId="48" xfId="0" applyFont="1" applyBorder="1" applyAlignment="1">
      <alignment horizontal="left"/>
    </xf>
    <xf numFmtId="0" fontId="69" fillId="0" borderId="0" xfId="6" applyFont="1" applyBorder="1" applyAlignment="1">
      <alignment horizontal="center"/>
    </xf>
    <xf numFmtId="0" fontId="67" fillId="0" borderId="157" xfId="6" applyFont="1" applyBorder="1" applyAlignment="1">
      <alignment horizontal="center"/>
    </xf>
    <xf numFmtId="0" fontId="77" fillId="0" borderId="70" xfId="6" applyFont="1" applyBorder="1" applyAlignment="1">
      <alignment horizontal="center"/>
    </xf>
    <xf numFmtId="0" fontId="77" fillId="0" borderId="71" xfId="6" applyFont="1" applyBorder="1" applyAlignment="1">
      <alignment horizontal="center"/>
    </xf>
    <xf numFmtId="0" fontId="69" fillId="0" borderId="13" xfId="6" applyFont="1" applyBorder="1" applyAlignment="1">
      <alignment horizontal="left"/>
    </xf>
    <xf numFmtId="0" fontId="69" fillId="0" borderId="46" xfId="6" applyFont="1" applyBorder="1" applyAlignment="1">
      <alignment horizontal="left"/>
    </xf>
    <xf numFmtId="0" fontId="67" fillId="0" borderId="13" xfId="0" applyFont="1" applyBorder="1" applyAlignment="1">
      <alignment horizontal="left"/>
    </xf>
    <xf numFmtId="0" fontId="67" fillId="0" borderId="46" xfId="0" applyFont="1" applyBorder="1" applyAlignment="1">
      <alignment horizontal="left"/>
    </xf>
    <xf numFmtId="0" fontId="67" fillId="0" borderId="164" xfId="6" applyFont="1" applyBorder="1" applyAlignment="1">
      <alignment horizontal="center" vertical="center" wrapText="1"/>
    </xf>
    <xf numFmtId="0" fontId="67" fillId="0" borderId="2" xfId="6" applyFont="1" applyBorder="1" applyAlignment="1">
      <alignment horizontal="center" vertical="center" wrapText="1"/>
    </xf>
    <xf numFmtId="0" fontId="67" fillId="0" borderId="21" xfId="6" applyFont="1" applyBorder="1" applyAlignment="1">
      <alignment horizontal="center" vertical="center" wrapText="1"/>
    </xf>
    <xf numFmtId="0" fontId="67" fillId="0" borderId="48" xfId="6" applyFont="1" applyBorder="1" applyAlignment="1">
      <alignment horizontal="center" vertical="center"/>
    </xf>
    <xf numFmtId="0" fontId="67" fillId="0" borderId="54" xfId="6" applyFont="1" applyBorder="1" applyAlignment="1">
      <alignment horizontal="center"/>
    </xf>
    <xf numFmtId="0" fontId="67" fillId="0" borderId="89" xfId="6" applyFont="1" applyBorder="1" applyAlignment="1">
      <alignment horizontal="center"/>
    </xf>
    <xf numFmtId="0" fontId="67" fillId="0" borderId="163" xfId="6" applyFont="1" applyBorder="1" applyAlignment="1">
      <alignment horizontal="center"/>
    </xf>
    <xf numFmtId="0" fontId="68" fillId="0" borderId="118" xfId="6" applyFont="1" applyBorder="1" applyAlignment="1">
      <alignment horizontal="center" vertical="center"/>
    </xf>
    <xf numFmtId="0" fontId="68" fillId="0" borderId="143" xfId="6" applyFont="1" applyBorder="1" applyAlignment="1">
      <alignment horizontal="center" vertical="center"/>
    </xf>
    <xf numFmtId="0" fontId="68" fillId="0" borderId="150" xfId="6" applyFont="1" applyBorder="1" applyAlignment="1">
      <alignment horizontal="center" vertical="center"/>
    </xf>
    <xf numFmtId="0" fontId="68" fillId="0" borderId="161" xfId="6" applyFont="1" applyBorder="1" applyAlignment="1">
      <alignment horizontal="center" vertical="center"/>
    </xf>
    <xf numFmtId="0" fontId="68" fillId="0" borderId="90" xfId="6" applyFont="1" applyBorder="1" applyAlignment="1">
      <alignment horizontal="center" vertical="center"/>
    </xf>
    <xf numFmtId="0" fontId="68" fillId="0" borderId="43" xfId="6" applyFont="1" applyBorder="1" applyAlignment="1">
      <alignment horizontal="center" vertical="center"/>
    </xf>
    <xf numFmtId="0" fontId="68" fillId="0" borderId="91" xfId="6" applyFont="1" applyBorder="1" applyAlignment="1">
      <alignment horizontal="center" vertical="center"/>
    </xf>
    <xf numFmtId="0" fontId="68" fillId="0" borderId="109" xfId="6" applyFont="1" applyBorder="1" applyAlignment="1">
      <alignment horizontal="center" vertical="center"/>
    </xf>
    <xf numFmtId="0" fontId="67" fillId="0" borderId="146" xfId="6" applyFont="1" applyBorder="1" applyAlignment="1">
      <alignment horizontal="center"/>
    </xf>
    <xf numFmtId="0" fontId="67" fillId="0" borderId="143" xfId="6" applyFont="1" applyBorder="1" applyAlignment="1">
      <alignment horizontal="center"/>
    </xf>
    <xf numFmtId="0" fontId="67" fillId="0" borderId="150" xfId="6" applyFont="1" applyBorder="1" applyAlignment="1">
      <alignment horizontal="center"/>
    </xf>
    <xf numFmtId="0" fontId="67" fillId="0" borderId="161" xfId="6" applyFont="1" applyBorder="1" applyAlignment="1">
      <alignment horizontal="center"/>
    </xf>
    <xf numFmtId="0" fontId="67" fillId="0" borderId="14" xfId="6" applyFont="1" applyBorder="1" applyAlignment="1">
      <alignment horizontal="center"/>
    </xf>
    <xf numFmtId="0" fontId="77" fillId="0" borderId="110" xfId="6" applyFont="1" applyBorder="1" applyAlignment="1">
      <alignment horizontal="center"/>
    </xf>
    <xf numFmtId="0" fontId="2" fillId="0" borderId="0" xfId="7" applyAlignment="1">
      <alignment wrapText="1"/>
    </xf>
    <xf numFmtId="0" fontId="0" fillId="0" borderId="0" xfId="0"/>
    <xf numFmtId="0" fontId="5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7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7" fillId="0" borderId="10" xfId="7" applyFont="1" applyBorder="1" applyAlignment="1">
      <alignment horizontal="left"/>
    </xf>
    <xf numFmtId="0" fontId="17" fillId="0" borderId="17" xfId="7" applyFont="1" applyBorder="1" applyAlignment="1">
      <alignment horizontal="left"/>
    </xf>
    <xf numFmtId="0" fontId="9" fillId="0" borderId="165" xfId="7" applyFont="1" applyBorder="1" applyAlignment="1">
      <alignment horizontal="center" vertical="center" wrapText="1"/>
    </xf>
    <xf numFmtId="0" fontId="9" fillId="0" borderId="145" xfId="7" applyFont="1" applyBorder="1" applyAlignment="1">
      <alignment horizontal="center" vertical="center" wrapText="1"/>
    </xf>
    <xf numFmtId="0" fontId="9" fillId="0" borderId="168" xfId="7" applyFont="1" applyBorder="1" applyAlignment="1">
      <alignment horizontal="center" vertical="center" wrapText="1"/>
    </xf>
    <xf numFmtId="0" fontId="17" fillId="0" borderId="124" xfId="7" applyFont="1" applyBorder="1" applyAlignment="1">
      <alignment horizontal="right"/>
    </xf>
    <xf numFmtId="0" fontId="17" fillId="0" borderId="10" xfId="7" applyFont="1" applyBorder="1" applyAlignment="1">
      <alignment horizontal="left" wrapText="1"/>
    </xf>
    <xf numFmtId="0" fontId="17" fillId="0" borderId="17" xfId="7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0" fillId="0" borderId="10" xfId="7" applyFont="1" applyBorder="1" applyAlignment="1">
      <alignment horizontal="left" wrapText="1"/>
    </xf>
    <xf numFmtId="0" fontId="10" fillId="0" borderId="17" xfId="7" applyFont="1" applyBorder="1" applyAlignment="1">
      <alignment horizontal="left" wrapText="1"/>
    </xf>
    <xf numFmtId="0" fontId="10" fillId="0" borderId="10" xfId="7" applyFont="1" applyBorder="1" applyAlignment="1">
      <alignment horizontal="left"/>
    </xf>
    <xf numFmtId="0" fontId="10" fillId="0" borderId="17" xfId="7" applyFont="1" applyBorder="1" applyAlignment="1">
      <alignment horizontal="left"/>
    </xf>
    <xf numFmtId="0" fontId="9" fillId="0" borderId="147" xfId="7" applyFont="1" applyBorder="1" applyAlignment="1"/>
    <xf numFmtId="0" fontId="9" fillId="0" borderId="124" xfId="7" applyFont="1" applyBorder="1" applyAlignment="1"/>
    <xf numFmtId="0" fontId="9" fillId="0" borderId="158" xfId="7" applyFont="1" applyBorder="1" applyAlignment="1">
      <alignment horizontal="center" vertical="center"/>
    </xf>
    <xf numFmtId="0" fontId="9" fillId="0" borderId="25" xfId="7" applyFont="1" applyBorder="1" applyAlignment="1">
      <alignment horizontal="center" vertical="center"/>
    </xf>
    <xf numFmtId="0" fontId="9" fillId="0" borderId="153" xfId="7" applyFont="1" applyBorder="1" applyAlignment="1">
      <alignment horizontal="center" vertical="center"/>
    </xf>
    <xf numFmtId="0" fontId="9" fillId="0" borderId="165" xfId="7" applyFont="1" applyBorder="1" applyAlignment="1">
      <alignment horizontal="center" vertical="center"/>
    </xf>
    <xf numFmtId="0" fontId="6" fillId="0" borderId="145" xfId="7" applyFont="1" applyBorder="1" applyAlignment="1">
      <alignment horizontal="center" vertical="center"/>
    </xf>
    <xf numFmtId="0" fontId="6" fillId="0" borderId="157" xfId="7" applyFont="1" applyBorder="1" applyAlignment="1">
      <alignment horizontal="center" vertical="center"/>
    </xf>
    <xf numFmtId="0" fontId="12" fillId="0" borderId="166" xfId="7" applyFont="1" applyBorder="1" applyAlignment="1">
      <alignment horizontal="center" vertical="center"/>
    </xf>
    <xf numFmtId="0" fontId="5" fillId="0" borderId="167" xfId="7" applyFont="1" applyBorder="1" applyAlignment="1">
      <alignment horizontal="center" vertical="center"/>
    </xf>
    <xf numFmtId="0" fontId="12" fillId="0" borderId="10" xfId="7" applyFont="1" applyBorder="1" applyAlignment="1">
      <alignment horizontal="center"/>
    </xf>
    <xf numFmtId="0" fontId="5" fillId="0" borderId="0" xfId="7" applyFont="1" applyBorder="1" applyAlignment="1">
      <alignment horizontal="center"/>
    </xf>
    <xf numFmtId="0" fontId="9" fillId="0" borderId="163" xfId="7" applyFont="1" applyBorder="1" applyAlignment="1">
      <alignment horizontal="center" vertical="center"/>
    </xf>
    <xf numFmtId="0" fontId="6" fillId="0" borderId="168" xfId="7" applyFont="1" applyBorder="1" applyAlignment="1">
      <alignment horizontal="center" vertical="center"/>
    </xf>
    <xf numFmtId="0" fontId="32" fillId="0" borderId="59" xfId="9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84" xfId="0" applyBorder="1" applyAlignment="1">
      <alignment vertical="center"/>
    </xf>
    <xf numFmtId="0" fontId="32" fillId="0" borderId="169" xfId="9" applyFont="1" applyBorder="1" applyAlignment="1">
      <alignment horizontal="center" vertical="center" wrapText="1"/>
    </xf>
    <xf numFmtId="0" fontId="0" fillId="0" borderId="136" xfId="0" applyBorder="1" applyAlignment="1">
      <alignment vertical="center"/>
    </xf>
    <xf numFmtId="0" fontId="0" fillId="0" borderId="134" xfId="0" applyBorder="1" applyAlignment="1">
      <alignment vertical="center"/>
    </xf>
    <xf numFmtId="0" fontId="8" fillId="0" borderId="124" xfId="8" applyFont="1" applyBorder="1" applyAlignment="1">
      <alignment horizontal="right"/>
    </xf>
    <xf numFmtId="0" fontId="10" fillId="0" borderId="149" xfId="8" applyFont="1" applyBorder="1" applyAlignment="1">
      <alignment horizontal="center"/>
    </xf>
    <xf numFmtId="0" fontId="10" fillId="0" borderId="25" xfId="8" applyFont="1" applyBorder="1" applyAlignment="1">
      <alignment horizontal="center"/>
    </xf>
    <xf numFmtId="0" fontId="5" fillId="0" borderId="0" xfId="8" applyFont="1" applyAlignment="1">
      <alignment horizontal="center"/>
    </xf>
    <xf numFmtId="0" fontId="2" fillId="0" borderId="0" xfId="8" applyAlignment="1">
      <alignment horizontal="center"/>
    </xf>
    <xf numFmtId="0" fontId="11" fillId="0" borderId="0" xfId="8" applyFont="1" applyAlignment="1">
      <alignment horizontal="center"/>
    </xf>
    <xf numFmtId="0" fontId="8" fillId="0" borderId="0" xfId="8" applyFont="1" applyBorder="1"/>
    <xf numFmtId="0" fontId="8" fillId="0" borderId="124" xfId="8" applyFont="1" applyBorder="1"/>
    <xf numFmtId="0" fontId="0" fillId="0" borderId="124" xfId="0" applyBorder="1"/>
    <xf numFmtId="0" fontId="32" fillId="0" borderId="156" xfId="9" applyFont="1" applyBorder="1" applyAlignment="1">
      <alignment horizontal="center" vertical="center" wrapText="1"/>
    </xf>
    <xf numFmtId="0" fontId="0" fillId="0" borderId="58" xfId="0" applyBorder="1" applyAlignment="1">
      <alignment vertical="center" wrapText="1"/>
    </xf>
    <xf numFmtId="0" fontId="0" fillId="0" borderId="170" xfId="0" applyBorder="1" applyAlignment="1">
      <alignment vertical="center" wrapText="1"/>
    </xf>
    <xf numFmtId="49" fontId="12" fillId="0" borderId="10" xfId="8" applyNumberFormat="1" applyFont="1" applyBorder="1"/>
    <xf numFmtId="49" fontId="12" fillId="0" borderId="0" xfId="8" applyNumberFormat="1" applyFont="1"/>
    <xf numFmtId="0" fontId="7" fillId="0" borderId="70" xfId="8" applyFont="1" applyBorder="1" applyAlignment="1">
      <alignment horizontal="center"/>
    </xf>
    <xf numFmtId="0" fontId="7" fillId="0" borderId="71" xfId="8" applyFont="1" applyBorder="1" applyAlignment="1">
      <alignment horizontal="center"/>
    </xf>
    <xf numFmtId="0" fontId="32" fillId="0" borderId="25" xfId="9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24" xfId="0" applyBorder="1" applyAlignment="1">
      <alignment vertical="center" wrapText="1"/>
    </xf>
    <xf numFmtId="0" fontId="104" fillId="0" borderId="11" xfId="9" applyFont="1" applyBorder="1"/>
    <xf numFmtId="0" fontId="33" fillId="0" borderId="106" xfId="0" applyFont="1" applyBorder="1"/>
    <xf numFmtId="0" fontId="113" fillId="0" borderId="70" xfId="9" applyFont="1" applyBorder="1" applyAlignment="1">
      <alignment horizontal="center"/>
    </xf>
    <xf numFmtId="0" fontId="113" fillId="0" borderId="71" xfId="9" applyFont="1" applyBorder="1" applyAlignment="1">
      <alignment horizontal="center"/>
    </xf>
    <xf numFmtId="0" fontId="5" fillId="0" borderId="0" xfId="9" applyFont="1" applyAlignment="1">
      <alignment horizontal="center"/>
    </xf>
    <xf numFmtId="0" fontId="2" fillId="0" borderId="0" xfId="9" applyAlignment="1">
      <alignment horizontal="center"/>
    </xf>
    <xf numFmtId="0" fontId="6" fillId="0" borderId="0" xfId="9" applyFont="1" applyAlignment="1">
      <alignment horizontal="center"/>
    </xf>
    <xf numFmtId="0" fontId="103" fillId="0" borderId="163" xfId="9" applyFont="1" applyBorder="1" applyAlignment="1">
      <alignment horizontal="center"/>
    </xf>
    <xf numFmtId="0" fontId="103" fillId="0" borderId="145" xfId="9" applyFont="1" applyBorder="1" applyAlignment="1">
      <alignment horizontal="center"/>
    </xf>
    <xf numFmtId="0" fontId="32" fillId="0" borderId="158" xfId="9" applyFont="1" applyBorder="1" applyAlignment="1">
      <alignment horizontal="center" vertical="center" wrapText="1"/>
    </xf>
    <xf numFmtId="0" fontId="0" fillId="0" borderId="171" xfId="0" applyBorder="1" applyAlignment="1">
      <alignment vertical="center" wrapText="1"/>
    </xf>
    <xf numFmtId="0" fontId="40" fillId="0" borderId="145" xfId="2" applyFont="1" applyBorder="1" applyAlignment="1">
      <alignment horizontal="center"/>
    </xf>
    <xf numFmtId="0" fontId="36" fillId="0" borderId="157" xfId="0" applyFont="1" applyBorder="1" applyAlignment="1">
      <alignment horizontal="center"/>
    </xf>
    <xf numFmtId="0" fontId="38" fillId="0" borderId="149" xfId="3" applyFont="1" applyBorder="1" applyAlignment="1">
      <alignment horizontal="center" vertical="center"/>
    </xf>
    <xf numFmtId="0" fontId="36" fillId="0" borderId="25" xfId="0" applyFont="1" applyBorder="1" applyAlignment="1">
      <alignment horizontal="center"/>
    </xf>
    <xf numFmtId="0" fontId="36" fillId="0" borderId="172" xfId="0" applyFont="1" applyBorder="1" applyAlignment="1">
      <alignment horizontal="center"/>
    </xf>
    <xf numFmtId="0" fontId="36" fillId="0" borderId="52" xfId="0" applyFont="1" applyBorder="1" applyAlignment="1">
      <alignment horizontal="center"/>
    </xf>
    <xf numFmtId="0" fontId="36" fillId="0" borderId="51" xfId="0" applyFont="1" applyBorder="1" applyAlignment="1">
      <alignment horizontal="center"/>
    </xf>
    <xf numFmtId="0" fontId="36" fillId="0" borderId="53" xfId="0" applyFont="1" applyBorder="1" applyAlignment="1">
      <alignment horizontal="center"/>
    </xf>
    <xf numFmtId="0" fontId="38" fillId="0" borderId="165" xfId="3" applyFont="1" applyBorder="1" applyAlignment="1">
      <alignment horizontal="center" vertical="center"/>
    </xf>
    <xf numFmtId="0" fontId="38" fillId="0" borderId="168" xfId="3" applyFont="1" applyBorder="1" applyAlignment="1">
      <alignment horizontal="center" vertical="center"/>
    </xf>
    <xf numFmtId="0" fontId="38" fillId="0" borderId="165" xfId="3" applyFont="1" applyBorder="1" applyAlignment="1">
      <alignment horizontal="center"/>
    </xf>
    <xf numFmtId="0" fontId="36" fillId="0" borderId="168" xfId="0" applyFont="1" applyBorder="1" applyAlignment="1">
      <alignment horizontal="center"/>
    </xf>
    <xf numFmtId="0" fontId="38" fillId="0" borderId="145" xfId="3" applyFont="1" applyBorder="1" applyAlignment="1">
      <alignment horizontal="center"/>
    </xf>
    <xf numFmtId="0" fontId="38" fillId="0" borderId="168" xfId="3" applyFont="1" applyBorder="1" applyAlignment="1">
      <alignment horizontal="center"/>
    </xf>
    <xf numFmtId="0" fontId="40" fillId="0" borderId="165" xfId="2" applyFont="1" applyBorder="1" applyAlignment="1">
      <alignment horizontal="center"/>
    </xf>
    <xf numFmtId="0" fontId="40" fillId="0" borderId="168" xfId="2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3" applyFont="1" applyAlignment="1">
      <alignment horizontal="right"/>
    </xf>
  </cellXfs>
  <cellStyles count="10">
    <cellStyle name="Normál" xfId="0" builtinId="0"/>
    <cellStyle name="Normál_Munka1" xfId="1"/>
    <cellStyle name="Normál_Munka11" xfId="2"/>
    <cellStyle name="Normál_Munka11_1" xfId="3"/>
    <cellStyle name="Normál_Munka2" xfId="4"/>
    <cellStyle name="Normál_Munka2_1" xfId="5"/>
    <cellStyle name="Normál_Munka3" xfId="6"/>
    <cellStyle name="Normál_Munka4" xfId="7"/>
    <cellStyle name="Normál_Munka5" xfId="8"/>
    <cellStyle name="Normál_Munka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T26" sqref="T26"/>
    </sheetView>
  </sheetViews>
  <sheetFormatPr defaultRowHeight="12.75" x14ac:dyDescent="0.2"/>
  <cols>
    <col min="1" max="6" width="9.140625" style="108"/>
    <col min="7" max="7" width="11.140625" style="108" bestFit="1" customWidth="1"/>
    <col min="8" max="8" width="9.140625" style="108"/>
    <col min="9" max="9" width="36.42578125" style="108" customWidth="1"/>
    <col min="10" max="10" width="11.140625" style="108" bestFit="1" customWidth="1"/>
    <col min="11" max="16384" width="9.140625" style="108"/>
  </cols>
  <sheetData>
    <row r="1" spans="1:10" ht="16.5" x14ac:dyDescent="0.25">
      <c r="A1" s="107"/>
      <c r="B1" s="1298"/>
      <c r="C1" s="1298"/>
      <c r="D1" s="1298"/>
      <c r="E1" s="1298"/>
      <c r="F1" s="1298"/>
      <c r="G1" s="1298"/>
      <c r="H1" s="1298"/>
      <c r="I1" s="1298"/>
      <c r="J1" s="1298"/>
    </row>
    <row r="2" spans="1:10" x14ac:dyDescent="0.2">
      <c r="A2" s="107"/>
      <c r="B2" s="107"/>
      <c r="C2" s="107"/>
      <c r="D2" s="107"/>
      <c r="E2" s="107"/>
      <c r="F2" s="107"/>
      <c r="G2" s="109"/>
      <c r="H2" s="109"/>
      <c r="I2" s="109"/>
      <c r="J2" s="109"/>
    </row>
    <row r="3" spans="1:10" x14ac:dyDescent="0.2">
      <c r="A3" s="107"/>
      <c r="B3" s="107"/>
      <c r="C3" s="107"/>
      <c r="D3" s="107"/>
      <c r="E3" s="107"/>
      <c r="F3" s="107"/>
      <c r="G3" s="107"/>
      <c r="H3" s="107"/>
      <c r="I3" s="107"/>
      <c r="J3" s="110"/>
    </row>
    <row r="4" spans="1:10" x14ac:dyDescent="0.2">
      <c r="A4" s="107"/>
      <c r="B4" s="1299" t="s">
        <v>434</v>
      </c>
      <c r="C4" s="1296"/>
      <c r="D4" s="1296"/>
      <c r="E4" s="1296"/>
      <c r="F4" s="1296"/>
      <c r="G4" s="1296"/>
      <c r="H4" s="1296"/>
      <c r="I4" s="1296"/>
      <c r="J4" s="1296"/>
    </row>
    <row r="5" spans="1:10" x14ac:dyDescent="0.2">
      <c r="A5" s="107"/>
      <c r="B5" s="1300" t="s">
        <v>362</v>
      </c>
      <c r="C5" s="1296"/>
      <c r="D5" s="1296"/>
      <c r="E5" s="1296"/>
      <c r="F5" s="1296"/>
      <c r="G5" s="1296"/>
      <c r="H5" s="1296"/>
      <c r="I5" s="1296"/>
      <c r="J5" s="1296"/>
    </row>
    <row r="6" spans="1:10" x14ac:dyDescent="0.2">
      <c r="A6" s="107"/>
      <c r="B6" s="1296"/>
      <c r="C6" s="1297"/>
      <c r="D6" s="1297"/>
      <c r="E6" s="1297"/>
      <c r="F6" s="1297"/>
      <c r="G6" s="1297"/>
      <c r="H6" s="1297"/>
      <c r="I6" s="1297"/>
      <c r="J6" s="1297"/>
    </row>
    <row r="7" spans="1:10" x14ac:dyDescent="0.2">
      <c r="A7" s="107"/>
      <c r="B7" s="107"/>
      <c r="C7" s="111"/>
      <c r="D7" s="111"/>
      <c r="E7" s="111"/>
      <c r="F7" s="111"/>
      <c r="G7" s="111"/>
      <c r="H7" s="111"/>
      <c r="I7" s="111"/>
      <c r="J7" s="111"/>
    </row>
    <row r="8" spans="1:10" x14ac:dyDescent="0.2">
      <c r="A8" s="107"/>
      <c r="B8" s="107"/>
      <c r="C8" s="107"/>
      <c r="D8" s="111"/>
      <c r="E8" s="111"/>
      <c r="F8" s="111"/>
      <c r="G8" s="111"/>
      <c r="H8" s="111"/>
      <c r="I8" s="111"/>
      <c r="J8" s="111"/>
    </row>
    <row r="9" spans="1:10" ht="13.5" thickBot="1" x14ac:dyDescent="0.25">
      <c r="A9" s="107"/>
      <c r="B9" s="107"/>
      <c r="C9" s="107"/>
      <c r="D9" s="107"/>
      <c r="E9" s="107"/>
      <c r="F9" s="107"/>
      <c r="G9" s="107"/>
      <c r="H9" s="107"/>
      <c r="I9" s="1301" t="s">
        <v>325</v>
      </c>
      <c r="J9" s="1302"/>
    </row>
    <row r="10" spans="1:10" ht="13.5" thickTop="1" x14ac:dyDescent="0.2">
      <c r="A10" s="107"/>
      <c r="B10" s="1303" t="s">
        <v>0</v>
      </c>
      <c r="C10" s="1305" t="s">
        <v>1</v>
      </c>
      <c r="D10" s="1305"/>
      <c r="E10" s="1305"/>
      <c r="F10" s="1305"/>
      <c r="G10" s="1294" t="s">
        <v>2</v>
      </c>
      <c r="H10" s="1303" t="s">
        <v>0</v>
      </c>
      <c r="I10" s="1282" t="s">
        <v>1</v>
      </c>
      <c r="J10" s="1294" t="s">
        <v>2</v>
      </c>
    </row>
    <row r="11" spans="1:10" x14ac:dyDescent="0.2">
      <c r="A11" s="107"/>
      <c r="B11" s="1304"/>
      <c r="C11" s="1306"/>
      <c r="D11" s="1306"/>
      <c r="E11" s="1306"/>
      <c r="F11" s="1306"/>
      <c r="G11" s="1295"/>
      <c r="H11" s="1304"/>
      <c r="I11" s="1283"/>
      <c r="J11" s="1295"/>
    </row>
    <row r="12" spans="1:10" x14ac:dyDescent="0.2">
      <c r="A12" s="107"/>
      <c r="B12" s="894"/>
      <c r="C12" s="1286" t="s">
        <v>4</v>
      </c>
      <c r="D12" s="1287"/>
      <c r="E12" s="1287"/>
      <c r="F12" s="1288"/>
      <c r="G12" s="896"/>
      <c r="H12" s="894"/>
      <c r="I12" s="895" t="s">
        <v>5</v>
      </c>
      <c r="J12" s="897"/>
    </row>
    <row r="13" spans="1:10" x14ac:dyDescent="0.2">
      <c r="A13" s="107"/>
      <c r="B13" s="898" t="s">
        <v>6</v>
      </c>
      <c r="C13" s="1289" t="s">
        <v>256</v>
      </c>
      <c r="D13" s="1289"/>
      <c r="E13" s="1289"/>
      <c r="F13" s="1289"/>
      <c r="G13" s="900">
        <v>520079883</v>
      </c>
      <c r="H13" s="898" t="s">
        <v>6</v>
      </c>
      <c r="I13" s="899" t="s">
        <v>30</v>
      </c>
      <c r="J13" s="901">
        <v>144128051</v>
      </c>
    </row>
    <row r="14" spans="1:10" x14ac:dyDescent="0.2">
      <c r="A14" s="107"/>
      <c r="B14" s="902" t="s">
        <v>8</v>
      </c>
      <c r="C14" s="903" t="s">
        <v>119</v>
      </c>
      <c r="D14" s="903"/>
      <c r="E14" s="903"/>
      <c r="F14" s="903"/>
      <c r="G14" s="904">
        <v>50121364</v>
      </c>
      <c r="H14" s="902" t="s">
        <v>8</v>
      </c>
      <c r="I14" s="899" t="s">
        <v>193</v>
      </c>
      <c r="J14" s="901">
        <v>22905387</v>
      </c>
    </row>
    <row r="15" spans="1:10" x14ac:dyDescent="0.2">
      <c r="A15" s="107"/>
      <c r="B15" s="905" t="s">
        <v>9</v>
      </c>
      <c r="C15" s="1290" t="s">
        <v>7</v>
      </c>
      <c r="D15" s="1291"/>
      <c r="E15" s="1291"/>
      <c r="F15" s="1292"/>
      <c r="G15" s="900">
        <v>73755369</v>
      </c>
      <c r="H15" s="905" t="s">
        <v>9</v>
      </c>
      <c r="I15" s="899" t="s">
        <v>253</v>
      </c>
      <c r="J15" s="909">
        <v>150398028</v>
      </c>
    </row>
    <row r="16" spans="1:10" x14ac:dyDescent="0.2">
      <c r="A16" s="107"/>
      <c r="B16" s="910" t="s">
        <v>10</v>
      </c>
      <c r="C16" s="911" t="s">
        <v>191</v>
      </c>
      <c r="D16" s="912"/>
      <c r="E16" s="912"/>
      <c r="F16" s="913"/>
      <c r="G16" s="914"/>
      <c r="H16" s="910" t="s">
        <v>10</v>
      </c>
      <c r="I16" s="899" t="s">
        <v>120</v>
      </c>
      <c r="J16" s="901">
        <v>1680000</v>
      </c>
    </row>
    <row r="17" spans="1:10" x14ac:dyDescent="0.2">
      <c r="A17" s="107"/>
      <c r="B17" s="915" t="s">
        <v>11</v>
      </c>
      <c r="C17" s="906" t="s">
        <v>190</v>
      </c>
      <c r="D17" s="907"/>
      <c r="E17" s="907"/>
      <c r="F17" s="908"/>
      <c r="G17" s="900">
        <v>300000</v>
      </c>
      <c r="H17" s="910" t="s">
        <v>11</v>
      </c>
      <c r="I17" s="899" t="s">
        <v>257</v>
      </c>
      <c r="J17" s="901">
        <v>254631310</v>
      </c>
    </row>
    <row r="18" spans="1:10" x14ac:dyDescent="0.2">
      <c r="A18" s="107"/>
      <c r="B18" s="910" t="s">
        <v>13</v>
      </c>
      <c r="C18" s="906" t="s">
        <v>192</v>
      </c>
      <c r="D18" s="907"/>
      <c r="E18" s="907"/>
      <c r="F18" s="916"/>
      <c r="G18" s="917">
        <v>299052296</v>
      </c>
      <c r="H18" s="915" t="s">
        <v>13</v>
      </c>
      <c r="I18" s="918" t="s">
        <v>35</v>
      </c>
      <c r="J18" s="919">
        <v>322795317</v>
      </c>
    </row>
    <row r="19" spans="1:10" x14ac:dyDescent="0.2">
      <c r="A19" s="107"/>
      <c r="B19" s="910"/>
      <c r="C19" s="906"/>
      <c r="D19" s="907"/>
      <c r="E19" s="907"/>
      <c r="F19" s="908"/>
      <c r="G19" s="900"/>
      <c r="H19" s="910" t="s">
        <v>14</v>
      </c>
      <c r="I19" s="920" t="s">
        <v>34</v>
      </c>
      <c r="J19" s="901">
        <v>38744751</v>
      </c>
    </row>
    <row r="20" spans="1:10" x14ac:dyDescent="0.2">
      <c r="A20" s="107"/>
      <c r="B20" s="905"/>
      <c r="C20" s="906"/>
      <c r="D20" s="907"/>
      <c r="E20" s="907"/>
      <c r="F20" s="908"/>
      <c r="G20" s="900"/>
      <c r="H20" s="905" t="s">
        <v>15</v>
      </c>
      <c r="I20" s="921" t="s">
        <v>258</v>
      </c>
      <c r="J20" s="909">
        <v>1224350</v>
      </c>
    </row>
    <row r="21" spans="1:10" x14ac:dyDescent="0.2">
      <c r="A21" s="107"/>
      <c r="B21" s="905"/>
      <c r="C21" s="911"/>
      <c r="D21" s="912"/>
      <c r="E21" s="912"/>
      <c r="F21" s="913"/>
      <c r="G21" s="914"/>
      <c r="H21" s="905" t="s">
        <v>194</v>
      </c>
      <c r="I21" s="921" t="s">
        <v>259</v>
      </c>
      <c r="J21" s="909">
        <v>6801718</v>
      </c>
    </row>
    <row r="22" spans="1:10" x14ac:dyDescent="0.2">
      <c r="A22" s="107"/>
      <c r="B22" s="905"/>
      <c r="C22" s="911"/>
      <c r="D22" s="912"/>
      <c r="E22" s="912"/>
      <c r="F22" s="913"/>
      <c r="G22" s="914"/>
      <c r="H22" s="905"/>
      <c r="I22" s="921"/>
      <c r="J22" s="909"/>
    </row>
    <row r="23" spans="1:10" x14ac:dyDescent="0.2">
      <c r="A23" s="107"/>
      <c r="B23" s="905"/>
      <c r="C23" s="911"/>
      <c r="D23" s="912"/>
      <c r="E23" s="912"/>
      <c r="F23" s="913"/>
      <c r="G23" s="914"/>
      <c r="H23" s="905"/>
      <c r="I23" s="922"/>
      <c r="J23" s="909"/>
    </row>
    <row r="24" spans="1:10" ht="13.5" thickBot="1" x14ac:dyDescent="0.25">
      <c r="A24" s="107"/>
      <c r="B24" s="905"/>
      <c r="C24" s="1293"/>
      <c r="D24" s="1293"/>
      <c r="E24" s="1293"/>
      <c r="F24" s="1293"/>
      <c r="G24" s="914"/>
      <c r="H24" s="905"/>
      <c r="I24" s="922"/>
      <c r="J24" s="923"/>
    </row>
    <row r="25" spans="1:10" ht="14.25" thickTop="1" thickBot="1" x14ac:dyDescent="0.25">
      <c r="A25" s="107"/>
      <c r="B25" s="1284" t="s">
        <v>95</v>
      </c>
      <c r="C25" s="1285"/>
      <c r="D25" s="1285"/>
      <c r="E25" s="1285"/>
      <c r="F25" s="1285"/>
      <c r="G25" s="924">
        <f>G13+G14+G15+G16+G17+G18</f>
        <v>943308912</v>
      </c>
      <c r="H25" s="1284" t="s">
        <v>297</v>
      </c>
      <c r="I25" s="1285"/>
      <c r="J25" s="924">
        <f>SUM(J13:J24)</f>
        <v>943308912</v>
      </c>
    </row>
    <row r="26" spans="1:10" ht="13.5" thickTop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0" x14ac:dyDescent="0.2">
      <c r="A27" s="107"/>
      <c r="B27" s="107"/>
      <c r="C27" s="107"/>
      <c r="D27" s="107"/>
      <c r="E27" s="107"/>
      <c r="F27" s="107"/>
      <c r="G27" s="107"/>
      <c r="H27" s="107"/>
      <c r="I27" s="107"/>
      <c r="J27" s="107"/>
    </row>
  </sheetData>
  <mergeCells count="17">
    <mergeCell ref="J10:J11"/>
    <mergeCell ref="B6:J6"/>
    <mergeCell ref="B1:J1"/>
    <mergeCell ref="B4:J4"/>
    <mergeCell ref="B5:J5"/>
    <mergeCell ref="I9:J9"/>
    <mergeCell ref="B10:B11"/>
    <mergeCell ref="C10:F11"/>
    <mergeCell ref="G10:G11"/>
    <mergeCell ref="H10:H11"/>
    <mergeCell ref="I10:I11"/>
    <mergeCell ref="B25:F25"/>
    <mergeCell ref="H25:I25"/>
    <mergeCell ref="C12:F12"/>
    <mergeCell ref="C13:F13"/>
    <mergeCell ref="C15:F15"/>
    <mergeCell ref="C24:F24"/>
  </mergeCells>
  <phoneticPr fontId="4" type="noConversion"/>
  <printOptions horizont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9"/>
  <sheetViews>
    <sheetView topLeftCell="A254" zoomScaleNormal="100" workbookViewId="0">
      <selection activeCell="A258" sqref="A258:I289"/>
    </sheetView>
  </sheetViews>
  <sheetFormatPr defaultRowHeight="12.75" x14ac:dyDescent="0.2"/>
  <cols>
    <col min="1" max="4" width="9.140625" style="671"/>
    <col min="5" max="5" width="22.42578125" style="671" customWidth="1"/>
    <col min="6" max="6" width="13" style="671" customWidth="1"/>
    <col min="7" max="7" width="11.5703125" style="671" customWidth="1"/>
    <col min="8" max="8" width="14.28515625" style="671" customWidth="1"/>
    <col min="9" max="9" width="13.42578125" style="830" bestFit="1" customWidth="1"/>
    <col min="10" max="16384" width="9.140625" style="671"/>
  </cols>
  <sheetData>
    <row r="1" spans="1:9" x14ac:dyDescent="0.2">
      <c r="A1" s="1299" t="s">
        <v>440</v>
      </c>
      <c r="B1" s="1312"/>
      <c r="C1" s="1312"/>
      <c r="D1" s="1312"/>
      <c r="E1" s="1312"/>
      <c r="F1" s="1312"/>
      <c r="G1" s="1312"/>
      <c r="H1" s="1312"/>
      <c r="I1" s="1312"/>
    </row>
    <row r="2" spans="1:9" x14ac:dyDescent="0.2">
      <c r="A2" s="1318" t="s">
        <v>357</v>
      </c>
      <c r="B2" s="1319"/>
      <c r="C2" s="1319"/>
      <c r="D2" s="1319"/>
      <c r="E2" s="1319"/>
      <c r="F2" s="1319"/>
      <c r="G2" s="1319"/>
      <c r="H2" s="1319"/>
      <c r="I2" s="1319"/>
    </row>
    <row r="3" spans="1:9" x14ac:dyDescent="0.2">
      <c r="A3" s="1319" t="s">
        <v>84</v>
      </c>
      <c r="B3" s="1319"/>
      <c r="C3" s="1433"/>
      <c r="D3" s="1319"/>
      <c r="E3" s="1319"/>
      <c r="F3" s="1319"/>
      <c r="G3" s="1319"/>
      <c r="H3" s="1319"/>
      <c r="I3" s="1319"/>
    </row>
    <row r="4" spans="1:9" ht="10.5" customHeight="1" x14ac:dyDescent="0.2">
      <c r="A4" s="672"/>
      <c r="B4" s="672"/>
      <c r="C4" s="672"/>
      <c r="D4" s="672"/>
      <c r="E4" s="672"/>
      <c r="F4" s="672"/>
      <c r="G4" s="672"/>
      <c r="H4" s="672"/>
      <c r="I4" s="673"/>
    </row>
    <row r="5" spans="1:9" ht="10.5" customHeight="1" x14ac:dyDescent="0.2">
      <c r="A5" s="672"/>
      <c r="B5" s="672"/>
      <c r="C5" s="672"/>
      <c r="D5" s="672"/>
      <c r="E5" s="672"/>
      <c r="F5" s="672"/>
      <c r="G5" s="672"/>
      <c r="H5" s="672"/>
      <c r="I5" s="673"/>
    </row>
    <row r="6" spans="1:9" ht="10.5" customHeight="1" x14ac:dyDescent="0.2">
      <c r="A6" s="672"/>
      <c r="B6" s="672"/>
      <c r="C6" s="672"/>
      <c r="D6" s="672"/>
      <c r="E6" s="672"/>
      <c r="F6" s="672"/>
      <c r="G6" s="672"/>
      <c r="H6" s="672"/>
      <c r="I6" s="673"/>
    </row>
    <row r="7" spans="1:9" ht="10.5" customHeight="1" x14ac:dyDescent="0.2">
      <c r="A7" s="672"/>
      <c r="B7" s="672"/>
      <c r="C7" s="672"/>
      <c r="D7" s="672"/>
      <c r="E7" s="672"/>
      <c r="F7" s="672"/>
      <c r="G7" s="672"/>
      <c r="H7" s="672"/>
      <c r="I7" s="673"/>
    </row>
    <row r="8" spans="1:9" ht="12" customHeight="1" thickBot="1" x14ac:dyDescent="0.25">
      <c r="A8" s="674"/>
      <c r="B8" s="674"/>
      <c r="C8" s="674"/>
      <c r="D8" s="674"/>
      <c r="E8" s="674"/>
      <c r="F8" s="1307" t="s">
        <v>330</v>
      </c>
      <c r="G8" s="1308"/>
      <c r="H8" s="1308"/>
      <c r="I8" s="1308"/>
    </row>
    <row r="9" spans="1:9" ht="18.75" customHeight="1" thickTop="1" x14ac:dyDescent="0.2">
      <c r="A9" s="1390" t="s">
        <v>0</v>
      </c>
      <c r="B9" s="1325" t="s">
        <v>1</v>
      </c>
      <c r="C9" s="1325"/>
      <c r="D9" s="1325"/>
      <c r="E9" s="1326"/>
      <c r="F9" s="1329" t="s">
        <v>358</v>
      </c>
      <c r="G9" s="1320" t="s">
        <v>171</v>
      </c>
      <c r="H9" s="1320" t="s">
        <v>170</v>
      </c>
      <c r="I9" s="1376" t="s">
        <v>172</v>
      </c>
    </row>
    <row r="10" spans="1:9" ht="17.25" customHeight="1" x14ac:dyDescent="0.2">
      <c r="A10" s="1391"/>
      <c r="B10" s="1327"/>
      <c r="C10" s="1327"/>
      <c r="D10" s="1327"/>
      <c r="E10" s="1328"/>
      <c r="F10" s="1321"/>
      <c r="G10" s="1408"/>
      <c r="H10" s="1321"/>
      <c r="I10" s="1377"/>
    </row>
    <row r="11" spans="1:9" x14ac:dyDescent="0.2">
      <c r="A11" s="1397" t="s">
        <v>16</v>
      </c>
      <c r="B11" s="1398"/>
      <c r="C11" s="1398"/>
      <c r="D11" s="1398"/>
      <c r="E11" s="1398"/>
      <c r="F11" s="1398"/>
      <c r="G11" s="1398"/>
      <c r="H11" s="1398"/>
      <c r="I11" s="1399"/>
    </row>
    <row r="12" spans="1:9" x14ac:dyDescent="0.2">
      <c r="A12" s="678" t="s">
        <v>3</v>
      </c>
      <c r="B12" s="1400" t="s">
        <v>5</v>
      </c>
      <c r="C12" s="1401"/>
      <c r="D12" s="1401"/>
      <c r="E12" s="1401"/>
      <c r="F12" s="677"/>
      <c r="G12" s="677"/>
      <c r="H12" s="677"/>
      <c r="I12" s="679"/>
    </row>
    <row r="13" spans="1:9" x14ac:dyDescent="0.2">
      <c r="A13" s="680" t="s">
        <v>6</v>
      </c>
      <c r="B13" s="1393" t="s">
        <v>260</v>
      </c>
      <c r="C13" s="1393"/>
      <c r="D13" s="1393"/>
      <c r="E13" s="1393"/>
      <c r="F13" s="682">
        <f>F14+F24</f>
        <v>215019720</v>
      </c>
      <c r="G13" s="682">
        <f>G14+G24</f>
        <v>234385162</v>
      </c>
      <c r="H13" s="682">
        <f>H14+H24</f>
        <v>70675001</v>
      </c>
      <c r="I13" s="682">
        <f>I14+I24</f>
        <v>520079883</v>
      </c>
    </row>
    <row r="14" spans="1:9" x14ac:dyDescent="0.2">
      <c r="A14" s="684" t="s">
        <v>18</v>
      </c>
      <c r="B14" s="1402" t="s">
        <v>121</v>
      </c>
      <c r="C14" s="1402"/>
      <c r="D14" s="1402"/>
      <c r="E14" s="1403"/>
      <c r="F14" s="685">
        <f>F15+F16+F17+F19+F20+F21+F23</f>
        <v>185118553</v>
      </c>
      <c r="G14" s="685">
        <f>G15+G16+G17+G18+G19+G20+G21+G23</f>
        <v>30632527</v>
      </c>
      <c r="H14" s="685">
        <f>H15+H16+H17+H18+H19+H20+H21+H23</f>
        <v>28159428</v>
      </c>
      <c r="I14" s="685">
        <f>I15+I16+I17+I18+I19+I20+I21+I23</f>
        <v>243910508</v>
      </c>
    </row>
    <row r="15" spans="1:9" x14ac:dyDescent="0.2">
      <c r="A15" s="687" t="s">
        <v>21</v>
      </c>
      <c r="B15" s="1353" t="s">
        <v>152</v>
      </c>
      <c r="C15" s="1353"/>
      <c r="D15" s="1353"/>
      <c r="E15" s="1353"/>
      <c r="F15" s="688">
        <v>69048109</v>
      </c>
      <c r="G15" s="688">
        <v>332847</v>
      </c>
      <c r="H15" s="688">
        <v>6762012</v>
      </c>
      <c r="I15" s="689">
        <f t="shared" ref="I15:I43" si="0">SUM(F15:H15)</f>
        <v>76142968</v>
      </c>
    </row>
    <row r="16" spans="1:9" x14ac:dyDescent="0.2">
      <c r="A16" s="690" t="s">
        <v>22</v>
      </c>
      <c r="B16" s="1353" t="s">
        <v>150</v>
      </c>
      <c r="C16" s="1353"/>
      <c r="D16" s="1353"/>
      <c r="E16" s="1353"/>
      <c r="F16" s="691">
        <v>43621670</v>
      </c>
      <c r="G16" s="691">
        <v>2283405</v>
      </c>
      <c r="H16" s="691">
        <v>2596420</v>
      </c>
      <c r="I16" s="692">
        <f t="shared" si="0"/>
        <v>48501495</v>
      </c>
    </row>
    <row r="17" spans="1:9" x14ac:dyDescent="0.2">
      <c r="A17" s="690" t="s">
        <v>23</v>
      </c>
      <c r="B17" s="1354" t="s">
        <v>360</v>
      </c>
      <c r="C17" s="1355"/>
      <c r="D17" s="1355"/>
      <c r="E17" s="1355"/>
      <c r="F17" s="691">
        <v>54682292</v>
      </c>
      <c r="G17" s="691">
        <v>-24170659</v>
      </c>
      <c r="H17" s="849">
        <v>1255142</v>
      </c>
      <c r="I17" s="692">
        <f t="shared" si="0"/>
        <v>31766775</v>
      </c>
    </row>
    <row r="18" spans="1:9" x14ac:dyDescent="0.2">
      <c r="A18" s="690" t="s">
        <v>24</v>
      </c>
      <c r="B18" s="991" t="s">
        <v>361</v>
      </c>
      <c r="C18" s="989"/>
      <c r="D18" s="989"/>
      <c r="E18" s="989"/>
      <c r="F18" s="691"/>
      <c r="G18" s="691">
        <v>19314597</v>
      </c>
      <c r="H18" s="849">
        <v>1002290</v>
      </c>
      <c r="I18" s="692">
        <f t="shared" si="0"/>
        <v>20316887</v>
      </c>
    </row>
    <row r="19" spans="1:9" x14ac:dyDescent="0.2">
      <c r="A19" s="690" t="s">
        <v>122</v>
      </c>
      <c r="B19" s="1353" t="s">
        <v>151</v>
      </c>
      <c r="C19" s="1355"/>
      <c r="D19" s="1355"/>
      <c r="E19" s="1355"/>
      <c r="F19" s="691">
        <v>2690901</v>
      </c>
      <c r="G19" s="691">
        <v>647451</v>
      </c>
      <c r="H19" s="691">
        <v>277479</v>
      </c>
      <c r="I19" s="692">
        <f t="shared" si="0"/>
        <v>3615831</v>
      </c>
    </row>
    <row r="20" spans="1:9" x14ac:dyDescent="0.2">
      <c r="A20" s="690" t="s">
        <v>175</v>
      </c>
      <c r="B20" s="693" t="s">
        <v>261</v>
      </c>
      <c r="C20" s="694"/>
      <c r="D20" s="694"/>
      <c r="E20" s="694"/>
      <c r="F20" s="691"/>
      <c r="G20" s="691">
        <v>3299460</v>
      </c>
      <c r="H20" s="691"/>
      <c r="I20" s="692">
        <f t="shared" si="0"/>
        <v>3299460</v>
      </c>
    </row>
    <row r="21" spans="1:9" x14ac:dyDescent="0.2">
      <c r="A21" s="690" t="s">
        <v>263</v>
      </c>
      <c r="B21" s="693" t="s">
        <v>262</v>
      </c>
      <c r="C21" s="694"/>
      <c r="D21" s="694"/>
      <c r="E21" s="694"/>
      <c r="F21" s="691">
        <v>15075581</v>
      </c>
      <c r="G21" s="691">
        <v>27061654</v>
      </c>
      <c r="H21" s="691">
        <v>16266085</v>
      </c>
      <c r="I21" s="692">
        <f t="shared" si="0"/>
        <v>58403320</v>
      </c>
    </row>
    <row r="22" spans="1:9" x14ac:dyDescent="0.2">
      <c r="A22" s="690"/>
      <c r="B22" s="695" t="s">
        <v>264</v>
      </c>
      <c r="C22" s="694"/>
      <c r="D22" s="694"/>
      <c r="E22" s="694"/>
      <c r="F22" s="691">
        <v>6403666</v>
      </c>
      <c r="G22" s="691">
        <v>587500</v>
      </c>
      <c r="H22" s="691">
        <v>272134</v>
      </c>
      <c r="I22" s="692">
        <f t="shared" si="0"/>
        <v>7263300</v>
      </c>
    </row>
    <row r="23" spans="1:9" x14ac:dyDescent="0.2">
      <c r="A23" s="992" t="s">
        <v>359</v>
      </c>
      <c r="B23" s="693" t="s">
        <v>265</v>
      </c>
      <c r="C23" s="696"/>
      <c r="D23" s="696"/>
      <c r="E23" s="696"/>
      <c r="F23" s="691"/>
      <c r="G23" s="691">
        <v>1863772</v>
      </c>
      <c r="H23" s="691"/>
      <c r="I23" s="697">
        <f>SUM(F23:H23)</f>
        <v>1863772</v>
      </c>
    </row>
    <row r="24" spans="1:9" x14ac:dyDescent="0.2">
      <c r="A24" s="698" t="s">
        <v>19</v>
      </c>
      <c r="B24" s="699" t="s">
        <v>123</v>
      </c>
      <c r="C24" s="681"/>
      <c r="D24" s="681"/>
      <c r="E24" s="681"/>
      <c r="F24" s="700">
        <f>F25</f>
        <v>29901167</v>
      </c>
      <c r="G24" s="700">
        <f>G25</f>
        <v>203752635</v>
      </c>
      <c r="H24" s="700">
        <f>H25+H26</f>
        <v>42515573</v>
      </c>
      <c r="I24" s="686">
        <f>SUM(F24:H24)</f>
        <v>276169375</v>
      </c>
    </row>
    <row r="25" spans="1:9" x14ac:dyDescent="0.2">
      <c r="A25" s="701" t="s">
        <v>20</v>
      </c>
      <c r="B25" s="950" t="s">
        <v>342</v>
      </c>
      <c r="C25" s="681"/>
      <c r="D25" s="681"/>
      <c r="E25" s="681"/>
      <c r="F25" s="847">
        <v>29901167</v>
      </c>
      <c r="G25" s="951">
        <v>203752635</v>
      </c>
      <c r="H25" s="951">
        <v>42358573</v>
      </c>
      <c r="I25" s="686">
        <f>SUM(F25:H25)</f>
        <v>276012375</v>
      </c>
    </row>
    <row r="26" spans="1:9" x14ac:dyDescent="0.2">
      <c r="A26" s="1143" t="s">
        <v>441</v>
      </c>
      <c r="B26" s="950" t="s">
        <v>442</v>
      </c>
      <c r="C26" s="681"/>
      <c r="D26" s="681"/>
      <c r="E26" s="681"/>
      <c r="F26" s="847"/>
      <c r="G26" s="951"/>
      <c r="H26" s="951">
        <v>157000</v>
      </c>
      <c r="I26" s="686">
        <f>SUM(F26:H26)</f>
        <v>157000</v>
      </c>
    </row>
    <row r="27" spans="1:9" x14ac:dyDescent="0.2">
      <c r="A27" s="702" t="s">
        <v>8</v>
      </c>
      <c r="B27" s="1393" t="s">
        <v>125</v>
      </c>
      <c r="C27" s="1393"/>
      <c r="D27" s="1393"/>
      <c r="E27" s="1394"/>
      <c r="F27" s="703">
        <f>F28+F29+F30+F31+F33</f>
        <v>39455000</v>
      </c>
      <c r="G27" s="703"/>
      <c r="H27" s="703">
        <f>H28+H29+H30+H31+H33</f>
        <v>10666364</v>
      </c>
      <c r="I27" s="683">
        <f t="shared" si="0"/>
        <v>50121364</v>
      </c>
    </row>
    <row r="28" spans="1:9" x14ac:dyDescent="0.2">
      <c r="A28" s="704" t="s">
        <v>18</v>
      </c>
      <c r="B28" s="1432" t="s">
        <v>195</v>
      </c>
      <c r="C28" s="1432"/>
      <c r="D28" s="1432"/>
      <c r="E28" s="1432"/>
      <c r="F28" s="706">
        <v>10000</v>
      </c>
      <c r="G28" s="707"/>
      <c r="H28" s="1148">
        <v>150</v>
      </c>
      <c r="I28" s="686">
        <f t="shared" si="0"/>
        <v>10150</v>
      </c>
    </row>
    <row r="29" spans="1:9" x14ac:dyDescent="0.2">
      <c r="A29" s="704" t="s">
        <v>19</v>
      </c>
      <c r="B29" s="1432" t="s">
        <v>196</v>
      </c>
      <c r="C29" s="1432"/>
      <c r="D29" s="1432"/>
      <c r="E29" s="1432"/>
      <c r="F29" s="706">
        <v>5000000</v>
      </c>
      <c r="G29" s="707"/>
      <c r="H29" s="1148">
        <v>-246066</v>
      </c>
      <c r="I29" s="686">
        <f t="shared" si="0"/>
        <v>4753934</v>
      </c>
    </row>
    <row r="30" spans="1:9" x14ac:dyDescent="0.2">
      <c r="A30" s="704" t="s">
        <v>31</v>
      </c>
      <c r="B30" s="1432" t="s">
        <v>197</v>
      </c>
      <c r="C30" s="1432"/>
      <c r="D30" s="1432"/>
      <c r="E30" s="1432"/>
      <c r="F30" s="706">
        <v>22000000</v>
      </c>
      <c r="G30" s="707"/>
      <c r="H30" s="1148">
        <v>16016065</v>
      </c>
      <c r="I30" s="686">
        <f t="shared" si="0"/>
        <v>38016065</v>
      </c>
    </row>
    <row r="31" spans="1:9" x14ac:dyDescent="0.2">
      <c r="A31" s="704" t="s">
        <v>32</v>
      </c>
      <c r="B31" s="705" t="s">
        <v>198</v>
      </c>
      <c r="C31" s="708"/>
      <c r="D31" s="709"/>
      <c r="E31" s="710"/>
      <c r="F31" s="706">
        <v>4500000</v>
      </c>
      <c r="G31" s="707"/>
      <c r="H31" s="1148">
        <v>-4374924</v>
      </c>
      <c r="I31" s="686">
        <f t="shared" si="0"/>
        <v>125076</v>
      </c>
    </row>
    <row r="32" spans="1:9" x14ac:dyDescent="0.2">
      <c r="A32" s="704" t="s">
        <v>52</v>
      </c>
      <c r="B32" s="711" t="s">
        <v>199</v>
      </c>
      <c r="C32" s="712"/>
      <c r="D32" s="713"/>
      <c r="E32" s="714"/>
      <c r="F32" s="715"/>
      <c r="G32" s="716"/>
      <c r="H32" s="1149"/>
      <c r="I32" s="686"/>
    </row>
    <row r="33" spans="1:9" x14ac:dyDescent="0.2">
      <c r="A33" s="704" t="s">
        <v>53</v>
      </c>
      <c r="B33" s="717" t="s">
        <v>200</v>
      </c>
      <c r="C33" s="718"/>
      <c r="D33" s="719"/>
      <c r="E33" s="714"/>
      <c r="F33" s="715">
        <v>7945000</v>
      </c>
      <c r="G33" s="716"/>
      <c r="H33" s="1149">
        <f>-1227251+498390</f>
        <v>-728861</v>
      </c>
      <c r="I33" s="686">
        <f t="shared" si="0"/>
        <v>7216139</v>
      </c>
    </row>
    <row r="34" spans="1:9" x14ac:dyDescent="0.2">
      <c r="A34" s="720" t="s">
        <v>9</v>
      </c>
      <c r="B34" s="1309" t="s">
        <v>17</v>
      </c>
      <c r="C34" s="1310"/>
      <c r="D34" s="1310"/>
      <c r="E34" s="1311"/>
      <c r="F34" s="721">
        <v>80898436</v>
      </c>
      <c r="G34" s="721"/>
      <c r="H34" s="872">
        <v>-7143067</v>
      </c>
      <c r="I34" s="683">
        <f t="shared" si="0"/>
        <v>73755369</v>
      </c>
    </row>
    <row r="35" spans="1:9" x14ac:dyDescent="0.2">
      <c r="A35" s="720" t="s">
        <v>10</v>
      </c>
      <c r="B35" s="1404" t="s">
        <v>206</v>
      </c>
      <c r="C35" s="1309"/>
      <c r="D35" s="1309"/>
      <c r="E35" s="1420"/>
      <c r="F35" s="721"/>
      <c r="G35" s="722"/>
      <c r="H35" s="722"/>
      <c r="I35" s="683"/>
    </row>
    <row r="36" spans="1:9" x14ac:dyDescent="0.2">
      <c r="A36" s="723" t="s">
        <v>18</v>
      </c>
      <c r="B36" s="1422" t="s">
        <v>25</v>
      </c>
      <c r="C36" s="1423"/>
      <c r="D36" s="1423"/>
      <c r="E36" s="1424"/>
      <c r="F36" s="724"/>
      <c r="G36" s="725"/>
      <c r="H36" s="725"/>
      <c r="I36" s="683"/>
    </row>
    <row r="37" spans="1:9" x14ac:dyDescent="0.2">
      <c r="A37" s="723" t="s">
        <v>19</v>
      </c>
      <c r="B37" s="1156" t="s">
        <v>26</v>
      </c>
      <c r="C37" s="1157"/>
      <c r="D37" s="1157"/>
      <c r="E37" s="1158"/>
      <c r="F37" s="724"/>
      <c r="G37" s="725"/>
      <c r="H37" s="725"/>
      <c r="I37" s="683"/>
    </row>
    <row r="38" spans="1:9" x14ac:dyDescent="0.2">
      <c r="A38" s="726" t="s">
        <v>11</v>
      </c>
      <c r="B38" s="1404" t="s">
        <v>266</v>
      </c>
      <c r="C38" s="1404"/>
      <c r="D38" s="1404"/>
      <c r="E38" s="1405"/>
      <c r="F38" s="727"/>
      <c r="G38" s="727"/>
      <c r="H38" s="727">
        <f>H39</f>
        <v>300000</v>
      </c>
      <c r="I38" s="683">
        <f>I39</f>
        <v>300000</v>
      </c>
    </row>
    <row r="39" spans="1:9" x14ac:dyDescent="0.2">
      <c r="A39" s="684" t="s">
        <v>18</v>
      </c>
      <c r="B39" s="1422" t="s">
        <v>27</v>
      </c>
      <c r="C39" s="1422"/>
      <c r="D39" s="1422"/>
      <c r="E39" s="1425"/>
      <c r="F39" s="728"/>
      <c r="G39" s="729"/>
      <c r="H39" s="1150">
        <v>300000</v>
      </c>
      <c r="I39" s="1151">
        <f>SUM(H39)</f>
        <v>300000</v>
      </c>
    </row>
    <row r="40" spans="1:9" x14ac:dyDescent="0.2">
      <c r="A40" s="684" t="s">
        <v>19</v>
      </c>
      <c r="B40" s="1422" t="s">
        <v>28</v>
      </c>
      <c r="C40" s="1422"/>
      <c r="D40" s="1422"/>
      <c r="E40" s="1425"/>
      <c r="F40" s="728"/>
      <c r="G40" s="729"/>
      <c r="H40" s="729"/>
      <c r="I40" s="683"/>
    </row>
    <row r="41" spans="1:9" x14ac:dyDescent="0.2">
      <c r="A41" s="730" t="s">
        <v>13</v>
      </c>
      <c r="B41" s="1315" t="s">
        <v>201</v>
      </c>
      <c r="C41" s="1316"/>
      <c r="D41" s="1316"/>
      <c r="E41" s="1317"/>
      <c r="F41" s="731">
        <f>F42</f>
        <v>294051230</v>
      </c>
      <c r="G41" s="732"/>
      <c r="H41" s="732">
        <f>H42+H43</f>
        <v>5001066</v>
      </c>
      <c r="I41" s="683">
        <f t="shared" si="0"/>
        <v>299052296</v>
      </c>
    </row>
    <row r="42" spans="1:9" x14ac:dyDescent="0.2">
      <c r="A42" s="1153" t="s">
        <v>18</v>
      </c>
      <c r="B42" s="1159" t="s">
        <v>204</v>
      </c>
      <c r="C42" s="1145"/>
      <c r="D42" s="1145"/>
      <c r="E42" s="1155"/>
      <c r="F42" s="733">
        <v>294051230</v>
      </c>
      <c r="G42" s="734"/>
      <c r="H42" s="734">
        <v>-2756329</v>
      </c>
      <c r="I42" s="735">
        <f t="shared" si="0"/>
        <v>291294901</v>
      </c>
    </row>
    <row r="43" spans="1:9" ht="13.5" thickBot="1" x14ac:dyDescent="0.25">
      <c r="A43" s="1154" t="s">
        <v>19</v>
      </c>
      <c r="B43" s="1322" t="s">
        <v>443</v>
      </c>
      <c r="C43" s="1323"/>
      <c r="D43" s="1323"/>
      <c r="E43" s="1324"/>
      <c r="F43" s="764"/>
      <c r="G43" s="1152"/>
      <c r="H43" s="1152">
        <v>7757395</v>
      </c>
      <c r="I43" s="735">
        <f t="shared" si="0"/>
        <v>7757395</v>
      </c>
    </row>
    <row r="44" spans="1:9" ht="17.25" thickTop="1" thickBot="1" x14ac:dyDescent="0.3">
      <c r="A44" s="1428" t="s">
        <v>50</v>
      </c>
      <c r="B44" s="1429"/>
      <c r="C44" s="1429"/>
      <c r="D44" s="1429"/>
      <c r="E44" s="1430"/>
      <c r="F44" s="736">
        <f>F13+F27+F34+F35+F38+F41</f>
        <v>629424386</v>
      </c>
      <c r="G44" s="736">
        <f>G13+G27+G34+G41</f>
        <v>234385162</v>
      </c>
      <c r="H44" s="736">
        <f>H13+H27+H34+H41+H38</f>
        <v>79499364</v>
      </c>
      <c r="I44" s="737">
        <f>I13+I27+I34+I38+I41</f>
        <v>943308912</v>
      </c>
    </row>
    <row r="45" spans="1:9" ht="16.5" thickTop="1" x14ac:dyDescent="0.25">
      <c r="A45" s="738"/>
      <c r="B45" s="739"/>
      <c r="C45" s="739"/>
      <c r="D45" s="739"/>
      <c r="E45" s="739"/>
      <c r="F45" s="740"/>
      <c r="G45" s="740"/>
      <c r="H45" s="740"/>
      <c r="I45" s="741"/>
    </row>
    <row r="46" spans="1:9" ht="15.75" x14ac:dyDescent="0.25">
      <c r="A46" s="738"/>
      <c r="B46" s="739"/>
      <c r="C46" s="739"/>
      <c r="D46" s="739"/>
      <c r="E46" s="739"/>
      <c r="F46" s="740"/>
      <c r="G46" s="740"/>
      <c r="H46" s="740"/>
      <c r="I46" s="741"/>
    </row>
    <row r="47" spans="1:9" ht="15.75" x14ac:dyDescent="0.25">
      <c r="A47" s="738"/>
      <c r="B47" s="739"/>
      <c r="C47" s="739"/>
      <c r="D47" s="739"/>
      <c r="E47" s="739"/>
      <c r="F47" s="740"/>
      <c r="G47" s="740"/>
      <c r="H47" s="740"/>
      <c r="I47" s="741"/>
    </row>
    <row r="48" spans="1:9" ht="15.75" x14ac:dyDescent="0.25">
      <c r="A48" s="738"/>
      <c r="B48" s="739"/>
      <c r="C48" s="739"/>
      <c r="D48" s="739"/>
      <c r="E48" s="739"/>
      <c r="F48" s="740"/>
      <c r="G48" s="740"/>
      <c r="H48" s="740"/>
      <c r="I48" s="741"/>
    </row>
    <row r="49" spans="1:9" ht="15.75" x14ac:dyDescent="0.25">
      <c r="A49" s="738"/>
      <c r="B49" s="739"/>
      <c r="C49" s="739"/>
      <c r="D49" s="739"/>
      <c r="E49" s="739"/>
      <c r="F49" s="740"/>
      <c r="G49" s="740"/>
      <c r="H49" s="740"/>
      <c r="I49" s="741"/>
    </row>
    <row r="50" spans="1:9" ht="15.75" x14ac:dyDescent="0.25">
      <c r="A50" s="738"/>
      <c r="B50" s="739"/>
      <c r="C50" s="739"/>
      <c r="D50" s="739"/>
      <c r="E50" s="739"/>
      <c r="F50" s="740"/>
      <c r="G50" s="740"/>
      <c r="H50" s="740"/>
      <c r="I50" s="741"/>
    </row>
    <row r="51" spans="1:9" ht="15.75" x14ac:dyDescent="0.25">
      <c r="A51" s="738"/>
      <c r="B51" s="739"/>
      <c r="C51" s="739"/>
      <c r="D51" s="739"/>
      <c r="E51" s="739"/>
      <c r="F51" s="740"/>
      <c r="G51" s="740"/>
      <c r="H51" s="740"/>
      <c r="I51" s="741"/>
    </row>
    <row r="52" spans="1:9" ht="15.75" x14ac:dyDescent="0.25">
      <c r="A52" s="738"/>
      <c r="B52" s="739"/>
      <c r="C52" s="739"/>
      <c r="D52" s="739"/>
      <c r="E52" s="739"/>
      <c r="F52" s="740"/>
      <c r="G52" s="740"/>
      <c r="H52" s="740"/>
      <c r="I52" s="741"/>
    </row>
    <row r="53" spans="1:9" ht="15.75" x14ac:dyDescent="0.25">
      <c r="A53" s="738"/>
      <c r="B53" s="739"/>
      <c r="C53" s="739"/>
      <c r="D53" s="739"/>
      <c r="E53" s="739"/>
      <c r="F53" s="740"/>
      <c r="G53" s="740"/>
      <c r="H53" s="740"/>
      <c r="I53" s="741"/>
    </row>
    <row r="54" spans="1:9" ht="15.75" x14ac:dyDescent="0.25">
      <c r="A54" s="738"/>
      <c r="B54" s="739"/>
      <c r="C54" s="739"/>
      <c r="D54" s="739"/>
      <c r="E54" s="739"/>
      <c r="F54" s="740"/>
      <c r="G54" s="740"/>
      <c r="H54" s="740"/>
      <c r="I54" s="741"/>
    </row>
    <row r="55" spans="1:9" ht="15.75" x14ac:dyDescent="0.25">
      <c r="A55" s="738"/>
      <c r="B55" s="739"/>
      <c r="C55" s="739"/>
      <c r="D55" s="739"/>
      <c r="E55" s="739"/>
      <c r="F55" s="740"/>
      <c r="G55" s="740"/>
      <c r="H55" s="740"/>
      <c r="I55" s="741"/>
    </row>
    <row r="56" spans="1:9" ht="15.75" x14ac:dyDescent="0.25">
      <c r="A56" s="738"/>
      <c r="B56" s="739"/>
      <c r="C56" s="739"/>
      <c r="D56" s="739"/>
      <c r="E56" s="739"/>
      <c r="F56" s="740"/>
      <c r="G56" s="740"/>
      <c r="H56" s="740"/>
      <c r="I56" s="741"/>
    </row>
    <row r="57" spans="1:9" ht="15.75" x14ac:dyDescent="0.25">
      <c r="A57" s="738"/>
      <c r="B57" s="739"/>
      <c r="C57" s="739"/>
      <c r="D57" s="739"/>
      <c r="E57" s="739"/>
      <c r="F57" s="740"/>
      <c r="G57" s="740"/>
      <c r="H57" s="740"/>
      <c r="I57" s="741"/>
    </row>
    <row r="58" spans="1:9" ht="15.75" x14ac:dyDescent="0.25">
      <c r="A58" s="738"/>
      <c r="B58" s="739"/>
      <c r="C58" s="739"/>
      <c r="D58" s="739"/>
      <c r="E58" s="739"/>
      <c r="F58" s="740"/>
      <c r="G58" s="740"/>
      <c r="H58" s="740"/>
      <c r="I58" s="741"/>
    </row>
    <row r="59" spans="1:9" ht="15.75" x14ac:dyDescent="0.25">
      <c r="A59" s="738"/>
      <c r="B59" s="739"/>
      <c r="C59" s="739"/>
      <c r="D59" s="739"/>
      <c r="E59" s="739"/>
      <c r="F59" s="740"/>
      <c r="G59" s="740"/>
      <c r="H59" s="740"/>
      <c r="I59" s="741"/>
    </row>
    <row r="60" spans="1:9" ht="15.75" x14ac:dyDescent="0.25">
      <c r="A60" s="738"/>
      <c r="B60" s="739"/>
      <c r="C60" s="739"/>
      <c r="D60" s="739"/>
      <c r="E60" s="739"/>
      <c r="F60" s="740"/>
      <c r="G60" s="740"/>
      <c r="H60" s="740"/>
      <c r="I60" s="741"/>
    </row>
    <row r="61" spans="1:9" ht="15.75" x14ac:dyDescent="0.25">
      <c r="A61" s="738"/>
      <c r="B61" s="739"/>
      <c r="C61" s="739"/>
      <c r="D61" s="739"/>
      <c r="E61" s="739"/>
      <c r="F61" s="740"/>
      <c r="G61" s="740"/>
      <c r="H61" s="740"/>
      <c r="I61" s="741"/>
    </row>
    <row r="62" spans="1:9" ht="15.75" x14ac:dyDescent="0.25">
      <c r="A62" s="738"/>
      <c r="B62" s="739"/>
      <c r="C62" s="739"/>
      <c r="D62" s="739"/>
      <c r="E62" s="739"/>
      <c r="F62" s="740"/>
      <c r="G62" s="740"/>
      <c r="H62" s="740"/>
      <c r="I62" s="741"/>
    </row>
    <row r="63" spans="1:9" ht="15.75" x14ac:dyDescent="0.25">
      <c r="A63" s="738"/>
      <c r="B63" s="739"/>
      <c r="C63" s="739"/>
      <c r="D63" s="739"/>
      <c r="E63" s="739"/>
      <c r="F63" s="740"/>
      <c r="G63" s="740"/>
      <c r="H63" s="740"/>
      <c r="I63" s="741"/>
    </row>
    <row r="64" spans="1:9" ht="15.75" x14ac:dyDescent="0.25">
      <c r="A64" s="738"/>
      <c r="B64" s="739"/>
      <c r="C64" s="739"/>
      <c r="D64" s="739"/>
      <c r="E64" s="739"/>
      <c r="F64" s="740"/>
      <c r="G64" s="740"/>
      <c r="H64" s="740"/>
      <c r="I64" s="741"/>
    </row>
    <row r="65" spans="1:9" ht="15.75" x14ac:dyDescent="0.25">
      <c r="A65" s="738"/>
      <c r="B65" s="739"/>
      <c r="C65" s="739"/>
      <c r="D65" s="739"/>
      <c r="E65" s="739"/>
      <c r="F65" s="740"/>
      <c r="G65" s="742"/>
      <c r="H65" s="742" t="s">
        <v>181</v>
      </c>
      <c r="I65" s="741"/>
    </row>
    <row r="66" spans="1:9" ht="15.75" x14ac:dyDescent="0.25">
      <c r="A66" s="738"/>
      <c r="B66" s="739"/>
      <c r="C66" s="739"/>
      <c r="D66" s="739"/>
      <c r="E66" s="739"/>
      <c r="F66" s="740"/>
      <c r="G66" s="742"/>
      <c r="H66" s="742"/>
      <c r="I66" s="741"/>
    </row>
    <row r="67" spans="1:9" ht="15.75" x14ac:dyDescent="0.25">
      <c r="A67" s="738"/>
      <c r="B67" s="739"/>
      <c r="C67" s="739"/>
      <c r="D67" s="739"/>
      <c r="E67" s="739"/>
      <c r="F67" s="740"/>
      <c r="G67" s="742"/>
      <c r="H67" s="742"/>
      <c r="I67" s="741"/>
    </row>
    <row r="68" spans="1:9" x14ac:dyDescent="0.2">
      <c r="A68" s="674"/>
      <c r="B68" s="674"/>
      <c r="C68" s="674"/>
      <c r="D68" s="674"/>
      <c r="E68" s="674"/>
      <c r="F68" s="674"/>
      <c r="G68" s="674"/>
      <c r="H68" s="674"/>
      <c r="I68" s="743"/>
    </row>
    <row r="69" spans="1:9" x14ac:dyDescent="0.2">
      <c r="A69" s="744" t="s">
        <v>182</v>
      </c>
      <c r="B69" s="742"/>
      <c r="C69" s="742"/>
      <c r="D69" s="742"/>
      <c r="E69" s="742"/>
      <c r="F69" s="742"/>
      <c r="G69" s="742"/>
      <c r="H69" s="742"/>
      <c r="I69" s="745"/>
    </row>
    <row r="70" spans="1:9" ht="13.5" thickBot="1" x14ac:dyDescent="0.25">
      <c r="A70" s="674"/>
      <c r="B70" s="674"/>
      <c r="C70" s="674"/>
      <c r="D70" s="674"/>
      <c r="E70" s="674"/>
      <c r="F70" s="1307" t="s">
        <v>330</v>
      </c>
      <c r="G70" s="1308"/>
      <c r="H70" s="1308"/>
      <c r="I70" s="1308"/>
    </row>
    <row r="71" spans="1:9" ht="23.25" thickTop="1" x14ac:dyDescent="0.2">
      <c r="A71" s="675" t="s">
        <v>0</v>
      </c>
      <c r="B71" s="1326" t="s">
        <v>1</v>
      </c>
      <c r="C71" s="1383"/>
      <c r="D71" s="1383"/>
      <c r="E71" s="1383"/>
      <c r="F71" s="1329" t="s">
        <v>358</v>
      </c>
      <c r="G71" s="746" t="s">
        <v>171</v>
      </c>
      <c r="H71" s="746" t="s">
        <v>170</v>
      </c>
      <c r="I71" s="676" t="s">
        <v>172</v>
      </c>
    </row>
    <row r="72" spans="1:9" x14ac:dyDescent="0.2">
      <c r="A72" s="1431" t="s">
        <v>29</v>
      </c>
      <c r="B72" s="1334"/>
      <c r="C72" s="1334"/>
      <c r="D72" s="1334"/>
      <c r="E72" s="1334"/>
      <c r="F72" s="1321"/>
      <c r="G72" s="747"/>
      <c r="H72" s="747"/>
      <c r="I72" s="748"/>
    </row>
    <row r="73" spans="1:9" x14ac:dyDescent="0.2">
      <c r="A73" s="749"/>
      <c r="B73" s="1418" t="s">
        <v>5</v>
      </c>
      <c r="C73" s="1418"/>
      <c r="D73" s="1418"/>
      <c r="E73" s="1418"/>
      <c r="F73" s="750"/>
      <c r="G73" s="750"/>
      <c r="H73" s="750"/>
      <c r="I73" s="751"/>
    </row>
    <row r="74" spans="1:9" x14ac:dyDescent="0.2">
      <c r="A74" s="752" t="s">
        <v>6</v>
      </c>
      <c r="B74" s="1394" t="s">
        <v>202</v>
      </c>
      <c r="C74" s="1419"/>
      <c r="D74" s="1419"/>
      <c r="E74" s="1419"/>
      <c r="F74" s="703">
        <v>138345252</v>
      </c>
      <c r="G74" s="753">
        <v>8275841</v>
      </c>
      <c r="H74" s="753">
        <v>-2493042</v>
      </c>
      <c r="I74" s="754">
        <f>SUM(F74:H74)</f>
        <v>144128051</v>
      </c>
    </row>
    <row r="75" spans="1:9" x14ac:dyDescent="0.2">
      <c r="A75" s="755" t="s">
        <v>8</v>
      </c>
      <c r="B75" s="1363" t="s">
        <v>209</v>
      </c>
      <c r="C75" s="1364"/>
      <c r="D75" s="1364"/>
      <c r="E75" s="1364"/>
      <c r="F75" s="757">
        <v>24063959</v>
      </c>
      <c r="G75" s="758">
        <v>1253445</v>
      </c>
      <c r="H75" s="758">
        <v>-2412017</v>
      </c>
      <c r="I75" s="754">
        <f t="shared" ref="I75:I89" si="1">SUM(F75:H75)</f>
        <v>22905387</v>
      </c>
    </row>
    <row r="76" spans="1:9" x14ac:dyDescent="0.2">
      <c r="A76" s="759" t="s">
        <v>9</v>
      </c>
      <c r="B76" s="1416" t="s">
        <v>203</v>
      </c>
      <c r="C76" s="1393"/>
      <c r="D76" s="1393"/>
      <c r="E76" s="1394"/>
      <c r="F76" s="703">
        <v>109598179</v>
      </c>
      <c r="G76" s="753">
        <v>27976530</v>
      </c>
      <c r="H76" s="753">
        <v>12823319</v>
      </c>
      <c r="I76" s="754">
        <f t="shared" si="1"/>
        <v>150398028</v>
      </c>
    </row>
    <row r="77" spans="1:9" x14ac:dyDescent="0.2">
      <c r="A77" s="760" t="s">
        <v>10</v>
      </c>
      <c r="B77" s="1416" t="s">
        <v>124</v>
      </c>
      <c r="C77" s="1393"/>
      <c r="D77" s="1393"/>
      <c r="E77" s="1394"/>
      <c r="F77" s="703">
        <v>1900000</v>
      </c>
      <c r="G77" s="753"/>
      <c r="H77" s="753">
        <v>-220000</v>
      </c>
      <c r="I77" s="754">
        <f t="shared" si="1"/>
        <v>1680000</v>
      </c>
    </row>
    <row r="78" spans="1:9" x14ac:dyDescent="0.2">
      <c r="A78" s="760" t="s">
        <v>11</v>
      </c>
      <c r="B78" s="1416" t="s">
        <v>267</v>
      </c>
      <c r="C78" s="1393"/>
      <c r="D78" s="1393"/>
      <c r="E78" s="1394"/>
      <c r="F78" s="703">
        <f>F79+F80+F81</f>
        <v>221785038</v>
      </c>
      <c r="G78" s="753">
        <f>G81+G82</f>
        <v>-15420368</v>
      </c>
      <c r="H78" s="753">
        <f>H80+H81</f>
        <v>48266640</v>
      </c>
      <c r="I78" s="754">
        <f t="shared" si="1"/>
        <v>254631310</v>
      </c>
    </row>
    <row r="79" spans="1:9" x14ac:dyDescent="0.2">
      <c r="A79" s="761" t="s">
        <v>18</v>
      </c>
      <c r="B79" s="762" t="s">
        <v>268</v>
      </c>
      <c r="C79" s="763"/>
      <c r="D79" s="763"/>
      <c r="E79" s="756"/>
      <c r="F79" s="764">
        <v>1130466</v>
      </c>
      <c r="G79" s="765"/>
      <c r="H79" s="765"/>
      <c r="I79" s="766">
        <f>SUM(F79:H79)</f>
        <v>1130466</v>
      </c>
    </row>
    <row r="80" spans="1:9" x14ac:dyDescent="0.2">
      <c r="A80" s="761" t="s">
        <v>19</v>
      </c>
      <c r="B80" s="762" t="s">
        <v>269</v>
      </c>
      <c r="C80" s="763"/>
      <c r="D80" s="763"/>
      <c r="E80" s="756"/>
      <c r="F80" s="764">
        <v>2067528</v>
      </c>
      <c r="G80" s="764"/>
      <c r="H80" s="764">
        <v>358400</v>
      </c>
      <c r="I80" s="767">
        <f t="shared" si="1"/>
        <v>2425928</v>
      </c>
    </row>
    <row r="81" spans="1:9" x14ac:dyDescent="0.2">
      <c r="A81" s="761" t="s">
        <v>31</v>
      </c>
      <c r="B81" s="762" t="s">
        <v>40</v>
      </c>
      <c r="C81" s="763"/>
      <c r="D81" s="763"/>
      <c r="E81" s="756"/>
      <c r="F81" s="764">
        <v>218587044</v>
      </c>
      <c r="G81" s="764">
        <v>-15741914</v>
      </c>
      <c r="H81" s="764">
        <v>47908240</v>
      </c>
      <c r="I81" s="767">
        <f t="shared" si="1"/>
        <v>250753370</v>
      </c>
    </row>
    <row r="82" spans="1:9" x14ac:dyDescent="0.2">
      <c r="A82" s="761" t="s">
        <v>32</v>
      </c>
      <c r="B82" s="848" t="s">
        <v>326</v>
      </c>
      <c r="C82" s="763"/>
      <c r="D82" s="763"/>
      <c r="E82" s="756"/>
      <c r="F82" s="764"/>
      <c r="G82" s="768">
        <v>321546</v>
      </c>
      <c r="H82" s="768"/>
      <c r="I82" s="769">
        <f>SUM(F82:H82)</f>
        <v>321546</v>
      </c>
    </row>
    <row r="83" spans="1:9" x14ac:dyDescent="0.2">
      <c r="A83" s="720" t="s">
        <v>13</v>
      </c>
      <c r="B83" s="1309" t="s">
        <v>270</v>
      </c>
      <c r="C83" s="1310"/>
      <c r="D83" s="1310"/>
      <c r="E83" s="1311"/>
      <c r="F83" s="703">
        <v>104544563</v>
      </c>
      <c r="G83" s="770">
        <v>205497996</v>
      </c>
      <c r="H83" s="770">
        <v>12752758</v>
      </c>
      <c r="I83" s="754">
        <f t="shared" si="1"/>
        <v>322795317</v>
      </c>
    </row>
    <row r="84" spans="1:9" x14ac:dyDescent="0.2">
      <c r="A84" s="720" t="s">
        <v>14</v>
      </c>
      <c r="B84" s="1417" t="s">
        <v>271</v>
      </c>
      <c r="C84" s="1310"/>
      <c r="D84" s="1310"/>
      <c r="E84" s="1311"/>
      <c r="F84" s="703">
        <v>28183045</v>
      </c>
      <c r="G84" s="703"/>
      <c r="H84" s="703">
        <v>10561706</v>
      </c>
      <c r="I84" s="754">
        <f t="shared" si="1"/>
        <v>38744751</v>
      </c>
    </row>
    <row r="85" spans="1:9" x14ac:dyDescent="0.2">
      <c r="A85" s="771" t="s">
        <v>15</v>
      </c>
      <c r="B85" s="1420" t="s">
        <v>272</v>
      </c>
      <c r="C85" s="1421"/>
      <c r="D85" s="1421"/>
      <c r="E85" s="1421"/>
      <c r="F85" s="703">
        <f>F86</f>
        <v>1004350</v>
      </c>
      <c r="G85" s="703"/>
      <c r="H85" s="703">
        <f>H87</f>
        <v>220000</v>
      </c>
      <c r="I85" s="754">
        <f>I86+I87</f>
        <v>1224350</v>
      </c>
    </row>
    <row r="86" spans="1:9" x14ac:dyDescent="0.2">
      <c r="A86" s="772" t="s">
        <v>18</v>
      </c>
      <c r="B86" s="1403" t="s">
        <v>273</v>
      </c>
      <c r="C86" s="1407"/>
      <c r="D86" s="1407"/>
      <c r="E86" s="1407"/>
      <c r="F86" s="733">
        <v>1004350</v>
      </c>
      <c r="G86" s="733"/>
      <c r="H86" s="733"/>
      <c r="I86" s="995">
        <f>F86</f>
        <v>1004350</v>
      </c>
    </row>
    <row r="87" spans="1:9" x14ac:dyDescent="0.2">
      <c r="A87" s="773" t="s">
        <v>19</v>
      </c>
      <c r="B87" s="1403" t="s">
        <v>274</v>
      </c>
      <c r="C87" s="1407"/>
      <c r="D87" s="1407"/>
      <c r="E87" s="1407"/>
      <c r="F87" s="764"/>
      <c r="G87" s="764"/>
      <c r="H87" s="764">
        <v>220000</v>
      </c>
      <c r="I87" s="1160">
        <f>H87</f>
        <v>220000</v>
      </c>
    </row>
    <row r="88" spans="1:9" ht="13.5" thickBot="1" x14ac:dyDescent="0.25">
      <c r="A88" s="771" t="s">
        <v>194</v>
      </c>
      <c r="B88" s="1309" t="s">
        <v>275</v>
      </c>
      <c r="C88" s="1310"/>
      <c r="D88" s="1310"/>
      <c r="E88" s="1311"/>
      <c r="F88" s="703"/>
      <c r="G88" s="703">
        <v>6801718</v>
      </c>
      <c r="H88" s="703"/>
      <c r="I88" s="754">
        <f t="shared" si="1"/>
        <v>6801718</v>
      </c>
    </row>
    <row r="89" spans="1:9" ht="14.25" thickTop="1" thickBot="1" x14ac:dyDescent="0.25">
      <c r="A89" s="1409" t="s">
        <v>103</v>
      </c>
      <c r="B89" s="1410"/>
      <c r="C89" s="1410"/>
      <c r="D89" s="1410"/>
      <c r="E89" s="1411"/>
      <c r="F89" s="774">
        <f>F74+F75+F76+F77+F78+F83+F84+F85</f>
        <v>629424386</v>
      </c>
      <c r="G89" s="774">
        <f>G74+G75+G76+G78+G83+G88</f>
        <v>234385162</v>
      </c>
      <c r="H89" s="774">
        <f>H74+H75+H76+H77+H78+H83+H84+H85+H88</f>
        <v>79499364</v>
      </c>
      <c r="I89" s="775">
        <f t="shared" si="1"/>
        <v>943308912</v>
      </c>
    </row>
    <row r="90" spans="1:9" ht="14.25" thickTop="1" thickBot="1" x14ac:dyDescent="0.25">
      <c r="A90" s="1412" t="s">
        <v>36</v>
      </c>
      <c r="B90" s="1413"/>
      <c r="C90" s="1413"/>
      <c r="D90" s="1413"/>
      <c r="E90" s="1414"/>
      <c r="F90" s="990">
        <v>41.65</v>
      </c>
      <c r="G90" s="776"/>
      <c r="H90" s="776">
        <v>3.95</v>
      </c>
      <c r="I90" s="994">
        <f>F90+H90</f>
        <v>45.6</v>
      </c>
    </row>
    <row r="91" spans="1:9" ht="13.5" thickTop="1" x14ac:dyDescent="0.2">
      <c r="A91" s="674"/>
      <c r="B91" s="674"/>
      <c r="C91" s="674"/>
      <c r="D91" s="674"/>
      <c r="E91" s="674"/>
      <c r="F91" s="674"/>
      <c r="G91" s="674"/>
      <c r="H91" s="674"/>
      <c r="I91" s="743"/>
    </row>
    <row r="92" spans="1:9" x14ac:dyDescent="0.2">
      <c r="A92" s="674"/>
      <c r="B92" s="674"/>
      <c r="C92" s="674"/>
      <c r="D92" s="674"/>
      <c r="E92" s="674"/>
      <c r="F92" s="674"/>
      <c r="G92" s="674"/>
      <c r="H92" s="674"/>
      <c r="I92" s="743"/>
    </row>
    <row r="93" spans="1:9" x14ac:dyDescent="0.2">
      <c r="A93" s="674"/>
      <c r="B93" s="674"/>
      <c r="C93" s="674"/>
      <c r="D93" s="674"/>
      <c r="E93" s="674"/>
      <c r="F93" s="674"/>
      <c r="G93" s="674"/>
      <c r="H93" s="674"/>
      <c r="I93" s="743"/>
    </row>
    <row r="94" spans="1:9" x14ac:dyDescent="0.2">
      <c r="A94" s="674"/>
      <c r="B94" s="674"/>
      <c r="C94" s="674"/>
      <c r="D94" s="674"/>
      <c r="E94" s="674"/>
      <c r="F94" s="674"/>
      <c r="G94" s="674"/>
      <c r="H94" s="674"/>
      <c r="I94" s="743"/>
    </row>
    <row r="95" spans="1:9" x14ac:dyDescent="0.2">
      <c r="A95" s="674"/>
      <c r="B95" s="674"/>
      <c r="C95" s="674"/>
      <c r="D95" s="674"/>
      <c r="E95" s="674"/>
      <c r="F95" s="674"/>
      <c r="G95" s="674"/>
      <c r="H95" s="674"/>
      <c r="I95" s="743"/>
    </row>
    <row r="96" spans="1:9" x14ac:dyDescent="0.2">
      <c r="A96" s="674"/>
      <c r="B96" s="674"/>
      <c r="C96" s="674"/>
      <c r="D96" s="674"/>
      <c r="E96" s="674"/>
      <c r="F96" s="674"/>
      <c r="G96" s="674"/>
      <c r="H96" s="674"/>
      <c r="I96" s="743"/>
    </row>
    <row r="97" spans="1:9" ht="15" customHeight="1" x14ac:dyDescent="0.2">
      <c r="A97" s="674"/>
      <c r="B97" s="674"/>
      <c r="C97" s="674"/>
      <c r="D97" s="674"/>
      <c r="E97" s="674"/>
      <c r="F97" s="674"/>
      <c r="G97" s="674"/>
      <c r="H97" s="674"/>
      <c r="I97" s="743"/>
    </row>
    <row r="98" spans="1:9" x14ac:dyDescent="0.2">
      <c r="A98" s="674"/>
      <c r="B98" s="674"/>
      <c r="C98" s="674"/>
      <c r="D98" s="674"/>
      <c r="E98" s="674"/>
      <c r="F98" s="674"/>
      <c r="G98" s="674"/>
      <c r="H98" s="674"/>
      <c r="I98" s="743"/>
    </row>
    <row r="99" spans="1:9" x14ac:dyDescent="0.2">
      <c r="A99" s="674"/>
      <c r="B99" s="674"/>
      <c r="C99" s="674"/>
      <c r="D99" s="674"/>
      <c r="E99" s="674"/>
      <c r="F99" s="674"/>
      <c r="G99" s="674"/>
      <c r="H99" s="674"/>
      <c r="I99" s="743"/>
    </row>
    <row r="100" spans="1:9" x14ac:dyDescent="0.2">
      <c r="A100" s="674"/>
      <c r="B100" s="674"/>
      <c r="C100" s="674"/>
      <c r="D100" s="674"/>
      <c r="E100" s="674"/>
      <c r="F100" s="674"/>
      <c r="G100" s="674"/>
      <c r="H100" s="674"/>
      <c r="I100" s="743"/>
    </row>
    <row r="101" spans="1:9" x14ac:dyDescent="0.2">
      <c r="A101" s="674"/>
      <c r="B101" s="674"/>
      <c r="C101" s="674"/>
      <c r="D101" s="674"/>
      <c r="E101" s="674"/>
      <c r="F101" s="674"/>
      <c r="G101" s="674"/>
      <c r="H101" s="674"/>
      <c r="I101" s="743"/>
    </row>
    <row r="102" spans="1:9" x14ac:dyDescent="0.2">
      <c r="A102" s="674"/>
      <c r="B102" s="674"/>
      <c r="C102" s="674"/>
      <c r="D102" s="674"/>
      <c r="E102" s="674"/>
      <c r="F102" s="674"/>
      <c r="G102" s="674"/>
      <c r="H102" s="674"/>
      <c r="I102" s="743"/>
    </row>
    <row r="103" spans="1:9" x14ac:dyDescent="0.2">
      <c r="A103" s="674"/>
      <c r="B103" s="674"/>
      <c r="C103" s="674"/>
      <c r="D103" s="674"/>
      <c r="E103" s="674"/>
      <c r="F103" s="674"/>
      <c r="G103" s="674"/>
      <c r="H103" s="674"/>
      <c r="I103" s="743"/>
    </row>
    <row r="104" spans="1:9" x14ac:dyDescent="0.2">
      <c r="A104" s="674"/>
      <c r="B104" s="674"/>
      <c r="C104" s="674"/>
      <c r="D104" s="674"/>
      <c r="E104" s="674"/>
      <c r="F104" s="674"/>
      <c r="G104" s="674"/>
      <c r="H104" s="674"/>
      <c r="I104" s="743"/>
    </row>
    <row r="105" spans="1:9" x14ac:dyDescent="0.2">
      <c r="A105" s="674"/>
      <c r="B105" s="674"/>
      <c r="C105" s="674"/>
      <c r="D105" s="674"/>
      <c r="E105" s="674"/>
      <c r="F105" s="674"/>
      <c r="G105" s="674"/>
      <c r="H105" s="674"/>
      <c r="I105" s="743"/>
    </row>
    <row r="106" spans="1:9" x14ac:dyDescent="0.2">
      <c r="A106" s="674"/>
      <c r="B106" s="674"/>
      <c r="C106" s="674"/>
      <c r="D106" s="674"/>
      <c r="E106" s="674"/>
      <c r="F106" s="674"/>
      <c r="G106" s="674"/>
      <c r="H106" s="674"/>
      <c r="I106" s="743"/>
    </row>
    <row r="107" spans="1:9" x14ac:dyDescent="0.2">
      <c r="A107" s="674"/>
      <c r="B107" s="674"/>
      <c r="C107" s="674"/>
      <c r="D107" s="674"/>
      <c r="E107" s="674"/>
      <c r="F107" s="674"/>
      <c r="G107" s="674"/>
      <c r="H107" s="674"/>
      <c r="I107" s="743"/>
    </row>
    <row r="108" spans="1:9" x14ac:dyDescent="0.2">
      <c r="A108" s="674"/>
      <c r="B108" s="674"/>
      <c r="C108" s="674"/>
      <c r="D108" s="674"/>
      <c r="E108" s="674"/>
      <c r="F108" s="674"/>
      <c r="G108" s="674"/>
      <c r="H108" s="674"/>
      <c r="I108" s="743"/>
    </row>
    <row r="109" spans="1:9" x14ac:dyDescent="0.2">
      <c r="A109" s="674"/>
      <c r="B109" s="674"/>
      <c r="C109" s="674"/>
      <c r="D109" s="674"/>
      <c r="E109" s="674"/>
      <c r="F109" s="674"/>
      <c r="G109" s="674"/>
      <c r="H109" s="674"/>
      <c r="I109" s="743"/>
    </row>
    <row r="110" spans="1:9" x14ac:dyDescent="0.2">
      <c r="A110" s="674"/>
      <c r="B110" s="674"/>
      <c r="C110" s="674"/>
      <c r="D110" s="674"/>
      <c r="E110" s="674"/>
      <c r="F110" s="674"/>
      <c r="G110" s="674"/>
      <c r="H110" s="674"/>
      <c r="I110" s="743"/>
    </row>
    <row r="111" spans="1:9" x14ac:dyDescent="0.2">
      <c r="A111" s="674"/>
      <c r="B111" s="674"/>
      <c r="C111" s="674"/>
      <c r="D111" s="674"/>
      <c r="E111" s="674"/>
      <c r="F111" s="674"/>
      <c r="G111" s="674"/>
      <c r="H111" s="674"/>
      <c r="I111" s="743"/>
    </row>
    <row r="112" spans="1:9" x14ac:dyDescent="0.2">
      <c r="A112" s="674"/>
      <c r="B112" s="674"/>
      <c r="C112" s="674"/>
      <c r="D112" s="674"/>
      <c r="E112" s="674"/>
      <c r="F112" s="674"/>
      <c r="G112" s="674"/>
      <c r="H112" s="674"/>
      <c r="I112" s="743"/>
    </row>
    <row r="113" spans="1:9" x14ac:dyDescent="0.2">
      <c r="A113" s="674"/>
      <c r="B113" s="674"/>
      <c r="C113" s="674"/>
      <c r="D113" s="674"/>
      <c r="E113" s="674"/>
      <c r="F113" s="674"/>
      <c r="G113" s="674"/>
      <c r="H113" s="674"/>
      <c r="I113" s="743"/>
    </row>
    <row r="114" spans="1:9" x14ac:dyDescent="0.2">
      <c r="A114" s="674"/>
      <c r="B114" s="674"/>
      <c r="C114" s="674"/>
      <c r="D114" s="674"/>
      <c r="E114" s="674"/>
      <c r="F114" s="674"/>
      <c r="G114" s="674"/>
      <c r="H114" s="674"/>
      <c r="I114" s="743"/>
    </row>
    <row r="115" spans="1:9" x14ac:dyDescent="0.2">
      <c r="A115" s="674"/>
      <c r="B115" s="674"/>
      <c r="C115" s="674"/>
      <c r="D115" s="674"/>
      <c r="E115" s="674"/>
      <c r="F115" s="674"/>
      <c r="G115" s="674"/>
      <c r="H115" s="674"/>
      <c r="I115" s="743"/>
    </row>
    <row r="116" spans="1:9" x14ac:dyDescent="0.2">
      <c r="A116" s="674"/>
      <c r="B116" s="674"/>
      <c r="C116" s="674"/>
      <c r="D116" s="674"/>
      <c r="E116" s="674"/>
      <c r="F116" s="674"/>
      <c r="G116" s="674"/>
      <c r="H116" s="674"/>
      <c r="I116" s="743"/>
    </row>
    <row r="117" spans="1:9" x14ac:dyDescent="0.2">
      <c r="A117" s="674"/>
      <c r="B117" s="674"/>
      <c r="C117" s="674"/>
      <c r="D117" s="674"/>
      <c r="E117" s="674"/>
      <c r="F117" s="674"/>
      <c r="G117" s="674"/>
      <c r="H117" s="674"/>
      <c r="I117" s="743"/>
    </row>
    <row r="118" spans="1:9" x14ac:dyDescent="0.2">
      <c r="A118" s="674"/>
      <c r="B118" s="674"/>
      <c r="C118" s="674"/>
      <c r="D118" s="674"/>
      <c r="E118" s="674"/>
      <c r="F118" s="674"/>
      <c r="G118" s="674"/>
      <c r="H118" s="674"/>
      <c r="I118" s="743"/>
    </row>
    <row r="119" spans="1:9" x14ac:dyDescent="0.2">
      <c r="A119" s="674"/>
      <c r="B119" s="674"/>
      <c r="C119" s="674"/>
      <c r="D119" s="674"/>
      <c r="E119" s="674"/>
      <c r="F119" s="674"/>
      <c r="G119" s="674"/>
      <c r="H119" s="674"/>
      <c r="I119" s="743"/>
    </row>
    <row r="120" spans="1:9" x14ac:dyDescent="0.2">
      <c r="A120" s="674"/>
      <c r="B120" s="674"/>
      <c r="C120" s="674"/>
      <c r="D120" s="674"/>
      <c r="E120" s="674"/>
      <c r="F120" s="674"/>
      <c r="G120" s="674"/>
      <c r="H120" s="674"/>
      <c r="I120" s="743"/>
    </row>
    <row r="121" spans="1:9" x14ac:dyDescent="0.2">
      <c r="A121" s="674"/>
      <c r="B121" s="674"/>
      <c r="C121" s="674"/>
      <c r="D121" s="674"/>
      <c r="E121" s="674"/>
      <c r="F121" s="674"/>
      <c r="G121" s="674"/>
      <c r="H121" s="674"/>
      <c r="I121" s="743"/>
    </row>
    <row r="122" spans="1:9" x14ac:dyDescent="0.2">
      <c r="A122" s="674"/>
      <c r="B122" s="674"/>
      <c r="C122" s="674"/>
      <c r="D122" s="674"/>
      <c r="E122" s="674"/>
      <c r="F122" s="674"/>
      <c r="G122" s="674"/>
      <c r="H122" s="674"/>
      <c r="I122" s="743"/>
    </row>
    <row r="123" spans="1:9" x14ac:dyDescent="0.2">
      <c r="A123" s="674"/>
      <c r="B123" s="674"/>
      <c r="C123" s="674"/>
      <c r="D123" s="674"/>
      <c r="E123" s="674"/>
      <c r="F123" s="674"/>
      <c r="G123" s="674"/>
      <c r="H123" s="674"/>
      <c r="I123" s="743"/>
    </row>
    <row r="124" spans="1:9" x14ac:dyDescent="0.2">
      <c r="A124" s="674"/>
      <c r="B124" s="674"/>
      <c r="C124" s="674"/>
      <c r="D124" s="674"/>
      <c r="E124" s="674"/>
      <c r="F124" s="674"/>
      <c r="G124" s="674"/>
      <c r="H124" s="674"/>
      <c r="I124" s="743"/>
    </row>
    <row r="125" spans="1:9" x14ac:dyDescent="0.2">
      <c r="A125" s="777"/>
      <c r="B125" s="777"/>
      <c r="C125" s="777"/>
      <c r="D125" s="777"/>
      <c r="E125" s="1415" t="s">
        <v>181</v>
      </c>
      <c r="F125" s="1415"/>
      <c r="G125" s="1415"/>
      <c r="H125" s="1415"/>
      <c r="I125" s="1415"/>
    </row>
    <row r="126" spans="1:9" x14ac:dyDescent="0.2">
      <c r="A126" s="777"/>
      <c r="B126" s="777"/>
      <c r="C126" s="777"/>
      <c r="D126" s="777"/>
      <c r="E126" s="846"/>
      <c r="F126" s="846"/>
      <c r="G126" s="846"/>
      <c r="H126" s="846"/>
      <c r="I126" s="846"/>
    </row>
    <row r="127" spans="1:9" x14ac:dyDescent="0.2">
      <c r="A127" s="744" t="s">
        <v>180</v>
      </c>
      <c r="B127" s="742"/>
      <c r="C127" s="742"/>
      <c r="D127" s="742"/>
      <c r="E127" s="742"/>
      <c r="F127" s="742"/>
      <c r="G127" s="742"/>
      <c r="H127" s="742"/>
      <c r="I127" s="745"/>
    </row>
    <row r="128" spans="1:9" x14ac:dyDescent="0.2">
      <c r="A128" s="1312"/>
      <c r="B128" s="1312"/>
      <c r="C128" s="1312"/>
      <c r="D128" s="1312"/>
      <c r="E128" s="1312"/>
      <c r="F128" s="1312"/>
      <c r="G128" s="1312"/>
      <c r="H128" s="1312"/>
      <c r="I128" s="1312"/>
    </row>
    <row r="129" spans="1:9" x14ac:dyDescent="0.2">
      <c r="A129" s="1318" t="s">
        <v>357</v>
      </c>
      <c r="B129" s="1319"/>
      <c r="C129" s="1319"/>
      <c r="D129" s="1319"/>
      <c r="E129" s="1319"/>
      <c r="F129" s="1319"/>
      <c r="G129" s="1319"/>
      <c r="H129" s="1319"/>
      <c r="I129" s="1319"/>
    </row>
    <row r="130" spans="1:9" x14ac:dyDescent="0.2">
      <c r="A130" s="1396" t="s">
        <v>85</v>
      </c>
      <c r="B130" s="1396"/>
      <c r="C130" s="1396"/>
      <c r="D130" s="1396"/>
      <c r="E130" s="1396"/>
      <c r="F130" s="1396"/>
      <c r="G130" s="1396"/>
      <c r="H130" s="1396"/>
      <c r="I130" s="1396"/>
    </row>
    <row r="131" spans="1:9" x14ac:dyDescent="0.2">
      <c r="A131" s="778"/>
      <c r="B131" s="778"/>
      <c r="C131" s="778"/>
      <c r="D131" s="778"/>
      <c r="E131" s="778"/>
      <c r="F131" s="778"/>
      <c r="G131" s="778"/>
      <c r="H131" s="778"/>
      <c r="I131" s="779"/>
    </row>
    <row r="132" spans="1:9" x14ac:dyDescent="0.2">
      <c r="A132" s="778"/>
      <c r="B132" s="778"/>
      <c r="C132" s="778"/>
      <c r="D132" s="778"/>
      <c r="E132" s="778"/>
      <c r="F132" s="778"/>
      <c r="G132" s="778"/>
      <c r="H132" s="778"/>
      <c r="I132" s="779"/>
    </row>
    <row r="133" spans="1:9" x14ac:dyDescent="0.2">
      <c r="A133" s="778"/>
      <c r="B133" s="778"/>
      <c r="C133" s="778"/>
      <c r="D133" s="778"/>
      <c r="E133" s="778"/>
      <c r="F133" s="778"/>
      <c r="G133" s="778"/>
      <c r="H133" s="778"/>
      <c r="I133" s="779"/>
    </row>
    <row r="134" spans="1:9" x14ac:dyDescent="0.2">
      <c r="A134" s="777"/>
      <c r="B134" s="777"/>
      <c r="C134" s="778"/>
      <c r="D134" s="778"/>
      <c r="E134" s="778"/>
      <c r="F134" s="778"/>
      <c r="G134" s="778"/>
      <c r="H134" s="778"/>
      <c r="I134" s="779"/>
    </row>
    <row r="135" spans="1:9" ht="13.5" thickBot="1" x14ac:dyDescent="0.25">
      <c r="A135" s="777"/>
      <c r="B135" s="777"/>
      <c r="C135" s="777"/>
      <c r="D135" s="777"/>
      <c r="E135" s="777"/>
      <c r="F135" s="1307" t="s">
        <v>330</v>
      </c>
      <c r="G135" s="1308"/>
      <c r="H135" s="1308"/>
      <c r="I135" s="1308"/>
    </row>
    <row r="136" spans="1:9" ht="21.75" customHeight="1" thickTop="1" x14ac:dyDescent="0.2">
      <c r="A136" s="1390" t="s">
        <v>0</v>
      </c>
      <c r="B136" s="1325" t="s">
        <v>1</v>
      </c>
      <c r="C136" s="1325"/>
      <c r="D136" s="1325"/>
      <c r="E136" s="1326"/>
      <c r="F136" s="1329" t="s">
        <v>358</v>
      </c>
      <c r="G136" s="1320" t="s">
        <v>171</v>
      </c>
      <c r="H136" s="1320" t="s">
        <v>170</v>
      </c>
      <c r="I136" s="1376" t="s">
        <v>172</v>
      </c>
    </row>
    <row r="137" spans="1:9" x14ac:dyDescent="0.2">
      <c r="A137" s="1391"/>
      <c r="B137" s="1327"/>
      <c r="C137" s="1327"/>
      <c r="D137" s="1327"/>
      <c r="E137" s="1328"/>
      <c r="F137" s="1321"/>
      <c r="G137" s="1408"/>
      <c r="H137" s="1321"/>
      <c r="I137" s="1377"/>
    </row>
    <row r="138" spans="1:9" ht="17.25" customHeight="1" x14ac:dyDescent="0.2">
      <c r="A138" s="1397" t="s">
        <v>16</v>
      </c>
      <c r="B138" s="1398"/>
      <c r="C138" s="1398"/>
      <c r="D138" s="1398"/>
      <c r="E138" s="1398"/>
      <c r="F138" s="1398"/>
      <c r="G138" s="1398"/>
      <c r="H138" s="1398"/>
      <c r="I138" s="1399"/>
    </row>
    <row r="139" spans="1:9" x14ac:dyDescent="0.2">
      <c r="A139" s="678" t="s">
        <v>3</v>
      </c>
      <c r="B139" s="1400" t="s">
        <v>5</v>
      </c>
      <c r="C139" s="1401"/>
      <c r="D139" s="1401"/>
      <c r="E139" s="1401"/>
      <c r="F139" s="677"/>
      <c r="G139" s="677"/>
      <c r="H139" s="677"/>
      <c r="I139" s="679"/>
    </row>
    <row r="140" spans="1:9" x14ac:dyDescent="0.2">
      <c r="A140" s="680" t="s">
        <v>6</v>
      </c>
      <c r="B140" s="1393" t="s">
        <v>260</v>
      </c>
      <c r="C140" s="1393"/>
      <c r="D140" s="1393"/>
      <c r="E140" s="1393"/>
      <c r="F140" s="682">
        <f>F141</f>
        <v>185118553</v>
      </c>
      <c r="G140" s="682">
        <f>G141</f>
        <v>30632527</v>
      </c>
      <c r="H140" s="682">
        <f>H141</f>
        <v>28159428</v>
      </c>
      <c r="I140" s="683">
        <f t="shared" ref="I140:I146" si="2">F140+G140+H140</f>
        <v>243910508</v>
      </c>
    </row>
    <row r="141" spans="1:9" x14ac:dyDescent="0.2">
      <c r="A141" s="684" t="s">
        <v>18</v>
      </c>
      <c r="B141" s="1402" t="s">
        <v>121</v>
      </c>
      <c r="C141" s="1402"/>
      <c r="D141" s="1402"/>
      <c r="E141" s="1403"/>
      <c r="F141" s="685">
        <f>F142+F143+F144+F146+F147+F148+F150</f>
        <v>185118553</v>
      </c>
      <c r="G141" s="685">
        <f>G142+G143+G144+G145+G146+G147+G148+G150</f>
        <v>30632527</v>
      </c>
      <c r="H141" s="685">
        <f>H142+H143+H144+H145+H146+H147+H148</f>
        <v>28159428</v>
      </c>
      <c r="I141" s="685">
        <f>I142+I143+I144+I145+I146+I147+I148+I150</f>
        <v>243910508</v>
      </c>
    </row>
    <row r="142" spans="1:9" x14ac:dyDescent="0.2">
      <c r="A142" s="781" t="s">
        <v>21</v>
      </c>
      <c r="B142" s="1353" t="s">
        <v>152</v>
      </c>
      <c r="C142" s="1353"/>
      <c r="D142" s="1353"/>
      <c r="E142" s="1392"/>
      <c r="F142" s="782">
        <v>69048109</v>
      </c>
      <c r="G142" s="1142">
        <v>332847</v>
      </c>
      <c r="H142" s="831">
        <v>6762012</v>
      </c>
      <c r="I142" s="783">
        <f t="shared" si="2"/>
        <v>76142968</v>
      </c>
    </row>
    <row r="143" spans="1:9" x14ac:dyDescent="0.2">
      <c r="A143" s="761" t="s">
        <v>22</v>
      </c>
      <c r="B143" s="1353" t="s">
        <v>150</v>
      </c>
      <c r="C143" s="1353"/>
      <c r="D143" s="1353"/>
      <c r="E143" s="1392"/>
      <c r="F143" s="784">
        <v>43621670</v>
      </c>
      <c r="G143" s="785">
        <v>2283405</v>
      </c>
      <c r="H143" s="785">
        <v>2596420</v>
      </c>
      <c r="I143" s="786">
        <f t="shared" si="2"/>
        <v>48501495</v>
      </c>
    </row>
    <row r="144" spans="1:9" x14ac:dyDescent="0.2">
      <c r="A144" s="761" t="s">
        <v>23</v>
      </c>
      <c r="B144" s="1354" t="s">
        <v>360</v>
      </c>
      <c r="C144" s="1355"/>
      <c r="D144" s="1355"/>
      <c r="E144" s="1355"/>
      <c r="F144" s="784">
        <v>54682292</v>
      </c>
      <c r="G144" s="785">
        <v>-24170659</v>
      </c>
      <c r="H144" s="785">
        <v>1255142</v>
      </c>
      <c r="I144" s="786">
        <f t="shared" si="2"/>
        <v>31766775</v>
      </c>
    </row>
    <row r="145" spans="1:9" x14ac:dyDescent="0.2">
      <c r="A145" s="761" t="s">
        <v>24</v>
      </c>
      <c r="B145" s="991" t="s">
        <v>361</v>
      </c>
      <c r="C145" s="989"/>
      <c r="D145" s="989"/>
      <c r="E145" s="989"/>
      <c r="F145" s="784"/>
      <c r="G145" s="785">
        <v>19314597</v>
      </c>
      <c r="H145" s="785">
        <v>1002290</v>
      </c>
      <c r="I145" s="786">
        <f t="shared" si="2"/>
        <v>20316887</v>
      </c>
    </row>
    <row r="146" spans="1:9" x14ac:dyDescent="0.2">
      <c r="A146" s="761" t="s">
        <v>122</v>
      </c>
      <c r="B146" s="1353" t="s">
        <v>151</v>
      </c>
      <c r="C146" s="1355"/>
      <c r="D146" s="1355"/>
      <c r="E146" s="1365"/>
      <c r="F146" s="784">
        <v>2690901</v>
      </c>
      <c r="G146" s="785">
        <v>647451</v>
      </c>
      <c r="H146" s="785">
        <v>277479</v>
      </c>
      <c r="I146" s="786">
        <f t="shared" si="2"/>
        <v>3615831</v>
      </c>
    </row>
    <row r="147" spans="1:9" x14ac:dyDescent="0.2">
      <c r="A147" s="761" t="s">
        <v>175</v>
      </c>
      <c r="B147" s="693" t="s">
        <v>261</v>
      </c>
      <c r="C147" s="694"/>
      <c r="D147" s="694"/>
      <c r="E147" s="787"/>
      <c r="F147" s="784"/>
      <c r="G147" s="785">
        <v>3299460</v>
      </c>
      <c r="H147" s="785"/>
      <c r="I147" s="786">
        <f>SUM(F147:H147)</f>
        <v>3299460</v>
      </c>
    </row>
    <row r="148" spans="1:9" x14ac:dyDescent="0.2">
      <c r="A148" s="761" t="s">
        <v>263</v>
      </c>
      <c r="B148" s="693" t="s">
        <v>262</v>
      </c>
      <c r="C148" s="694"/>
      <c r="D148" s="694"/>
      <c r="E148" s="694"/>
      <c r="F148" s="784">
        <v>15075581</v>
      </c>
      <c r="G148" s="785">
        <v>27061654</v>
      </c>
      <c r="H148" s="785">
        <v>16266085</v>
      </c>
      <c r="I148" s="786">
        <f>F148+G148+H148</f>
        <v>58403320</v>
      </c>
    </row>
    <row r="149" spans="1:9" x14ac:dyDescent="0.2">
      <c r="A149" s="761"/>
      <c r="B149" s="695" t="s">
        <v>264</v>
      </c>
      <c r="C149" s="694"/>
      <c r="D149" s="694"/>
      <c r="E149" s="787"/>
      <c r="F149" s="784">
        <v>6403666</v>
      </c>
      <c r="G149" s="785">
        <v>587500</v>
      </c>
      <c r="H149" s="785">
        <v>272134</v>
      </c>
      <c r="I149" s="786">
        <v>6504600</v>
      </c>
    </row>
    <row r="150" spans="1:9" x14ac:dyDescent="0.2">
      <c r="A150" s="993" t="s">
        <v>359</v>
      </c>
      <c r="B150" s="693" t="s">
        <v>265</v>
      </c>
      <c r="C150" s="696"/>
      <c r="D150" s="696"/>
      <c r="E150" s="696"/>
      <c r="F150" s="788"/>
      <c r="G150" s="789">
        <v>1863772</v>
      </c>
      <c r="H150" s="789"/>
      <c r="I150" s="786">
        <f>SUM(F150:H150)</f>
        <v>1863772</v>
      </c>
    </row>
    <row r="151" spans="1:9" x14ac:dyDescent="0.2">
      <c r="A151" s="702" t="s">
        <v>8</v>
      </c>
      <c r="B151" s="1393" t="s">
        <v>125</v>
      </c>
      <c r="C151" s="1393"/>
      <c r="D151" s="1393"/>
      <c r="E151" s="1394"/>
      <c r="F151" s="703">
        <f>F152+F153+F154+F155+F157</f>
        <v>39455000</v>
      </c>
      <c r="G151" s="703"/>
      <c r="H151" s="703">
        <f>H152+H153+H154+H155+H157</f>
        <v>10666364</v>
      </c>
      <c r="I151" s="683">
        <f t="shared" ref="I151:I159" si="3">F151+G151+H151</f>
        <v>50121364</v>
      </c>
    </row>
    <row r="152" spans="1:9" x14ac:dyDescent="0.2">
      <c r="A152" s="704" t="s">
        <v>18</v>
      </c>
      <c r="B152" s="1406" t="s">
        <v>195</v>
      </c>
      <c r="C152" s="1406"/>
      <c r="D152" s="1406"/>
      <c r="E152" s="1406"/>
      <c r="F152" s="1163">
        <v>10000</v>
      </c>
      <c r="G152" s="1164"/>
      <c r="H152" s="1164">
        <v>150</v>
      </c>
      <c r="I152" s="1165">
        <f t="shared" si="3"/>
        <v>10150</v>
      </c>
    </row>
    <row r="153" spans="1:9" x14ac:dyDescent="0.2">
      <c r="A153" s="704" t="s">
        <v>19</v>
      </c>
      <c r="B153" s="1406" t="s">
        <v>196</v>
      </c>
      <c r="C153" s="1406"/>
      <c r="D153" s="1406"/>
      <c r="E153" s="1406"/>
      <c r="F153" s="1163">
        <v>5000000</v>
      </c>
      <c r="G153" s="1164"/>
      <c r="H153" s="1164">
        <v>-246066</v>
      </c>
      <c r="I153" s="1165">
        <f t="shared" si="3"/>
        <v>4753934</v>
      </c>
    </row>
    <row r="154" spans="1:9" x14ac:dyDescent="0.2">
      <c r="A154" s="704" t="s">
        <v>31</v>
      </c>
      <c r="B154" s="1406" t="s">
        <v>197</v>
      </c>
      <c r="C154" s="1406"/>
      <c r="D154" s="1406"/>
      <c r="E154" s="1406"/>
      <c r="F154" s="1163">
        <v>22000000</v>
      </c>
      <c r="G154" s="1164"/>
      <c r="H154" s="1164">
        <v>16016065</v>
      </c>
      <c r="I154" s="1165">
        <f t="shared" si="3"/>
        <v>38016065</v>
      </c>
    </row>
    <row r="155" spans="1:9" x14ac:dyDescent="0.2">
      <c r="A155" s="704" t="s">
        <v>32</v>
      </c>
      <c r="B155" s="1162" t="s">
        <v>198</v>
      </c>
      <c r="C155" s="1166"/>
      <c r="D155" s="1167"/>
      <c r="E155" s="1168"/>
      <c r="F155" s="1163">
        <v>4500000</v>
      </c>
      <c r="G155" s="1164"/>
      <c r="H155" s="1164">
        <v>-4374924</v>
      </c>
      <c r="I155" s="1165">
        <f t="shared" si="3"/>
        <v>125076</v>
      </c>
    </row>
    <row r="156" spans="1:9" x14ac:dyDescent="0.2">
      <c r="A156" s="704" t="s">
        <v>52</v>
      </c>
      <c r="B156" s="1169" t="s">
        <v>199</v>
      </c>
      <c r="C156" s="1170"/>
      <c r="D156" s="1171"/>
      <c r="E156" s="1172"/>
      <c r="F156" s="1173"/>
      <c r="G156" s="1174"/>
      <c r="H156" s="1174"/>
      <c r="I156" s="1165"/>
    </row>
    <row r="157" spans="1:9" x14ac:dyDescent="0.2">
      <c r="A157" s="704" t="s">
        <v>53</v>
      </c>
      <c r="B157" s="1175" t="s">
        <v>200</v>
      </c>
      <c r="C157" s="1176"/>
      <c r="D157" s="1177"/>
      <c r="E157" s="1172"/>
      <c r="F157" s="1173">
        <v>7945000</v>
      </c>
      <c r="G157" s="1174"/>
      <c r="H157" s="1178">
        <v>-728861</v>
      </c>
      <c r="I157" s="1165">
        <f t="shared" si="3"/>
        <v>7216139</v>
      </c>
    </row>
    <row r="158" spans="1:9" x14ac:dyDescent="0.2">
      <c r="A158" s="720" t="s">
        <v>9</v>
      </c>
      <c r="B158" s="1309" t="s">
        <v>17</v>
      </c>
      <c r="C158" s="1310"/>
      <c r="D158" s="1310"/>
      <c r="E158" s="1311"/>
      <c r="F158" s="721">
        <v>80898436</v>
      </c>
      <c r="G158" s="721"/>
      <c r="H158" s="872">
        <v>-7143067</v>
      </c>
      <c r="I158" s="790">
        <f t="shared" si="3"/>
        <v>73755369</v>
      </c>
    </row>
    <row r="159" spans="1:9" x14ac:dyDescent="0.2">
      <c r="A159" s="726" t="s">
        <v>11</v>
      </c>
      <c r="B159" s="1404" t="s">
        <v>266</v>
      </c>
      <c r="C159" s="1404"/>
      <c r="D159" s="1404"/>
      <c r="E159" s="1405"/>
      <c r="F159" s="727"/>
      <c r="G159" s="727"/>
      <c r="H159" s="1161">
        <v>300000</v>
      </c>
      <c r="I159" s="790">
        <f t="shared" si="3"/>
        <v>300000</v>
      </c>
    </row>
    <row r="160" spans="1:9" x14ac:dyDescent="0.2">
      <c r="A160" s="684" t="s">
        <v>18</v>
      </c>
      <c r="B160" s="1402" t="s">
        <v>27</v>
      </c>
      <c r="C160" s="1402"/>
      <c r="D160" s="1402"/>
      <c r="E160" s="1403"/>
      <c r="F160" s="728"/>
      <c r="G160" s="729"/>
      <c r="H160" s="1150">
        <v>300000</v>
      </c>
      <c r="I160" s="1151">
        <v>300000</v>
      </c>
    </row>
    <row r="161" spans="1:9" x14ac:dyDescent="0.2">
      <c r="A161" s="730" t="s">
        <v>13</v>
      </c>
      <c r="B161" s="1315" t="s">
        <v>201</v>
      </c>
      <c r="C161" s="1316"/>
      <c r="D161" s="1316"/>
      <c r="E161" s="1317"/>
      <c r="F161" s="731">
        <f>F162</f>
        <v>294051230</v>
      </c>
      <c r="G161" s="732"/>
      <c r="H161" s="732">
        <f>H162+H163</f>
        <v>5001066</v>
      </c>
      <c r="I161" s="683">
        <f>F161+G161+H161</f>
        <v>299052296</v>
      </c>
    </row>
    <row r="162" spans="1:9" x14ac:dyDescent="0.2">
      <c r="A162" s="1153" t="s">
        <v>18</v>
      </c>
      <c r="B162" s="1426" t="s">
        <v>204</v>
      </c>
      <c r="C162" s="1418"/>
      <c r="D162" s="1418"/>
      <c r="E162" s="1427"/>
      <c r="F162" s="733">
        <v>294051230</v>
      </c>
      <c r="G162" s="734"/>
      <c r="H162" s="734">
        <v>-2756329</v>
      </c>
      <c r="I162" s="780">
        <f>F162+G162+H162</f>
        <v>291294901</v>
      </c>
    </row>
    <row r="163" spans="1:9" ht="13.5" thickBot="1" x14ac:dyDescent="0.25">
      <c r="A163" s="1154" t="s">
        <v>19</v>
      </c>
      <c r="B163" s="1322" t="s">
        <v>443</v>
      </c>
      <c r="C163" s="1323"/>
      <c r="D163" s="1323"/>
      <c r="E163" s="1324"/>
      <c r="F163" s="764"/>
      <c r="G163" s="1152"/>
      <c r="H163" s="1152">
        <v>7757395</v>
      </c>
      <c r="I163" s="780">
        <f>F163+G163+H163</f>
        <v>7757395</v>
      </c>
    </row>
    <row r="164" spans="1:9" ht="17.25" thickTop="1" thickBot="1" x14ac:dyDescent="0.3">
      <c r="A164" s="1428" t="s">
        <v>276</v>
      </c>
      <c r="B164" s="1429"/>
      <c r="C164" s="1429"/>
      <c r="D164" s="1429"/>
      <c r="E164" s="1430"/>
      <c r="F164" s="736">
        <f>F140+F151+F158+F161</f>
        <v>599523219</v>
      </c>
      <c r="G164" s="736">
        <f>G140</f>
        <v>30632527</v>
      </c>
      <c r="H164" s="736">
        <f>H140+H151+H158+H159+H161</f>
        <v>36983791</v>
      </c>
      <c r="I164" s="791">
        <f>I140+I151+I158+I159+I161</f>
        <v>667139537</v>
      </c>
    </row>
    <row r="165" spans="1:9" ht="13.5" thickTop="1" x14ac:dyDescent="0.2">
      <c r="A165" s="792"/>
      <c r="B165" s="793"/>
      <c r="C165" s="793"/>
      <c r="D165" s="793"/>
      <c r="E165" s="793"/>
      <c r="F165" s="794"/>
      <c r="G165" s="794"/>
      <c r="H165" s="832" t="s">
        <v>285</v>
      </c>
      <c r="I165" s="795"/>
    </row>
    <row r="166" spans="1:9" x14ac:dyDescent="0.2">
      <c r="A166" s="792"/>
      <c r="B166" s="793"/>
      <c r="C166" s="793"/>
      <c r="D166" s="793"/>
      <c r="E166" s="793"/>
      <c r="F166" s="794"/>
      <c r="G166" s="794"/>
      <c r="H166" s="794"/>
      <c r="I166" s="795"/>
    </row>
    <row r="167" spans="1:9" x14ac:dyDescent="0.2">
      <c r="A167" s="796"/>
      <c r="B167" s="796"/>
      <c r="C167" s="796"/>
      <c r="D167" s="796"/>
      <c r="E167" s="796"/>
      <c r="F167" s="796"/>
      <c r="G167" s="796"/>
      <c r="H167" s="796"/>
      <c r="I167" s="795"/>
    </row>
    <row r="168" spans="1:9" x14ac:dyDescent="0.2">
      <c r="A168" s="796"/>
      <c r="B168" s="796"/>
      <c r="C168" s="796"/>
      <c r="D168" s="796"/>
      <c r="E168" s="796"/>
      <c r="F168" s="796"/>
      <c r="G168" s="796"/>
      <c r="H168" s="796"/>
      <c r="I168" s="795"/>
    </row>
    <row r="169" spans="1:9" x14ac:dyDescent="0.2">
      <c r="A169" s="796"/>
      <c r="B169" s="796"/>
      <c r="C169" s="796"/>
      <c r="D169" s="796"/>
      <c r="E169" s="796"/>
      <c r="F169" s="796"/>
      <c r="G169" s="796"/>
      <c r="H169" s="796"/>
      <c r="I169" s="795"/>
    </row>
    <row r="170" spans="1:9" x14ac:dyDescent="0.2">
      <c r="A170" s="796"/>
      <c r="B170" s="796"/>
      <c r="C170" s="796"/>
      <c r="D170" s="796"/>
      <c r="E170" s="796"/>
      <c r="F170" s="796"/>
      <c r="G170" s="796"/>
      <c r="H170" s="796"/>
      <c r="I170" s="795"/>
    </row>
    <row r="171" spans="1:9" x14ac:dyDescent="0.2">
      <c r="A171" s="796"/>
      <c r="B171" s="796"/>
      <c r="C171" s="796"/>
      <c r="D171" s="796"/>
      <c r="E171" s="796"/>
      <c r="F171" s="796"/>
      <c r="G171" s="796"/>
      <c r="H171" s="796"/>
      <c r="I171" s="795"/>
    </row>
    <row r="172" spans="1:9" x14ac:dyDescent="0.2">
      <c r="A172" s="796"/>
      <c r="B172" s="796"/>
      <c r="C172" s="796"/>
      <c r="D172" s="796"/>
      <c r="E172" s="796"/>
      <c r="F172" s="796"/>
      <c r="G172" s="796"/>
      <c r="H172" s="796"/>
      <c r="I172" s="795"/>
    </row>
    <row r="173" spans="1:9" x14ac:dyDescent="0.2">
      <c r="A173" s="796"/>
      <c r="B173" s="796"/>
      <c r="C173" s="796"/>
      <c r="D173" s="796"/>
      <c r="E173" s="796"/>
      <c r="F173" s="796"/>
      <c r="G173" s="796"/>
      <c r="H173" s="796"/>
      <c r="I173" s="795"/>
    </row>
    <row r="174" spans="1:9" x14ac:dyDescent="0.2">
      <c r="A174" s="796"/>
      <c r="B174" s="796"/>
      <c r="C174" s="796"/>
      <c r="D174" s="796"/>
      <c r="E174" s="796"/>
      <c r="F174" s="796"/>
      <c r="G174" s="796"/>
      <c r="H174" s="796"/>
      <c r="I174" s="795"/>
    </row>
    <row r="175" spans="1:9" x14ac:dyDescent="0.2">
      <c r="A175" s="796"/>
      <c r="B175" s="796"/>
      <c r="C175" s="796"/>
      <c r="D175" s="796"/>
      <c r="E175" s="796"/>
      <c r="F175" s="796"/>
      <c r="G175" s="796"/>
      <c r="H175" s="796"/>
      <c r="I175" s="795"/>
    </row>
    <row r="176" spans="1:9" x14ac:dyDescent="0.2">
      <c r="A176" s="796"/>
      <c r="B176" s="796"/>
      <c r="C176" s="796"/>
      <c r="D176" s="796"/>
      <c r="E176" s="796"/>
      <c r="F176" s="796"/>
      <c r="G176" s="796"/>
      <c r="H176" s="796"/>
      <c r="I176" s="795"/>
    </row>
    <row r="177" spans="1:9" x14ac:dyDescent="0.2">
      <c r="A177" s="796"/>
      <c r="B177" s="796"/>
      <c r="C177" s="796"/>
      <c r="D177" s="796"/>
      <c r="E177" s="796"/>
      <c r="F177" s="796"/>
      <c r="G177" s="796"/>
      <c r="H177" s="796"/>
      <c r="I177" s="795"/>
    </row>
    <row r="178" spans="1:9" x14ac:dyDescent="0.2">
      <c r="A178" s="796"/>
      <c r="B178" s="796"/>
      <c r="C178" s="796"/>
      <c r="D178" s="796"/>
      <c r="E178" s="796"/>
      <c r="F178" s="796"/>
      <c r="G178" s="796"/>
      <c r="H178" s="796"/>
      <c r="I178" s="795"/>
    </row>
    <row r="179" spans="1:9" x14ac:dyDescent="0.2">
      <c r="A179" s="796"/>
      <c r="B179" s="796"/>
      <c r="C179" s="796"/>
      <c r="D179" s="796"/>
      <c r="E179" s="796"/>
      <c r="F179" s="796"/>
      <c r="G179" s="796"/>
      <c r="H179" s="796"/>
      <c r="I179" s="795"/>
    </row>
    <row r="180" spans="1:9" x14ac:dyDescent="0.2">
      <c r="A180" s="796"/>
      <c r="B180" s="796"/>
      <c r="C180" s="796"/>
      <c r="D180" s="796"/>
      <c r="E180" s="796"/>
      <c r="F180" s="796"/>
      <c r="G180" s="796"/>
      <c r="H180" s="796"/>
      <c r="I180" s="795"/>
    </row>
    <row r="181" spans="1:9" x14ac:dyDescent="0.2">
      <c r="A181" s="796"/>
      <c r="B181" s="796"/>
      <c r="C181" s="796"/>
      <c r="D181" s="796"/>
      <c r="E181" s="796"/>
      <c r="F181" s="796"/>
      <c r="G181" s="796"/>
      <c r="H181" s="796"/>
      <c r="I181" s="795"/>
    </row>
    <row r="182" spans="1:9" x14ac:dyDescent="0.2">
      <c r="A182" s="796"/>
      <c r="B182" s="796"/>
      <c r="C182" s="796"/>
      <c r="D182" s="796"/>
      <c r="E182" s="796"/>
      <c r="F182" s="796"/>
      <c r="G182" s="796"/>
      <c r="H182" s="796"/>
      <c r="I182" s="795"/>
    </row>
    <row r="183" spans="1:9" x14ac:dyDescent="0.2">
      <c r="A183" s="796"/>
      <c r="B183" s="796"/>
      <c r="C183" s="796"/>
      <c r="D183" s="796"/>
      <c r="E183" s="796"/>
      <c r="F183" s="796"/>
      <c r="G183" s="796"/>
      <c r="H183" s="796"/>
      <c r="I183" s="795"/>
    </row>
    <row r="184" spans="1:9" x14ac:dyDescent="0.2">
      <c r="A184" s="796"/>
      <c r="B184" s="796"/>
      <c r="C184" s="796"/>
      <c r="D184" s="796"/>
      <c r="E184" s="796"/>
      <c r="F184" s="796"/>
      <c r="G184" s="796"/>
      <c r="H184" s="796"/>
      <c r="I184" s="795"/>
    </row>
    <row r="185" spans="1:9" x14ac:dyDescent="0.2">
      <c r="A185" s="796"/>
      <c r="B185" s="796"/>
      <c r="C185" s="796"/>
      <c r="D185" s="796"/>
      <c r="E185" s="796"/>
      <c r="F185" s="796"/>
      <c r="G185" s="796"/>
      <c r="H185" s="796"/>
      <c r="I185" s="795"/>
    </row>
    <row r="186" spans="1:9" x14ac:dyDescent="0.2">
      <c r="A186" s="796"/>
      <c r="B186" s="796"/>
      <c r="C186" s="796"/>
      <c r="D186" s="796"/>
      <c r="E186" s="796"/>
      <c r="F186" s="796"/>
      <c r="G186" s="796"/>
      <c r="H186" s="796"/>
      <c r="I186" s="795"/>
    </row>
    <row r="187" spans="1:9" x14ac:dyDescent="0.2">
      <c r="A187" s="796"/>
      <c r="B187" s="796"/>
      <c r="C187" s="796"/>
      <c r="D187" s="796"/>
      <c r="E187" s="796"/>
      <c r="F187" s="796"/>
      <c r="G187" s="796"/>
      <c r="H187" s="796"/>
      <c r="I187" s="795"/>
    </row>
    <row r="188" spans="1:9" x14ac:dyDescent="0.2">
      <c r="A188" s="796"/>
      <c r="B188" s="796"/>
      <c r="C188" s="796"/>
      <c r="D188" s="796"/>
      <c r="E188" s="796"/>
      <c r="F188" s="796"/>
      <c r="G188" s="796"/>
      <c r="H188" s="796"/>
      <c r="I188" s="795"/>
    </row>
    <row r="189" spans="1:9" x14ac:dyDescent="0.2">
      <c r="A189" s="796"/>
      <c r="B189" s="796"/>
      <c r="C189" s="796"/>
      <c r="D189" s="796"/>
      <c r="E189" s="796"/>
      <c r="F189" s="796"/>
      <c r="G189" s="796"/>
      <c r="H189" s="796"/>
      <c r="I189" s="795"/>
    </row>
    <row r="190" spans="1:9" x14ac:dyDescent="0.2">
      <c r="A190" s="796"/>
      <c r="B190" s="796"/>
      <c r="C190" s="796"/>
      <c r="D190" s="796"/>
      <c r="E190" s="796"/>
      <c r="F190" s="796"/>
      <c r="G190" s="796"/>
      <c r="H190" s="796"/>
      <c r="I190" s="795"/>
    </row>
    <row r="191" spans="1:9" x14ac:dyDescent="0.2">
      <c r="A191" s="744" t="s">
        <v>180</v>
      </c>
      <c r="B191" s="742"/>
      <c r="C191" s="742"/>
      <c r="D191" s="742"/>
      <c r="E191" s="742"/>
      <c r="F191" s="742"/>
      <c r="G191" s="742"/>
      <c r="H191" s="742" t="s">
        <v>181</v>
      </c>
      <c r="I191" s="741"/>
    </row>
    <row r="192" spans="1:9" x14ac:dyDescent="0.2">
      <c r="A192" s="796"/>
      <c r="B192" s="796"/>
      <c r="C192" s="796"/>
      <c r="D192" s="796"/>
      <c r="E192" s="796"/>
      <c r="F192" s="796"/>
      <c r="G192" s="796"/>
      <c r="H192" s="796"/>
      <c r="I192" s="797"/>
    </row>
    <row r="193" spans="1:9" x14ac:dyDescent="0.2">
      <c r="A193" s="796"/>
      <c r="B193" s="796"/>
      <c r="C193" s="796"/>
      <c r="D193" s="796"/>
      <c r="E193" s="796"/>
      <c r="F193" s="796"/>
      <c r="G193" s="796"/>
      <c r="H193" s="796"/>
      <c r="I193" s="797"/>
    </row>
    <row r="194" spans="1:9" x14ac:dyDescent="0.2">
      <c r="A194" s="796"/>
      <c r="B194" s="796"/>
      <c r="C194" s="796"/>
      <c r="D194" s="796"/>
      <c r="E194" s="796"/>
      <c r="F194" s="796"/>
      <c r="G194" s="796"/>
      <c r="H194" s="796"/>
      <c r="I194" s="797"/>
    </row>
    <row r="195" spans="1:9" x14ac:dyDescent="0.2">
      <c r="A195" s="796"/>
      <c r="B195" s="796"/>
      <c r="C195" s="796"/>
      <c r="D195" s="796"/>
      <c r="E195" s="796"/>
      <c r="F195" s="796"/>
      <c r="G195" s="796"/>
      <c r="H195" s="796"/>
      <c r="I195" s="797"/>
    </row>
    <row r="196" spans="1:9" x14ac:dyDescent="0.2">
      <c r="A196" s="796"/>
      <c r="B196" s="796"/>
      <c r="C196" s="796"/>
      <c r="D196" s="796"/>
      <c r="E196" s="796"/>
      <c r="F196" s="796"/>
      <c r="G196" s="796"/>
      <c r="H196" s="796"/>
      <c r="I196" s="797"/>
    </row>
    <row r="197" spans="1:9" x14ac:dyDescent="0.2">
      <c r="A197" s="796"/>
      <c r="B197" s="796"/>
      <c r="C197" s="796"/>
      <c r="D197" s="796"/>
      <c r="E197" s="796"/>
      <c r="F197" s="796"/>
      <c r="G197" s="796"/>
      <c r="H197" s="796"/>
      <c r="I197" s="797"/>
    </row>
    <row r="198" spans="1:9" ht="13.5" thickBot="1" x14ac:dyDescent="0.25">
      <c r="A198" s="796"/>
      <c r="B198" s="796"/>
      <c r="C198" s="796"/>
      <c r="D198" s="796"/>
      <c r="E198" s="796"/>
      <c r="F198" s="1307" t="s">
        <v>330</v>
      </c>
      <c r="G198" s="1308"/>
      <c r="H198" s="1308"/>
      <c r="I198" s="1308"/>
    </row>
    <row r="199" spans="1:9" ht="13.5" customHeight="1" thickTop="1" x14ac:dyDescent="0.2">
      <c r="A199" s="1330" t="s">
        <v>0</v>
      </c>
      <c r="B199" s="1348" t="s">
        <v>1</v>
      </c>
      <c r="C199" s="1348"/>
      <c r="D199" s="1348"/>
      <c r="E199" s="1348"/>
      <c r="F199" s="1329" t="s">
        <v>358</v>
      </c>
      <c r="G199" s="1336" t="s">
        <v>173</v>
      </c>
      <c r="H199" s="1336" t="s">
        <v>170</v>
      </c>
      <c r="I199" s="1378" t="s">
        <v>179</v>
      </c>
    </row>
    <row r="200" spans="1:9" x14ac:dyDescent="0.2">
      <c r="A200" s="1331"/>
      <c r="B200" s="1349"/>
      <c r="C200" s="1349"/>
      <c r="D200" s="1349"/>
      <c r="E200" s="1349"/>
      <c r="F200" s="1321"/>
      <c r="G200" s="1337"/>
      <c r="H200" s="1337"/>
      <c r="I200" s="1379"/>
    </row>
    <row r="201" spans="1:9" x14ac:dyDescent="0.2">
      <c r="A201" s="1380" t="s">
        <v>38</v>
      </c>
      <c r="B201" s="1381"/>
      <c r="C201" s="1381"/>
      <c r="D201" s="1381"/>
      <c r="E201" s="1382"/>
      <c r="F201" s="798"/>
      <c r="G201" s="799"/>
      <c r="H201" s="799"/>
      <c r="I201" s="800"/>
    </row>
    <row r="202" spans="1:9" x14ac:dyDescent="0.2">
      <c r="A202" s="801"/>
      <c r="B202" s="1338" t="s">
        <v>39</v>
      </c>
      <c r="C202" s="1338"/>
      <c r="D202" s="1338"/>
      <c r="E202" s="1339"/>
      <c r="F202" s="798"/>
      <c r="G202" s="799"/>
      <c r="H202" s="799"/>
      <c r="I202" s="800"/>
    </row>
    <row r="203" spans="1:9" x14ac:dyDescent="0.2">
      <c r="A203" s="802" t="s">
        <v>6</v>
      </c>
      <c r="B203" s="1313" t="s">
        <v>202</v>
      </c>
      <c r="C203" s="1313"/>
      <c r="D203" s="1313"/>
      <c r="E203" s="1314"/>
      <c r="F203" s="803">
        <v>138345252</v>
      </c>
      <c r="G203" s="804">
        <v>8275841</v>
      </c>
      <c r="H203" s="804">
        <v>-2493042</v>
      </c>
      <c r="I203" s="805">
        <f>F203+G203+H203</f>
        <v>144128051</v>
      </c>
    </row>
    <row r="204" spans="1:9" x14ac:dyDescent="0.2">
      <c r="A204" s="806" t="s">
        <v>8</v>
      </c>
      <c r="B204" s="1340" t="s">
        <v>209</v>
      </c>
      <c r="C204" s="1341"/>
      <c r="D204" s="1341"/>
      <c r="E204" s="1341"/>
      <c r="F204" s="803">
        <v>24063959</v>
      </c>
      <c r="G204" s="804">
        <v>1253445</v>
      </c>
      <c r="H204" s="804">
        <v>-2412017</v>
      </c>
      <c r="I204" s="805">
        <f t="shared" ref="I204:I212" si="4">F204+G204+H204</f>
        <v>22905387</v>
      </c>
    </row>
    <row r="205" spans="1:9" x14ac:dyDescent="0.2">
      <c r="A205" s="806" t="s">
        <v>9</v>
      </c>
      <c r="B205" s="1340" t="s">
        <v>203</v>
      </c>
      <c r="C205" s="1341"/>
      <c r="D205" s="1341"/>
      <c r="E205" s="1341"/>
      <c r="F205" s="803">
        <v>109598179</v>
      </c>
      <c r="G205" s="804">
        <v>27976530</v>
      </c>
      <c r="H205" s="804">
        <v>12823319</v>
      </c>
      <c r="I205" s="805">
        <f t="shared" si="4"/>
        <v>150398028</v>
      </c>
    </row>
    <row r="206" spans="1:9" x14ac:dyDescent="0.2">
      <c r="A206" s="807" t="s">
        <v>205</v>
      </c>
      <c r="B206" s="1340" t="s">
        <v>124</v>
      </c>
      <c r="C206" s="1341"/>
      <c r="D206" s="1341"/>
      <c r="E206" s="1341"/>
      <c r="F206" s="803">
        <v>1900000</v>
      </c>
      <c r="G206" s="804"/>
      <c r="H206" s="804">
        <v>-220000</v>
      </c>
      <c r="I206" s="805">
        <f t="shared" si="4"/>
        <v>1680000</v>
      </c>
    </row>
    <row r="207" spans="1:9" x14ac:dyDescent="0.2">
      <c r="A207" s="807" t="s">
        <v>11</v>
      </c>
      <c r="B207" s="1340" t="s">
        <v>267</v>
      </c>
      <c r="C207" s="1341"/>
      <c r="D207" s="1341"/>
      <c r="E207" s="1341"/>
      <c r="F207" s="808">
        <f>F208+F209+F210</f>
        <v>221785038</v>
      </c>
      <c r="G207" s="804">
        <v>-15420368</v>
      </c>
      <c r="H207" s="804">
        <f>H209+H210</f>
        <v>48266640</v>
      </c>
      <c r="I207" s="805">
        <f t="shared" si="4"/>
        <v>254631310</v>
      </c>
    </row>
    <row r="208" spans="1:9" x14ac:dyDescent="0.2">
      <c r="A208" s="809" t="s">
        <v>18</v>
      </c>
      <c r="B208" s="1342" t="s">
        <v>268</v>
      </c>
      <c r="C208" s="1343"/>
      <c r="D208" s="1343"/>
      <c r="E208" s="1344"/>
      <c r="F208" s="810">
        <v>1130466</v>
      </c>
      <c r="G208" s="810"/>
      <c r="H208" s="810"/>
      <c r="I208" s="811">
        <f>SUM(F208:H208)</f>
        <v>1130466</v>
      </c>
    </row>
    <row r="209" spans="1:9" x14ac:dyDescent="0.2">
      <c r="A209" s="809" t="s">
        <v>19</v>
      </c>
      <c r="B209" s="1342" t="s">
        <v>269</v>
      </c>
      <c r="C209" s="1343"/>
      <c r="D209" s="1343"/>
      <c r="E209" s="1344"/>
      <c r="F209" s="810">
        <v>2067528</v>
      </c>
      <c r="G209" s="812"/>
      <c r="H209" s="812">
        <v>358400</v>
      </c>
      <c r="I209" s="811">
        <f t="shared" si="4"/>
        <v>2425928</v>
      </c>
    </row>
    <row r="210" spans="1:9" x14ac:dyDescent="0.2">
      <c r="A210" s="809" t="s">
        <v>31</v>
      </c>
      <c r="B210" s="813" t="s">
        <v>40</v>
      </c>
      <c r="C210" s="814"/>
      <c r="D210" s="814"/>
      <c r="E210" s="815"/>
      <c r="F210" s="810">
        <v>218587044</v>
      </c>
      <c r="G210" s="812">
        <v>-15741914</v>
      </c>
      <c r="H210" s="812">
        <v>47908240</v>
      </c>
      <c r="I210" s="811">
        <f>SUM(F210:H210)</f>
        <v>250753370</v>
      </c>
    </row>
    <row r="211" spans="1:9" x14ac:dyDescent="0.2">
      <c r="A211" s="809" t="s">
        <v>32</v>
      </c>
      <c r="B211" s="813" t="s">
        <v>288</v>
      </c>
      <c r="C211" s="814"/>
      <c r="D211" s="814"/>
      <c r="E211" s="815"/>
      <c r="F211" s="810"/>
      <c r="G211" s="812">
        <v>321546</v>
      </c>
      <c r="H211" s="812"/>
      <c r="I211" s="811">
        <f>SUM(G211:H211)</f>
        <v>321546</v>
      </c>
    </row>
    <row r="212" spans="1:9" ht="13.5" thickBot="1" x14ac:dyDescent="0.25">
      <c r="A212" s="816" t="s">
        <v>194</v>
      </c>
      <c r="B212" s="1385" t="s">
        <v>275</v>
      </c>
      <c r="C212" s="1386"/>
      <c r="D212" s="1386"/>
      <c r="E212" s="1387"/>
      <c r="F212" s="817"/>
      <c r="G212" s="817">
        <v>6801718</v>
      </c>
      <c r="H212" s="817"/>
      <c r="I212" s="818">
        <f t="shared" si="4"/>
        <v>6801718</v>
      </c>
    </row>
    <row r="213" spans="1:9" ht="16.5" thickTop="1" thickBot="1" x14ac:dyDescent="0.3">
      <c r="A213" s="1388" t="s">
        <v>104</v>
      </c>
      <c r="B213" s="1389"/>
      <c r="C213" s="1389"/>
      <c r="D213" s="1389"/>
      <c r="E213" s="1389"/>
      <c r="F213" s="819">
        <f>F203+F204++F205+F206+F207</f>
        <v>495692428</v>
      </c>
      <c r="G213" s="819">
        <f>G203+G204+G205+G207+G212</f>
        <v>28887166</v>
      </c>
      <c r="H213" s="819">
        <f>H203+H204+H205+H206+H207</f>
        <v>55964900</v>
      </c>
      <c r="I213" s="819">
        <f>I203+I204+I205+I206+I207+I212</f>
        <v>580544494</v>
      </c>
    </row>
    <row r="214" spans="1:9" ht="13.5" thickTop="1" x14ac:dyDescent="0.2">
      <c r="A214" s="796"/>
      <c r="B214" s="796"/>
      <c r="C214" s="796"/>
      <c r="D214" s="796"/>
      <c r="E214" s="796"/>
      <c r="F214" s="796"/>
      <c r="G214" s="796"/>
      <c r="H214" s="796"/>
      <c r="I214" s="820"/>
    </row>
    <row r="215" spans="1:9" x14ac:dyDescent="0.2">
      <c r="A215" s="796"/>
      <c r="B215" s="796"/>
      <c r="C215" s="796"/>
      <c r="D215" s="796"/>
      <c r="E215" s="796"/>
      <c r="F215" s="796"/>
      <c r="G215" s="796"/>
      <c r="H215" s="796"/>
      <c r="I215" s="797"/>
    </row>
    <row r="216" spans="1:9" x14ac:dyDescent="0.2">
      <c r="A216" s="796"/>
      <c r="B216" s="796"/>
      <c r="C216" s="796"/>
      <c r="D216" s="796"/>
      <c r="E216" s="796"/>
      <c r="F216" s="796"/>
      <c r="G216" s="796"/>
      <c r="H216" s="796"/>
      <c r="I216" s="797"/>
    </row>
    <row r="217" spans="1:9" x14ac:dyDescent="0.2">
      <c r="A217" s="796"/>
      <c r="B217" s="796"/>
      <c r="C217" s="796"/>
      <c r="D217" s="796"/>
      <c r="E217" s="796"/>
      <c r="F217" s="796"/>
      <c r="G217" s="796"/>
      <c r="H217" s="796"/>
      <c r="I217" s="797"/>
    </row>
    <row r="218" spans="1:9" x14ac:dyDescent="0.2">
      <c r="A218" s="796"/>
      <c r="B218" s="796"/>
      <c r="C218" s="796"/>
      <c r="D218" s="796"/>
      <c r="E218" s="796"/>
      <c r="F218" s="796"/>
      <c r="G218" s="796"/>
      <c r="H218" s="796"/>
      <c r="I218" s="797"/>
    </row>
    <row r="219" spans="1:9" x14ac:dyDescent="0.2">
      <c r="A219" s="796"/>
      <c r="B219" s="796"/>
      <c r="C219" s="796"/>
      <c r="D219" s="796"/>
      <c r="E219" s="796"/>
      <c r="F219" s="796"/>
      <c r="G219" s="796"/>
      <c r="H219" s="796"/>
      <c r="I219" s="797"/>
    </row>
    <row r="220" spans="1:9" x14ac:dyDescent="0.2">
      <c r="A220" s="796"/>
      <c r="B220" s="796"/>
      <c r="C220" s="796"/>
      <c r="D220" s="796"/>
      <c r="E220" s="796"/>
      <c r="F220" s="796"/>
      <c r="G220" s="796"/>
      <c r="H220" s="796"/>
      <c r="I220" s="797"/>
    </row>
    <row r="221" spans="1:9" x14ac:dyDescent="0.2">
      <c r="A221" s="796"/>
      <c r="B221" s="796"/>
      <c r="C221" s="796"/>
      <c r="D221" s="796"/>
      <c r="E221" s="796"/>
      <c r="F221" s="796"/>
      <c r="G221" s="796"/>
      <c r="H221" s="796"/>
      <c r="I221" s="797"/>
    </row>
    <row r="222" spans="1:9" x14ac:dyDescent="0.2">
      <c r="A222" s="796"/>
      <c r="B222" s="796"/>
      <c r="C222" s="796"/>
      <c r="D222" s="796"/>
      <c r="E222" s="796"/>
      <c r="F222" s="796"/>
      <c r="G222" s="796"/>
      <c r="H222" s="796"/>
      <c r="I222" s="797"/>
    </row>
    <row r="223" spans="1:9" x14ac:dyDescent="0.2">
      <c r="A223" s="796"/>
      <c r="B223" s="796"/>
      <c r="C223" s="796"/>
      <c r="D223" s="796"/>
      <c r="E223" s="796"/>
      <c r="F223" s="796"/>
      <c r="G223" s="796"/>
      <c r="H223" s="796"/>
      <c r="I223" s="797"/>
    </row>
    <row r="224" spans="1:9" x14ac:dyDescent="0.2">
      <c r="A224" s="796"/>
      <c r="B224" s="796"/>
      <c r="C224" s="796"/>
      <c r="D224" s="796"/>
      <c r="E224" s="796"/>
      <c r="F224" s="796"/>
      <c r="G224" s="796"/>
      <c r="H224" s="796"/>
      <c r="I224" s="797"/>
    </row>
    <row r="225" spans="1:9" x14ac:dyDescent="0.2">
      <c r="A225" s="796"/>
      <c r="B225" s="796"/>
      <c r="C225" s="796"/>
      <c r="D225" s="796"/>
      <c r="E225" s="796"/>
      <c r="F225" s="796"/>
      <c r="G225" s="796"/>
      <c r="H225" s="796"/>
      <c r="I225" s="797"/>
    </row>
    <row r="226" spans="1:9" x14ac:dyDescent="0.2">
      <c r="A226" s="796"/>
      <c r="B226" s="796"/>
      <c r="C226" s="796"/>
      <c r="D226" s="796"/>
      <c r="E226" s="796"/>
      <c r="F226" s="796"/>
      <c r="G226" s="796"/>
      <c r="H226" s="796"/>
      <c r="I226" s="797"/>
    </row>
    <row r="227" spans="1:9" x14ac:dyDescent="0.2">
      <c r="A227" s="796"/>
      <c r="B227" s="796"/>
      <c r="C227" s="796"/>
      <c r="D227" s="796"/>
      <c r="E227" s="796"/>
      <c r="F227" s="796"/>
      <c r="G227" s="796"/>
      <c r="H227" s="796"/>
      <c r="I227" s="797"/>
    </row>
    <row r="228" spans="1:9" x14ac:dyDescent="0.2">
      <c r="A228" s="796"/>
      <c r="B228" s="796"/>
      <c r="C228" s="796"/>
      <c r="D228" s="796"/>
      <c r="E228" s="796"/>
      <c r="F228" s="796"/>
      <c r="G228" s="796"/>
      <c r="H228" s="796"/>
      <c r="I228" s="797"/>
    </row>
    <row r="229" spans="1:9" x14ac:dyDescent="0.2">
      <c r="A229" s="796"/>
      <c r="B229" s="796"/>
      <c r="C229" s="796"/>
      <c r="D229" s="796"/>
      <c r="E229" s="796"/>
      <c r="F229" s="796"/>
      <c r="G229" s="796"/>
      <c r="H229" s="796"/>
      <c r="I229" s="797"/>
    </row>
    <row r="230" spans="1:9" x14ac:dyDescent="0.2">
      <c r="A230" s="796"/>
      <c r="B230" s="796"/>
      <c r="C230" s="796"/>
      <c r="D230" s="796"/>
      <c r="E230" s="796"/>
      <c r="F230" s="796"/>
      <c r="G230" s="796"/>
      <c r="H230" s="796"/>
      <c r="I230" s="797"/>
    </row>
    <row r="231" spans="1:9" x14ac:dyDescent="0.2">
      <c r="A231" s="796"/>
      <c r="B231" s="796"/>
      <c r="C231" s="796"/>
      <c r="D231" s="796"/>
      <c r="E231" s="796"/>
      <c r="F231" s="796"/>
      <c r="G231" s="796"/>
      <c r="H231" s="796"/>
      <c r="I231" s="797"/>
    </row>
    <row r="232" spans="1:9" x14ac:dyDescent="0.2">
      <c r="A232" s="796"/>
      <c r="B232" s="796"/>
      <c r="C232" s="796"/>
      <c r="D232" s="796"/>
      <c r="E232" s="796"/>
      <c r="F232" s="796"/>
      <c r="G232" s="796"/>
      <c r="H232" s="796"/>
      <c r="I232" s="797"/>
    </row>
    <row r="233" spans="1:9" x14ac:dyDescent="0.2">
      <c r="A233" s="796"/>
      <c r="B233" s="796"/>
      <c r="C233" s="796"/>
      <c r="D233" s="796"/>
      <c r="E233" s="796"/>
      <c r="F233" s="796"/>
      <c r="G233" s="796"/>
      <c r="H233" s="796"/>
      <c r="I233" s="797"/>
    </row>
    <row r="234" spans="1:9" x14ac:dyDescent="0.2">
      <c r="A234" s="796"/>
      <c r="B234" s="796"/>
      <c r="C234" s="796"/>
      <c r="D234" s="796"/>
      <c r="E234" s="796"/>
      <c r="F234" s="796"/>
      <c r="G234" s="796"/>
      <c r="H234" s="796"/>
      <c r="I234" s="797"/>
    </row>
    <row r="235" spans="1:9" x14ac:dyDescent="0.2">
      <c r="A235" s="796"/>
      <c r="B235" s="796"/>
      <c r="C235" s="796"/>
      <c r="D235" s="796"/>
      <c r="E235" s="796"/>
      <c r="F235" s="796"/>
      <c r="G235" s="796"/>
      <c r="H235" s="796"/>
      <c r="I235" s="797"/>
    </row>
    <row r="236" spans="1:9" x14ac:dyDescent="0.2">
      <c r="A236" s="796"/>
      <c r="B236" s="796"/>
      <c r="C236" s="796"/>
      <c r="D236" s="796"/>
      <c r="E236" s="796"/>
      <c r="F236" s="796"/>
      <c r="G236" s="796"/>
      <c r="H236" s="796"/>
      <c r="I236" s="797"/>
    </row>
    <row r="237" spans="1:9" x14ac:dyDescent="0.2">
      <c r="A237" s="796"/>
      <c r="B237" s="796"/>
      <c r="C237" s="796"/>
      <c r="D237" s="796"/>
      <c r="E237" s="796"/>
      <c r="F237" s="796"/>
      <c r="G237" s="796"/>
      <c r="H237" s="796"/>
      <c r="I237" s="797"/>
    </row>
    <row r="238" spans="1:9" x14ac:dyDescent="0.2">
      <c r="A238" s="796"/>
      <c r="B238" s="796"/>
      <c r="C238" s="796"/>
      <c r="D238" s="796"/>
      <c r="E238" s="796"/>
      <c r="F238" s="796"/>
      <c r="G238" s="796"/>
      <c r="H238" s="796"/>
      <c r="I238" s="797"/>
    </row>
    <row r="239" spans="1:9" x14ac:dyDescent="0.2">
      <c r="A239" s="796"/>
      <c r="B239" s="796"/>
      <c r="C239" s="796"/>
      <c r="D239" s="796"/>
      <c r="E239" s="796"/>
      <c r="F239" s="796"/>
      <c r="G239" s="796"/>
      <c r="H239" s="796"/>
      <c r="I239" s="797"/>
    </row>
    <row r="240" spans="1:9" x14ac:dyDescent="0.2">
      <c r="A240" s="796"/>
      <c r="B240" s="796"/>
      <c r="C240" s="796"/>
      <c r="D240" s="796"/>
      <c r="E240" s="796"/>
      <c r="F240" s="796"/>
      <c r="G240" s="796"/>
      <c r="H240" s="796"/>
      <c r="I240" s="797"/>
    </row>
    <row r="241" spans="1:9" x14ac:dyDescent="0.2">
      <c r="A241" s="796"/>
      <c r="B241" s="796"/>
      <c r="C241" s="796"/>
      <c r="D241" s="796"/>
      <c r="E241" s="796"/>
      <c r="F241" s="796"/>
      <c r="G241" s="796"/>
      <c r="H241" s="796"/>
      <c r="I241" s="797"/>
    </row>
    <row r="242" spans="1:9" x14ac:dyDescent="0.2">
      <c r="A242" s="796"/>
      <c r="B242" s="796"/>
      <c r="C242" s="796"/>
      <c r="D242" s="796"/>
      <c r="E242" s="796"/>
      <c r="F242" s="796"/>
      <c r="G242" s="796"/>
      <c r="H242" s="796"/>
      <c r="I242" s="797"/>
    </row>
    <row r="243" spans="1:9" x14ac:dyDescent="0.2">
      <c r="A243" s="796"/>
      <c r="B243" s="796"/>
      <c r="C243" s="796"/>
      <c r="D243" s="796"/>
      <c r="E243" s="796"/>
      <c r="F243" s="796"/>
      <c r="G243" s="796"/>
      <c r="H243" s="796"/>
      <c r="I243" s="797"/>
    </row>
    <row r="244" spans="1:9" x14ac:dyDescent="0.2">
      <c r="A244" s="796"/>
      <c r="B244" s="796"/>
      <c r="C244" s="796"/>
      <c r="D244" s="796"/>
      <c r="E244" s="796"/>
      <c r="F244" s="796"/>
      <c r="G244" s="796"/>
      <c r="H244" s="796"/>
      <c r="I244" s="797"/>
    </row>
    <row r="245" spans="1:9" x14ac:dyDescent="0.2">
      <c r="A245" s="796"/>
      <c r="B245" s="796"/>
      <c r="C245" s="796"/>
      <c r="D245" s="796"/>
      <c r="E245" s="796"/>
      <c r="F245" s="796"/>
      <c r="G245" s="796"/>
      <c r="H245" s="796"/>
      <c r="I245" s="797"/>
    </row>
    <row r="246" spans="1:9" x14ac:dyDescent="0.2">
      <c r="A246" s="796"/>
      <c r="B246" s="796"/>
      <c r="C246" s="796"/>
      <c r="D246" s="796"/>
      <c r="E246" s="796"/>
      <c r="F246" s="796"/>
      <c r="G246" s="796"/>
      <c r="H246" s="796"/>
      <c r="I246" s="797"/>
    </row>
    <row r="247" spans="1:9" x14ac:dyDescent="0.2">
      <c r="A247" s="796"/>
      <c r="B247" s="796"/>
      <c r="C247" s="796"/>
      <c r="D247" s="796"/>
      <c r="E247" s="796"/>
      <c r="F247" s="796"/>
      <c r="G247" s="796"/>
      <c r="H247" s="796"/>
      <c r="I247" s="797"/>
    </row>
    <row r="248" spans="1:9" x14ac:dyDescent="0.2">
      <c r="A248" s="796"/>
      <c r="B248" s="796"/>
      <c r="C248" s="796"/>
      <c r="D248" s="796"/>
      <c r="E248" s="796"/>
      <c r="F248" s="796"/>
      <c r="G248" s="796"/>
      <c r="H248" s="796"/>
      <c r="I248" s="797"/>
    </row>
    <row r="249" spans="1:9" x14ac:dyDescent="0.2">
      <c r="A249" s="796"/>
      <c r="B249" s="796"/>
      <c r="C249" s="796"/>
      <c r="D249" s="796"/>
      <c r="E249" s="796"/>
      <c r="F249" s="796"/>
      <c r="G249" s="796"/>
      <c r="H249" s="796"/>
      <c r="I249" s="797"/>
    </row>
    <row r="250" spans="1:9" x14ac:dyDescent="0.2">
      <c r="A250" s="796"/>
      <c r="B250" s="796"/>
      <c r="C250" s="796"/>
      <c r="D250" s="796"/>
      <c r="E250" s="796"/>
      <c r="F250" s="796"/>
      <c r="G250" s="796"/>
      <c r="H250" s="796"/>
      <c r="I250" s="797"/>
    </row>
    <row r="251" spans="1:9" x14ac:dyDescent="0.2">
      <c r="A251" s="796"/>
      <c r="B251" s="796"/>
      <c r="C251" s="796"/>
      <c r="D251" s="796"/>
      <c r="E251" s="796"/>
      <c r="F251" s="796"/>
      <c r="G251" s="796"/>
      <c r="H251" s="796"/>
      <c r="I251" s="797"/>
    </row>
    <row r="252" spans="1:9" x14ac:dyDescent="0.2">
      <c r="A252" s="796"/>
      <c r="B252" s="796"/>
      <c r="C252" s="796"/>
      <c r="D252" s="796"/>
      <c r="E252" s="796"/>
      <c r="F252" s="796"/>
      <c r="G252" s="796"/>
      <c r="H252" s="796"/>
      <c r="I252" s="797"/>
    </row>
    <row r="253" spans="1:9" x14ac:dyDescent="0.2">
      <c r="A253" s="796"/>
      <c r="B253" s="796"/>
      <c r="C253" s="796"/>
      <c r="D253" s="796"/>
      <c r="E253" s="796"/>
      <c r="F253" s="796"/>
      <c r="G253" s="796"/>
      <c r="H253" s="796"/>
      <c r="I253" s="797"/>
    </row>
    <row r="254" spans="1:9" x14ac:dyDescent="0.2">
      <c r="A254" s="796"/>
      <c r="B254" s="796"/>
      <c r="C254" s="796"/>
      <c r="D254" s="796"/>
      <c r="E254" s="796"/>
      <c r="F254" s="796"/>
      <c r="G254" s="796"/>
      <c r="H254" s="796"/>
      <c r="I254" s="797"/>
    </row>
    <row r="255" spans="1:9" x14ac:dyDescent="0.2">
      <c r="A255" s="744" t="s">
        <v>183</v>
      </c>
      <c r="B255" s="742"/>
      <c r="C255" s="742"/>
      <c r="D255" s="742"/>
      <c r="E255" s="742"/>
      <c r="F255" s="742"/>
      <c r="G255" s="742"/>
      <c r="H255" s="742"/>
      <c r="I255" s="741"/>
    </row>
    <row r="256" spans="1:9" ht="1.5" customHeight="1" x14ac:dyDescent="0.2">
      <c r="A256" s="821"/>
      <c r="B256" s="821"/>
      <c r="C256" s="821"/>
      <c r="D256" s="821"/>
      <c r="E256" s="822"/>
      <c r="F256" s="822"/>
      <c r="G256" s="822"/>
      <c r="H256" s="822"/>
      <c r="I256" s="823"/>
    </row>
    <row r="257" spans="1:9" hidden="1" x14ac:dyDescent="0.2">
      <c r="A257" s="1312"/>
      <c r="B257" s="1312"/>
      <c r="C257" s="1312"/>
      <c r="D257" s="1312"/>
      <c r="E257" s="1312"/>
      <c r="F257" s="1312"/>
      <c r="G257" s="1312"/>
      <c r="H257" s="1312"/>
      <c r="I257" s="1312"/>
    </row>
    <row r="258" spans="1:9" ht="57.75" customHeight="1" x14ac:dyDescent="0.2">
      <c r="A258" s="1318" t="s">
        <v>357</v>
      </c>
      <c r="B258" s="1319"/>
      <c r="C258" s="1319"/>
      <c r="D258" s="1319"/>
      <c r="E258" s="1319"/>
      <c r="F258" s="1319"/>
      <c r="G258" s="1319"/>
      <c r="H258" s="1319"/>
      <c r="I258" s="1319"/>
    </row>
    <row r="259" spans="1:9" ht="30" customHeight="1" x14ac:dyDescent="0.2">
      <c r="A259" s="1395" t="s">
        <v>343</v>
      </c>
      <c r="B259" s="1396"/>
      <c r="C259" s="1396"/>
      <c r="D259" s="1396"/>
      <c r="E259" s="1396"/>
      <c r="F259" s="1396"/>
      <c r="G259" s="1396"/>
      <c r="H259" s="1396"/>
      <c r="I259" s="1396"/>
    </row>
    <row r="260" spans="1:9" x14ac:dyDescent="0.2">
      <c r="A260" s="821"/>
      <c r="B260" s="821"/>
      <c r="C260" s="821"/>
      <c r="D260" s="821"/>
      <c r="E260" s="821"/>
      <c r="F260" s="821"/>
      <c r="G260" s="821"/>
      <c r="H260" s="821"/>
      <c r="I260" s="824"/>
    </row>
    <row r="261" spans="1:9" x14ac:dyDescent="0.2">
      <c r="A261" s="821"/>
      <c r="B261" s="821"/>
      <c r="C261" s="821"/>
      <c r="D261" s="821"/>
      <c r="E261" s="821"/>
      <c r="F261" s="821"/>
      <c r="G261" s="821"/>
      <c r="H261" s="821"/>
      <c r="I261" s="824"/>
    </row>
    <row r="262" spans="1:9" ht="13.5" thickBot="1" x14ac:dyDescent="0.25">
      <c r="A262" s="821"/>
      <c r="B262" s="821"/>
      <c r="C262" s="821"/>
      <c r="D262" s="821"/>
      <c r="E262" s="821"/>
      <c r="F262" s="1307" t="s">
        <v>330</v>
      </c>
      <c r="G262" s="1308"/>
      <c r="H262" s="1308"/>
      <c r="I262" s="1308"/>
    </row>
    <row r="263" spans="1:9" ht="13.5" customHeight="1" thickTop="1" x14ac:dyDescent="0.2">
      <c r="A263" s="1390" t="s">
        <v>0</v>
      </c>
      <c r="B263" s="1383" t="s">
        <v>1</v>
      </c>
      <c r="C263" s="1383"/>
      <c r="D263" s="1383"/>
      <c r="E263" s="1383"/>
      <c r="F263" s="1329" t="s">
        <v>358</v>
      </c>
      <c r="G263" s="1320" t="s">
        <v>171</v>
      </c>
      <c r="H263" s="1320" t="s">
        <v>170</v>
      </c>
      <c r="I263" s="1376" t="s">
        <v>178</v>
      </c>
    </row>
    <row r="264" spans="1:9" ht="22.5" customHeight="1" x14ac:dyDescent="0.2">
      <c r="A264" s="1391"/>
      <c r="B264" s="1384"/>
      <c r="C264" s="1384"/>
      <c r="D264" s="1384"/>
      <c r="E264" s="1384"/>
      <c r="F264" s="1321"/>
      <c r="G264" s="1321"/>
      <c r="H264" s="1321"/>
      <c r="I264" s="1377"/>
    </row>
    <row r="265" spans="1:9" x14ac:dyDescent="0.2">
      <c r="A265" s="825"/>
      <c r="B265" s="1333" t="s">
        <v>37</v>
      </c>
      <c r="C265" s="1333"/>
      <c r="D265" s="1333"/>
      <c r="E265" s="1333"/>
      <c r="F265" s="1334"/>
      <c r="G265" s="1334"/>
      <c r="H265" s="1334"/>
      <c r="I265" s="1335"/>
    </row>
    <row r="266" spans="1:9" x14ac:dyDescent="0.2">
      <c r="A266" s="826"/>
      <c r="B266" s="1362" t="s">
        <v>5</v>
      </c>
      <c r="C266" s="1362"/>
      <c r="D266" s="1362"/>
      <c r="E266" s="1362"/>
      <c r="F266" s="827"/>
      <c r="G266" s="827"/>
      <c r="H266" s="827"/>
      <c r="I266" s="828"/>
    </row>
    <row r="267" spans="1:9" x14ac:dyDescent="0.2">
      <c r="A267" s="850" t="s">
        <v>6</v>
      </c>
      <c r="B267" s="1332" t="s">
        <v>260</v>
      </c>
      <c r="C267" s="1332"/>
      <c r="D267" s="1332"/>
      <c r="E267" s="1332"/>
      <c r="F267" s="851">
        <f>F268</f>
        <v>29901167</v>
      </c>
      <c r="G267" s="852">
        <f>G268</f>
        <v>203752635</v>
      </c>
      <c r="H267" s="852">
        <f>H268</f>
        <v>42515573</v>
      </c>
      <c r="I267" s="853">
        <f>I268</f>
        <v>276169375</v>
      </c>
    </row>
    <row r="268" spans="1:9" x14ac:dyDescent="0.2">
      <c r="A268" s="854" t="s">
        <v>19</v>
      </c>
      <c r="B268" s="1358" t="s">
        <v>126</v>
      </c>
      <c r="C268" s="1359"/>
      <c r="D268" s="1359"/>
      <c r="E268" s="1360"/>
      <c r="F268" s="855">
        <f>F269</f>
        <v>29901167</v>
      </c>
      <c r="G268" s="856">
        <f>G269</f>
        <v>203752635</v>
      </c>
      <c r="H268" s="856">
        <f>H269+H270</f>
        <v>42515573</v>
      </c>
      <c r="I268" s="857">
        <f>SUM(F268:H268)</f>
        <v>276169375</v>
      </c>
    </row>
    <row r="269" spans="1:9" x14ac:dyDescent="0.2">
      <c r="A269" s="1144" t="s">
        <v>20</v>
      </c>
      <c r="B269" s="858" t="s">
        <v>342</v>
      </c>
      <c r="C269" s="859"/>
      <c r="D269" s="859"/>
      <c r="E269" s="859"/>
      <c r="F269" s="860">
        <v>29901167</v>
      </c>
      <c r="G269" s="861">
        <v>203752635</v>
      </c>
      <c r="H269" s="861">
        <v>42358573</v>
      </c>
      <c r="I269" s="857">
        <f>SUM(F269:H269)</f>
        <v>276012375</v>
      </c>
    </row>
    <row r="270" spans="1:9" x14ac:dyDescent="0.2">
      <c r="A270" s="1144" t="s">
        <v>441</v>
      </c>
      <c r="B270" s="1145" t="s">
        <v>442</v>
      </c>
      <c r="C270" s="1141"/>
      <c r="D270" s="1141"/>
      <c r="E270" s="1141"/>
      <c r="F270" s="1146"/>
      <c r="G270" s="1147"/>
      <c r="H270" s="1146">
        <v>157000</v>
      </c>
      <c r="I270" s="857">
        <f>SUM(F270:H270)</f>
        <v>157000</v>
      </c>
    </row>
    <row r="271" spans="1:9" x14ac:dyDescent="0.2">
      <c r="A271" s="862" t="s">
        <v>10</v>
      </c>
      <c r="B271" s="1345" t="s">
        <v>207</v>
      </c>
      <c r="C271" s="1356"/>
      <c r="D271" s="1356"/>
      <c r="E271" s="1357"/>
      <c r="F271" s="863"/>
      <c r="G271" s="864"/>
      <c r="H271" s="864"/>
      <c r="I271" s="865"/>
    </row>
    <row r="272" spans="1:9" x14ac:dyDescent="0.2">
      <c r="A272" s="866" t="s">
        <v>18</v>
      </c>
      <c r="B272" s="1361" t="s">
        <v>41</v>
      </c>
      <c r="C272" s="1361"/>
      <c r="D272" s="1361"/>
      <c r="E272" s="1361"/>
      <c r="F272" s="867"/>
      <c r="G272" s="868"/>
      <c r="H272" s="868"/>
      <c r="I272" s="865"/>
    </row>
    <row r="273" spans="1:9" x14ac:dyDescent="0.2">
      <c r="A273" s="869" t="s">
        <v>19</v>
      </c>
      <c r="B273" s="1373" t="s">
        <v>42</v>
      </c>
      <c r="C273" s="1373"/>
      <c r="D273" s="1373"/>
      <c r="E273" s="1373"/>
      <c r="F273" s="855"/>
      <c r="G273" s="856"/>
      <c r="H273" s="856"/>
      <c r="I273" s="865"/>
    </row>
    <row r="274" spans="1:9" x14ac:dyDescent="0.2">
      <c r="A274" s="870" t="s">
        <v>11</v>
      </c>
      <c r="B274" s="1345" t="s">
        <v>153</v>
      </c>
      <c r="C274" s="1356"/>
      <c r="D274" s="1356"/>
      <c r="E274" s="1357"/>
      <c r="F274" s="871"/>
      <c r="G274" s="872"/>
      <c r="H274" s="873"/>
      <c r="I274" s="865"/>
    </row>
    <row r="275" spans="1:9" x14ac:dyDescent="0.2">
      <c r="A275" s="866" t="s">
        <v>19</v>
      </c>
      <c r="B275" s="1361" t="s">
        <v>277</v>
      </c>
      <c r="C275" s="1361"/>
      <c r="D275" s="1361"/>
      <c r="E275" s="1361"/>
      <c r="F275" s="867"/>
      <c r="G275" s="868"/>
      <c r="H275" s="868"/>
      <c r="I275" s="865"/>
    </row>
    <row r="276" spans="1:9" ht="13.5" thickBot="1" x14ac:dyDescent="0.25">
      <c r="A276" s="870" t="s">
        <v>13</v>
      </c>
      <c r="B276" s="1352" t="s">
        <v>201</v>
      </c>
      <c r="C276" s="1352"/>
      <c r="D276" s="1352"/>
      <c r="E276" s="1352"/>
      <c r="F276" s="874"/>
      <c r="G276" s="875"/>
      <c r="H276" s="875"/>
      <c r="I276" s="865"/>
    </row>
    <row r="277" spans="1:9" ht="14.25" thickTop="1" thickBot="1" x14ac:dyDescent="0.25">
      <c r="A277" s="1350" t="s">
        <v>105</v>
      </c>
      <c r="B277" s="1351"/>
      <c r="C277" s="1351"/>
      <c r="D277" s="1351"/>
      <c r="E277" s="1351"/>
      <c r="F277" s="876">
        <f>F267</f>
        <v>29901167</v>
      </c>
      <c r="G277" s="877">
        <f>G267</f>
        <v>203752635</v>
      </c>
      <c r="H277" s="877">
        <f>H267</f>
        <v>42515573</v>
      </c>
      <c r="I277" s="878">
        <f>I267+I271+I274+I276</f>
        <v>276169375</v>
      </c>
    </row>
    <row r="278" spans="1:9" ht="13.5" thickTop="1" x14ac:dyDescent="0.2">
      <c r="A278" s="1369"/>
      <c r="B278" s="1370"/>
      <c r="C278" s="1370"/>
      <c r="D278" s="1370"/>
      <c r="E278" s="1370"/>
      <c r="F278" s="1370"/>
      <c r="G278" s="1370"/>
      <c r="H278" s="1370"/>
      <c r="I278" s="1371"/>
    </row>
    <row r="279" spans="1:9" x14ac:dyDescent="0.2">
      <c r="A279" s="879"/>
      <c r="B279" s="1374" t="s">
        <v>38</v>
      </c>
      <c r="C279" s="1374"/>
      <c r="D279" s="1374"/>
      <c r="E279" s="1374"/>
      <c r="F279" s="1370"/>
      <c r="G279" s="1370"/>
      <c r="H279" s="1370"/>
      <c r="I279" s="1375"/>
    </row>
    <row r="280" spans="1:9" x14ac:dyDescent="0.2">
      <c r="A280" s="881"/>
      <c r="B280" s="1372" t="s">
        <v>5</v>
      </c>
      <c r="C280" s="1372"/>
      <c r="D280" s="1372"/>
      <c r="E280" s="1372"/>
      <c r="F280" s="880"/>
      <c r="G280" s="880"/>
      <c r="H280" s="880"/>
      <c r="I280" s="882"/>
    </row>
    <row r="281" spans="1:9" x14ac:dyDescent="0.2">
      <c r="A281" s="870" t="s">
        <v>13</v>
      </c>
      <c r="B281" s="1352" t="s">
        <v>270</v>
      </c>
      <c r="C281" s="1352"/>
      <c r="D281" s="1352"/>
      <c r="E281" s="1352"/>
      <c r="F281" s="863">
        <v>104544563</v>
      </c>
      <c r="G281" s="864">
        <v>205497996</v>
      </c>
      <c r="H281" s="864">
        <v>12752758</v>
      </c>
      <c r="I281" s="853">
        <f>SUM(F281:H281)</f>
        <v>322795317</v>
      </c>
    </row>
    <row r="282" spans="1:9" x14ac:dyDescent="0.2">
      <c r="A282" s="883" t="s">
        <v>14</v>
      </c>
      <c r="B282" s="1345" t="s">
        <v>271</v>
      </c>
      <c r="C282" s="1346"/>
      <c r="D282" s="1346"/>
      <c r="E282" s="1347"/>
      <c r="F282" s="886">
        <v>28183045</v>
      </c>
      <c r="G282" s="887"/>
      <c r="H282" s="887">
        <v>10561706</v>
      </c>
      <c r="I282" s="853">
        <f>SUM(F282:H282)</f>
        <v>38744751</v>
      </c>
    </row>
    <row r="283" spans="1:9" x14ac:dyDescent="0.2">
      <c r="A283" s="854" t="s">
        <v>19</v>
      </c>
      <c r="B283" s="1358" t="s">
        <v>33</v>
      </c>
      <c r="C283" s="1359"/>
      <c r="D283" s="1359"/>
      <c r="E283" s="1360"/>
      <c r="F283" s="855"/>
      <c r="G283" s="856"/>
      <c r="H283" s="856"/>
      <c r="I283" s="853"/>
    </row>
    <row r="284" spans="1:9" x14ac:dyDescent="0.2">
      <c r="A284" s="870" t="s">
        <v>15</v>
      </c>
      <c r="B284" s="1345" t="s">
        <v>272</v>
      </c>
      <c r="C284" s="1346"/>
      <c r="D284" s="1346"/>
      <c r="E284" s="1347"/>
      <c r="F284" s="863">
        <f>F285</f>
        <v>1004350</v>
      </c>
      <c r="G284" s="863"/>
      <c r="H284" s="863">
        <f>H285</f>
        <v>220000</v>
      </c>
      <c r="I284" s="853">
        <f>F284+G284+H284</f>
        <v>1224350</v>
      </c>
    </row>
    <row r="285" spans="1:9" x14ac:dyDescent="0.2">
      <c r="A285" s="888" t="s">
        <v>18</v>
      </c>
      <c r="B285" s="889" t="s">
        <v>273</v>
      </c>
      <c r="C285" s="884"/>
      <c r="D285" s="884"/>
      <c r="E285" s="885"/>
      <c r="F285" s="891">
        <v>1004350</v>
      </c>
      <c r="G285" s="890"/>
      <c r="H285" s="890">
        <v>220000</v>
      </c>
      <c r="I285" s="853">
        <f>F285+G285+H285</f>
        <v>1224350</v>
      </c>
    </row>
    <row r="286" spans="1:9" x14ac:dyDescent="0.2">
      <c r="A286" s="888" t="s">
        <v>19</v>
      </c>
      <c r="B286" s="889" t="s">
        <v>274</v>
      </c>
      <c r="C286" s="884"/>
      <c r="D286" s="884"/>
      <c r="E286" s="885"/>
      <c r="F286" s="891"/>
      <c r="G286" s="890"/>
      <c r="H286" s="890"/>
      <c r="I286" s="857"/>
    </row>
    <row r="287" spans="1:9" ht="13.5" thickBot="1" x14ac:dyDescent="0.25">
      <c r="A287" s="850" t="s">
        <v>194</v>
      </c>
      <c r="B287" s="1345" t="s">
        <v>275</v>
      </c>
      <c r="C287" s="1346"/>
      <c r="D287" s="1346"/>
      <c r="E287" s="1347"/>
      <c r="F287" s="851"/>
      <c r="G287" s="852"/>
      <c r="H287" s="852"/>
      <c r="I287" s="853"/>
    </row>
    <row r="288" spans="1:9" ht="14.25" thickTop="1" thickBot="1" x14ac:dyDescent="0.25">
      <c r="A288" s="1367" t="s">
        <v>278</v>
      </c>
      <c r="B288" s="1368"/>
      <c r="C288" s="1368"/>
      <c r="D288" s="1368"/>
      <c r="E288" s="1368"/>
      <c r="F288" s="892">
        <f>F281+F282+F284+F287</f>
        <v>133731958</v>
      </c>
      <c r="G288" s="893">
        <f>G281</f>
        <v>205497996</v>
      </c>
      <c r="H288" s="893">
        <f>H281+H282+H284</f>
        <v>23534464</v>
      </c>
      <c r="I288" s="878">
        <f>I281+I282+I284</f>
        <v>362764418</v>
      </c>
    </row>
    <row r="289" spans="1:9" ht="13.5" thickTop="1" x14ac:dyDescent="0.2">
      <c r="A289" s="1366"/>
      <c r="B289" s="1366"/>
      <c r="C289" s="1366"/>
      <c r="D289" s="1366"/>
      <c r="E289" s="1366"/>
      <c r="F289" s="674"/>
      <c r="G289" s="674"/>
      <c r="H289" s="674"/>
      <c r="I289" s="829"/>
    </row>
  </sheetData>
  <mergeCells count="128">
    <mergeCell ref="A1:I1"/>
    <mergeCell ref="A2:I2"/>
    <mergeCell ref="F8:I8"/>
    <mergeCell ref="A3:I3"/>
    <mergeCell ref="A11:I11"/>
    <mergeCell ref="I9:I10"/>
    <mergeCell ref="G9:G10"/>
    <mergeCell ref="H9:H10"/>
    <mergeCell ref="A9:A10"/>
    <mergeCell ref="B9:E10"/>
    <mergeCell ref="F9:F10"/>
    <mergeCell ref="B35:E35"/>
    <mergeCell ref="B27:E27"/>
    <mergeCell ref="B28:E28"/>
    <mergeCell ref="B29:E29"/>
    <mergeCell ref="B30:E30"/>
    <mergeCell ref="B34:E34"/>
    <mergeCell ref="B12:E12"/>
    <mergeCell ref="B14:E14"/>
    <mergeCell ref="B15:E15"/>
    <mergeCell ref="B36:E36"/>
    <mergeCell ref="B38:E38"/>
    <mergeCell ref="B39:E39"/>
    <mergeCell ref="B162:E162"/>
    <mergeCell ref="A164:E164"/>
    <mergeCell ref="B13:E13"/>
    <mergeCell ref="B40:E40"/>
    <mergeCell ref="B41:E41"/>
    <mergeCell ref="A72:E72"/>
    <mergeCell ref="A44:E44"/>
    <mergeCell ref="B71:E71"/>
    <mergeCell ref="B154:E154"/>
    <mergeCell ref="B76:E76"/>
    <mergeCell ref="B84:E84"/>
    <mergeCell ref="B73:E73"/>
    <mergeCell ref="B74:E74"/>
    <mergeCell ref="B77:E77"/>
    <mergeCell ref="B78:E78"/>
    <mergeCell ref="A130:I130"/>
    <mergeCell ref="B85:E85"/>
    <mergeCell ref="B86:E86"/>
    <mergeCell ref="B87:E87"/>
    <mergeCell ref="B83:E83"/>
    <mergeCell ref="B153:E153"/>
    <mergeCell ref="F136:F137"/>
    <mergeCell ref="F135:I135"/>
    <mergeCell ref="G136:G137"/>
    <mergeCell ref="A89:E89"/>
    <mergeCell ref="A90:E90"/>
    <mergeCell ref="E125:I125"/>
    <mergeCell ref="A138:I138"/>
    <mergeCell ref="B139:E139"/>
    <mergeCell ref="B140:E140"/>
    <mergeCell ref="B141:E141"/>
    <mergeCell ref="I136:I137"/>
    <mergeCell ref="B160:E160"/>
    <mergeCell ref="B159:E159"/>
    <mergeCell ref="B152:E152"/>
    <mergeCell ref="A136:A137"/>
    <mergeCell ref="A213:E213"/>
    <mergeCell ref="A263:A264"/>
    <mergeCell ref="B142:E142"/>
    <mergeCell ref="B143:E143"/>
    <mergeCell ref="B151:E151"/>
    <mergeCell ref="B205:E205"/>
    <mergeCell ref="A259:I259"/>
    <mergeCell ref="F263:F264"/>
    <mergeCell ref="I263:I264"/>
    <mergeCell ref="G263:G264"/>
    <mergeCell ref="H263:H264"/>
    <mergeCell ref="I199:I200"/>
    <mergeCell ref="A201:E201"/>
    <mergeCell ref="F199:F200"/>
    <mergeCell ref="G199:G200"/>
    <mergeCell ref="B263:E264"/>
    <mergeCell ref="B212:E212"/>
    <mergeCell ref="A278:I278"/>
    <mergeCell ref="B280:E280"/>
    <mergeCell ref="B273:E273"/>
    <mergeCell ref="B274:E274"/>
    <mergeCell ref="B279:I279"/>
    <mergeCell ref="B275:E275"/>
    <mergeCell ref="A289:E289"/>
    <mergeCell ref="B281:E281"/>
    <mergeCell ref="B284:E284"/>
    <mergeCell ref="B282:E282"/>
    <mergeCell ref="B283:E283"/>
    <mergeCell ref="A288:E288"/>
    <mergeCell ref="B16:E16"/>
    <mergeCell ref="B17:E17"/>
    <mergeCell ref="B19:E19"/>
    <mergeCell ref="B271:E271"/>
    <mergeCell ref="B268:E268"/>
    <mergeCell ref="B272:E272"/>
    <mergeCell ref="B266:E266"/>
    <mergeCell ref="B75:E75"/>
    <mergeCell ref="B146:E146"/>
    <mergeCell ref="B144:E144"/>
    <mergeCell ref="F262:I262"/>
    <mergeCell ref="B206:E206"/>
    <mergeCell ref="B207:E207"/>
    <mergeCell ref="B208:E208"/>
    <mergeCell ref="B287:E287"/>
    <mergeCell ref="B199:E200"/>
    <mergeCell ref="B209:E209"/>
    <mergeCell ref="A258:I258"/>
    <mergeCell ref="A277:E277"/>
    <mergeCell ref="B276:E276"/>
    <mergeCell ref="B43:E43"/>
    <mergeCell ref="B163:E163"/>
    <mergeCell ref="B136:E137"/>
    <mergeCell ref="F71:F72"/>
    <mergeCell ref="A199:A200"/>
    <mergeCell ref="B267:E267"/>
    <mergeCell ref="B265:I265"/>
    <mergeCell ref="H199:H200"/>
    <mergeCell ref="B202:E202"/>
    <mergeCell ref="B158:E158"/>
    <mergeCell ref="F70:I70"/>
    <mergeCell ref="F198:I198"/>
    <mergeCell ref="B88:E88"/>
    <mergeCell ref="A128:I128"/>
    <mergeCell ref="A257:I257"/>
    <mergeCell ref="B203:E203"/>
    <mergeCell ref="B161:E161"/>
    <mergeCell ref="A129:I129"/>
    <mergeCell ref="H136:H137"/>
    <mergeCell ref="B204:E20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1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4"/>
  <sheetViews>
    <sheetView topLeftCell="A7" zoomScale="90" zoomScaleNormal="90" workbookViewId="0">
      <selection activeCell="T14" sqref="T14:U16"/>
    </sheetView>
  </sheetViews>
  <sheetFormatPr defaultRowHeight="12.75" x14ac:dyDescent="0.2"/>
  <cols>
    <col min="1" max="1" width="5.85546875" style="196" customWidth="1"/>
    <col min="2" max="2" width="9" style="196" customWidth="1"/>
    <col min="3" max="4" width="7.5703125" style="196" customWidth="1"/>
    <col min="5" max="5" width="19.42578125" style="196" customWidth="1"/>
    <col min="6" max="6" width="14.28515625" style="196" bestFit="1" customWidth="1"/>
    <col min="7" max="7" width="12.140625" style="196" customWidth="1"/>
    <col min="8" max="8" width="13.5703125" style="196" bestFit="1" customWidth="1"/>
    <col min="9" max="9" width="11.7109375" style="196" customWidth="1"/>
    <col min="10" max="10" width="12.42578125" style="196" customWidth="1"/>
    <col min="11" max="11" width="12.140625" style="196" customWidth="1"/>
    <col min="12" max="12" width="13.5703125" style="196" bestFit="1" customWidth="1"/>
    <col min="13" max="13" width="11.85546875" style="196" customWidth="1"/>
    <col min="14" max="15" width="12.28515625" style="196" customWidth="1"/>
    <col min="16" max="16" width="11.140625" style="196" customWidth="1"/>
    <col min="17" max="17" width="11.7109375" style="196" customWidth="1"/>
    <col min="18" max="18" width="12.28515625" style="196" customWidth="1"/>
    <col min="19" max="20" width="9.140625" style="196"/>
    <col min="21" max="22" width="12" style="196" bestFit="1" customWidth="1"/>
    <col min="23" max="16384" width="9.140625" style="196"/>
  </cols>
  <sheetData>
    <row r="1" spans="1:22" x14ac:dyDescent="0.2">
      <c r="A1" s="1449" t="s">
        <v>430</v>
      </c>
      <c r="B1" s="1450"/>
      <c r="C1" s="1450"/>
      <c r="D1" s="1450"/>
      <c r="E1" s="1450"/>
      <c r="F1" s="1450"/>
      <c r="G1" s="1450"/>
      <c r="H1" s="1450"/>
      <c r="I1" s="1450"/>
      <c r="J1" s="1450"/>
      <c r="K1" s="1450"/>
      <c r="L1" s="1450"/>
      <c r="M1" s="1450"/>
      <c r="N1" s="1450"/>
      <c r="O1" s="1450"/>
      <c r="P1" s="1450"/>
      <c r="Q1" s="1450"/>
      <c r="R1" s="1450"/>
    </row>
    <row r="2" spans="1:22" x14ac:dyDescent="0.2">
      <c r="A2" s="1449" t="s">
        <v>363</v>
      </c>
      <c r="B2" s="1450"/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  <c r="N2" s="1450"/>
      <c r="O2" s="1450"/>
      <c r="P2" s="1450"/>
      <c r="Q2" s="1450"/>
      <c r="R2" s="1450"/>
    </row>
    <row r="3" spans="1:22" ht="13.5" thickBot="1" x14ac:dyDescent="0.25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1445" t="s">
        <v>329</v>
      </c>
      <c r="Q3" s="1446"/>
      <c r="R3" s="1446"/>
    </row>
    <row r="4" spans="1:22" ht="14.25" thickTop="1" thickBot="1" x14ac:dyDescent="0.25">
      <c r="A4" s="1478" t="s">
        <v>0</v>
      </c>
      <c r="B4" s="1480" t="s">
        <v>49</v>
      </c>
      <c r="C4" s="1480"/>
      <c r="D4" s="1480"/>
      <c r="E4" s="1481"/>
      <c r="F4" s="1456" t="s">
        <v>221</v>
      </c>
      <c r="G4" s="1502" t="s">
        <v>50</v>
      </c>
      <c r="H4" s="1503"/>
      <c r="I4" s="1503"/>
      <c r="J4" s="1504"/>
      <c r="K4" s="1508" t="s">
        <v>51</v>
      </c>
      <c r="L4" s="1509"/>
      <c r="M4" s="1509"/>
      <c r="N4" s="1509"/>
      <c r="O4" s="1509"/>
      <c r="P4" s="1509"/>
      <c r="Q4" s="1509"/>
      <c r="R4" s="1510"/>
    </row>
    <row r="5" spans="1:22" x14ac:dyDescent="0.2">
      <c r="A5" s="1479"/>
      <c r="B5" s="1455"/>
      <c r="C5" s="1455"/>
      <c r="D5" s="1455"/>
      <c r="E5" s="1482"/>
      <c r="F5" s="1457"/>
      <c r="G5" s="1505"/>
      <c r="H5" s="1506"/>
      <c r="I5" s="1506"/>
      <c r="J5" s="1507"/>
      <c r="K5" s="1512" t="s">
        <v>256</v>
      </c>
      <c r="L5" s="1513"/>
      <c r="M5" s="1513"/>
      <c r="N5" s="1514"/>
      <c r="O5" s="1512" t="s">
        <v>119</v>
      </c>
      <c r="P5" s="1513"/>
      <c r="Q5" s="1513"/>
      <c r="R5" s="1515"/>
    </row>
    <row r="6" spans="1:22" ht="12.75" customHeight="1" x14ac:dyDescent="0.2">
      <c r="A6" s="1479"/>
      <c r="B6" s="1455"/>
      <c r="C6" s="1455"/>
      <c r="D6" s="1455"/>
      <c r="E6" s="1482"/>
      <c r="F6" s="1457"/>
      <c r="G6" s="1443" t="s">
        <v>364</v>
      </c>
      <c r="H6" s="1455" t="s">
        <v>171</v>
      </c>
      <c r="I6" s="1482" t="s">
        <v>170</v>
      </c>
      <c r="J6" s="1511" t="s">
        <v>172</v>
      </c>
      <c r="K6" s="1443" t="s">
        <v>364</v>
      </c>
      <c r="L6" s="1447" t="s">
        <v>171</v>
      </c>
      <c r="M6" s="1434" t="s">
        <v>170</v>
      </c>
      <c r="N6" s="1461" t="s">
        <v>172</v>
      </c>
      <c r="O6" s="1443" t="s">
        <v>364</v>
      </c>
      <c r="P6" s="1447" t="s">
        <v>171</v>
      </c>
      <c r="Q6" s="1434" t="s">
        <v>170</v>
      </c>
      <c r="R6" s="1436" t="s">
        <v>172</v>
      </c>
    </row>
    <row r="7" spans="1:22" ht="26.25" customHeight="1" x14ac:dyDescent="0.2">
      <c r="A7" s="1479"/>
      <c r="B7" s="1455"/>
      <c r="C7" s="1455"/>
      <c r="D7" s="1455"/>
      <c r="E7" s="1482"/>
      <c r="F7" s="1458"/>
      <c r="G7" s="1444"/>
      <c r="H7" s="1455"/>
      <c r="I7" s="1482"/>
      <c r="J7" s="1511"/>
      <c r="K7" s="1444"/>
      <c r="L7" s="1448"/>
      <c r="M7" s="1435"/>
      <c r="N7" s="1462"/>
      <c r="O7" s="1444"/>
      <c r="P7" s="1448"/>
      <c r="Q7" s="1435"/>
      <c r="R7" s="1437"/>
    </row>
    <row r="8" spans="1:22" ht="13.5" thickBot="1" x14ac:dyDescent="0.25">
      <c r="A8" s="1479"/>
      <c r="B8" s="1475" t="s">
        <v>18</v>
      </c>
      <c r="C8" s="1475"/>
      <c r="D8" s="1475"/>
      <c r="E8" s="1476"/>
      <c r="F8" s="202"/>
      <c r="G8" s="203" t="s">
        <v>19</v>
      </c>
      <c r="H8" s="204" t="s">
        <v>31</v>
      </c>
      <c r="I8" s="204" t="s">
        <v>32</v>
      </c>
      <c r="J8" s="205" t="s">
        <v>52</v>
      </c>
      <c r="K8" s="206" t="s">
        <v>53</v>
      </c>
      <c r="L8" s="200" t="s">
        <v>54</v>
      </c>
      <c r="M8" s="200" t="s">
        <v>55</v>
      </c>
      <c r="N8" s="207" t="s">
        <v>56</v>
      </c>
      <c r="O8" s="208" t="s">
        <v>57</v>
      </c>
      <c r="P8" s="200" t="s">
        <v>58</v>
      </c>
      <c r="Q8" s="200" t="s">
        <v>59</v>
      </c>
      <c r="R8" s="209" t="s">
        <v>60</v>
      </c>
    </row>
    <row r="9" spans="1:22" ht="13.5" thickBot="1" x14ac:dyDescent="0.25">
      <c r="A9" s="1470" t="s">
        <v>96</v>
      </c>
      <c r="B9" s="1471"/>
      <c r="C9" s="1471"/>
      <c r="D9" s="1471"/>
      <c r="E9" s="1471"/>
      <c r="F9" s="210"/>
      <c r="G9" s="211">
        <f t="shared" ref="G9:M9" si="0">G32+G37</f>
        <v>623933891</v>
      </c>
      <c r="H9" s="211">
        <f t="shared" si="0"/>
        <v>234385162</v>
      </c>
      <c r="I9" s="211">
        <f t="shared" si="0"/>
        <v>80618666</v>
      </c>
      <c r="J9" s="211">
        <f t="shared" si="0"/>
        <v>938937719</v>
      </c>
      <c r="K9" s="212">
        <f t="shared" si="0"/>
        <v>215019720</v>
      </c>
      <c r="L9" s="213">
        <f t="shared" si="0"/>
        <v>234385162</v>
      </c>
      <c r="M9" s="213">
        <f t="shared" si="0"/>
        <v>70675001</v>
      </c>
      <c r="N9" s="214">
        <f>SUM(K9:M9)</f>
        <v>520079883</v>
      </c>
      <c r="O9" s="211">
        <f>O32+O37</f>
        <v>39455000</v>
      </c>
      <c r="P9" s="213"/>
      <c r="Q9" s="213">
        <f>Q32+Q37</f>
        <v>10666364</v>
      </c>
      <c r="R9" s="215">
        <f>SUM(O9:Q9)</f>
        <v>50121364</v>
      </c>
      <c r="U9" s="903"/>
      <c r="V9" s="942"/>
    </row>
    <row r="10" spans="1:22" x14ac:dyDescent="0.2">
      <c r="A10" s="216" t="s">
        <v>18</v>
      </c>
      <c r="B10" s="1516" t="s">
        <v>97</v>
      </c>
      <c r="C10" s="1517"/>
      <c r="D10" s="1517"/>
      <c r="E10" s="1517"/>
      <c r="F10" s="217"/>
      <c r="G10" s="218"/>
      <c r="H10" s="219"/>
      <c r="I10" s="220"/>
      <c r="J10" s="221"/>
      <c r="K10" s="222"/>
      <c r="L10" s="223"/>
      <c r="M10" s="223"/>
      <c r="N10" s="224"/>
      <c r="O10" s="219"/>
      <c r="P10" s="223"/>
      <c r="Q10" s="225"/>
      <c r="R10" s="226"/>
      <c r="S10" s="227"/>
      <c r="U10" s="903"/>
      <c r="V10" s="942"/>
    </row>
    <row r="11" spans="1:22" x14ac:dyDescent="0.2">
      <c r="A11" s="227"/>
      <c r="B11" s="1453" t="s">
        <v>154</v>
      </c>
      <c r="C11" s="1454"/>
      <c r="D11" s="1454"/>
      <c r="E11" s="1454"/>
      <c r="F11" s="228" t="s">
        <v>223</v>
      </c>
      <c r="G11" s="229">
        <f t="shared" ref="G11:G19" si="1">K11+O11+G72+K72+O72+G132</f>
        <v>28581144</v>
      </c>
      <c r="H11" s="182">
        <f t="shared" ref="H11:H19" si="2">L11+P11+H72+L72+P72+H132</f>
        <v>0</v>
      </c>
      <c r="I11" s="929">
        <f t="shared" ref="I11:I19" si="3">M11+Q11+I72+M72+Q72+I132</f>
        <v>-822643</v>
      </c>
      <c r="J11" s="230">
        <f t="shared" ref="J11:J19" si="4">N11+R11+J72+N72+R72+J132</f>
        <v>27758501</v>
      </c>
      <c r="K11" s="241">
        <v>801940</v>
      </c>
      <c r="L11" s="231"/>
      <c r="M11" s="928"/>
      <c r="N11" s="232">
        <f>SUM(K11:M11)</f>
        <v>801940</v>
      </c>
      <c r="O11" s="233"/>
      <c r="P11" s="234"/>
      <c r="Q11" s="234"/>
      <c r="R11" s="185"/>
      <c r="U11" s="903"/>
      <c r="V11" s="942"/>
    </row>
    <row r="12" spans="1:22" x14ac:dyDescent="0.2">
      <c r="A12" s="236"/>
      <c r="B12" s="1483" t="s">
        <v>127</v>
      </c>
      <c r="C12" s="1483"/>
      <c r="D12" s="1483"/>
      <c r="E12" s="1484"/>
      <c r="F12" s="239" t="s">
        <v>222</v>
      </c>
      <c r="G12" s="229">
        <f t="shared" si="1"/>
        <v>2902172</v>
      </c>
      <c r="H12" s="182">
        <f t="shared" si="2"/>
        <v>0</v>
      </c>
      <c r="I12" s="929">
        <f t="shared" si="3"/>
        <v>117119</v>
      </c>
      <c r="J12" s="230">
        <f t="shared" si="4"/>
        <v>3019291</v>
      </c>
      <c r="K12" s="241"/>
      <c r="L12" s="242"/>
      <c r="M12" s="242"/>
      <c r="N12" s="232">
        <f t="shared" ref="N12:N31" si="5">SUM(K12:M12)</f>
        <v>0</v>
      </c>
      <c r="O12" s="243"/>
      <c r="P12" s="242"/>
      <c r="Q12" s="244"/>
      <c r="R12" s="185"/>
      <c r="U12" s="903"/>
      <c r="V12" s="942"/>
    </row>
    <row r="13" spans="1:22" x14ac:dyDescent="0.2">
      <c r="A13" s="236"/>
      <c r="B13" s="238" t="s">
        <v>128</v>
      </c>
      <c r="C13" s="245"/>
      <c r="D13" s="245"/>
      <c r="E13" s="245"/>
      <c r="F13" s="239" t="s">
        <v>223</v>
      </c>
      <c r="G13" s="229">
        <f t="shared" si="1"/>
        <v>170042972</v>
      </c>
      <c r="H13" s="182">
        <f t="shared" si="2"/>
        <v>8786253</v>
      </c>
      <c r="I13" s="929">
        <f t="shared" si="3"/>
        <v>19807738</v>
      </c>
      <c r="J13" s="230">
        <f t="shared" si="4"/>
        <v>198636963</v>
      </c>
      <c r="K13" s="241">
        <v>170042972</v>
      </c>
      <c r="L13" s="242">
        <v>8786253</v>
      </c>
      <c r="M13" s="242">
        <v>12050343</v>
      </c>
      <c r="N13" s="232">
        <f t="shared" si="5"/>
        <v>190879568</v>
      </c>
      <c r="O13" s="246"/>
      <c r="P13" s="247"/>
      <c r="Q13" s="248"/>
      <c r="R13" s="185"/>
    </row>
    <row r="14" spans="1:22" x14ac:dyDescent="0.2">
      <c r="A14" s="249"/>
      <c r="B14" s="230" t="s">
        <v>292</v>
      </c>
      <c r="C14" s="240"/>
      <c r="D14" s="240"/>
      <c r="E14" s="245"/>
      <c r="F14" s="239" t="s">
        <v>223</v>
      </c>
      <c r="G14" s="229">
        <f t="shared" si="1"/>
        <v>292524039</v>
      </c>
      <c r="H14" s="182">
        <f t="shared" si="2"/>
        <v>0</v>
      </c>
      <c r="I14" s="929">
        <f t="shared" si="3"/>
        <v>-2756329</v>
      </c>
      <c r="J14" s="230">
        <f t="shared" si="4"/>
        <v>289767710</v>
      </c>
      <c r="K14" s="241"/>
      <c r="L14" s="242"/>
      <c r="M14" s="242"/>
      <c r="N14" s="232">
        <f t="shared" si="5"/>
        <v>0</v>
      </c>
      <c r="O14" s="243"/>
      <c r="P14" s="242"/>
      <c r="Q14" s="250"/>
      <c r="R14" s="185"/>
      <c r="T14" s="903"/>
      <c r="U14" s="942"/>
    </row>
    <row r="15" spans="1:22" x14ac:dyDescent="0.2">
      <c r="A15" s="236"/>
      <c r="B15" s="238" t="s">
        <v>100</v>
      </c>
      <c r="C15" s="245"/>
      <c r="D15" s="245"/>
      <c r="E15" s="245"/>
      <c r="F15" s="239" t="s">
        <v>222</v>
      </c>
      <c r="G15" s="229">
        <f t="shared" si="1"/>
        <v>4760000</v>
      </c>
      <c r="H15" s="182">
        <f t="shared" si="2"/>
        <v>0</v>
      </c>
      <c r="I15" s="929">
        <f t="shared" si="3"/>
        <v>498390</v>
      </c>
      <c r="J15" s="230">
        <f t="shared" si="4"/>
        <v>5258390</v>
      </c>
      <c r="K15" s="241">
        <v>2160000</v>
      </c>
      <c r="L15" s="242"/>
      <c r="M15" s="242"/>
      <c r="N15" s="232">
        <f t="shared" si="5"/>
        <v>2160000</v>
      </c>
      <c r="O15" s="243">
        <v>2600000</v>
      </c>
      <c r="P15" s="242"/>
      <c r="Q15" s="185">
        <v>498390</v>
      </c>
      <c r="R15" s="185">
        <f>O15+P15+Q15</f>
        <v>3098390</v>
      </c>
      <c r="T15" s="903"/>
      <c r="U15" s="942"/>
    </row>
    <row r="16" spans="1:22" x14ac:dyDescent="0.2">
      <c r="A16" s="236"/>
      <c r="B16" s="238" t="s">
        <v>131</v>
      </c>
      <c r="C16" s="245"/>
      <c r="D16" s="245"/>
      <c r="E16" s="245"/>
      <c r="F16" s="239" t="s">
        <v>222</v>
      </c>
      <c r="G16" s="229">
        <f t="shared" si="1"/>
        <v>531983</v>
      </c>
      <c r="H16" s="182">
        <f t="shared" si="2"/>
        <v>0</v>
      </c>
      <c r="I16" s="929">
        <f t="shared" si="3"/>
        <v>0</v>
      </c>
      <c r="J16" s="230">
        <f t="shared" si="4"/>
        <v>531983</v>
      </c>
      <c r="K16" s="241">
        <v>531983</v>
      </c>
      <c r="L16" s="242"/>
      <c r="M16" s="242"/>
      <c r="N16" s="232">
        <f t="shared" si="5"/>
        <v>531983</v>
      </c>
      <c r="O16" s="243"/>
      <c r="P16" s="242"/>
      <c r="Q16" s="248"/>
      <c r="R16" s="185"/>
      <c r="U16" s="942"/>
    </row>
    <row r="17" spans="1:21" x14ac:dyDescent="0.2">
      <c r="A17" s="236"/>
      <c r="B17" s="238" t="s">
        <v>220</v>
      </c>
      <c r="C17" s="245"/>
      <c r="D17" s="245"/>
      <c r="E17" s="245"/>
      <c r="F17" s="239" t="s">
        <v>222</v>
      </c>
      <c r="G17" s="229">
        <f t="shared" si="1"/>
        <v>32626234</v>
      </c>
      <c r="H17" s="182">
        <f t="shared" si="2"/>
        <v>213908223</v>
      </c>
      <c r="I17" s="929">
        <f t="shared" si="3"/>
        <v>19464145</v>
      </c>
      <c r="J17" s="230">
        <f t="shared" si="4"/>
        <v>265998602</v>
      </c>
      <c r="K17" s="241">
        <v>32626234</v>
      </c>
      <c r="L17" s="242">
        <v>213908223</v>
      </c>
      <c r="M17" s="242">
        <v>12775363</v>
      </c>
      <c r="N17" s="232">
        <f t="shared" si="5"/>
        <v>259309820</v>
      </c>
      <c r="O17" s="243"/>
      <c r="P17" s="242"/>
      <c r="Q17" s="248"/>
      <c r="R17" s="185"/>
    </row>
    <row r="18" spans="1:21" x14ac:dyDescent="0.2">
      <c r="A18" s="236"/>
      <c r="B18" s="1494" t="s">
        <v>303</v>
      </c>
      <c r="C18" s="1485"/>
      <c r="D18" s="1485"/>
      <c r="E18" s="926"/>
      <c r="F18" s="927" t="s">
        <v>223</v>
      </c>
      <c r="G18" s="229">
        <f t="shared" si="1"/>
        <v>0</v>
      </c>
      <c r="H18" s="182">
        <f t="shared" si="2"/>
        <v>0</v>
      </c>
      <c r="I18" s="929">
        <f t="shared" si="3"/>
        <v>337975</v>
      </c>
      <c r="J18" s="230">
        <f t="shared" si="4"/>
        <v>337975</v>
      </c>
      <c r="K18" s="241"/>
      <c r="L18" s="242"/>
      <c r="M18" s="242"/>
      <c r="N18" s="232">
        <f t="shared" si="5"/>
        <v>0</v>
      </c>
      <c r="O18" s="243"/>
      <c r="P18" s="242"/>
      <c r="Q18" s="248"/>
      <c r="R18" s="185"/>
    </row>
    <row r="19" spans="1:21" x14ac:dyDescent="0.2">
      <c r="A19" s="236"/>
      <c r="B19" s="238" t="s">
        <v>138</v>
      </c>
      <c r="C19" s="245"/>
      <c r="D19" s="245"/>
      <c r="E19" s="245"/>
      <c r="F19" s="239" t="s">
        <v>223</v>
      </c>
      <c r="G19" s="229">
        <f t="shared" si="1"/>
        <v>663190</v>
      </c>
      <c r="H19" s="182">
        <f t="shared" si="2"/>
        <v>0</v>
      </c>
      <c r="I19" s="929">
        <f t="shared" si="3"/>
        <v>337667</v>
      </c>
      <c r="J19" s="230">
        <f t="shared" si="4"/>
        <v>1000857</v>
      </c>
      <c r="K19" s="241"/>
      <c r="L19" s="242"/>
      <c r="M19" s="242"/>
      <c r="N19" s="232">
        <f t="shared" si="5"/>
        <v>0</v>
      </c>
      <c r="O19" s="251"/>
      <c r="P19" s="252"/>
      <c r="Q19" s="248"/>
      <c r="R19" s="185"/>
    </row>
    <row r="20" spans="1:21" x14ac:dyDescent="0.2">
      <c r="A20" s="236"/>
      <c r="B20" s="238" t="s">
        <v>129</v>
      </c>
      <c r="C20" s="245"/>
      <c r="D20" s="245"/>
      <c r="E20" s="245"/>
      <c r="F20" s="239" t="s">
        <v>223</v>
      </c>
      <c r="G20" s="229"/>
      <c r="H20" s="182">
        <f t="shared" ref="H20:H31" si="6">L20+P20+H81+L81+P81+H141</f>
        <v>0</v>
      </c>
      <c r="I20" s="929">
        <f t="shared" ref="I20:I31" si="7">M20+Q20+I81+M81+Q81+I141</f>
        <v>0</v>
      </c>
      <c r="J20" s="230">
        <f t="shared" ref="J20:J31" si="8">N20+R20+J81+N81+R81+J141</f>
        <v>0</v>
      </c>
      <c r="K20" s="241"/>
      <c r="L20" s="242"/>
      <c r="M20" s="242"/>
      <c r="N20" s="232">
        <f t="shared" si="5"/>
        <v>0</v>
      </c>
      <c r="O20" s="251"/>
      <c r="P20" s="252"/>
      <c r="Q20" s="248"/>
      <c r="R20" s="185"/>
    </row>
    <row r="21" spans="1:21" x14ac:dyDescent="0.2">
      <c r="A21" s="236"/>
      <c r="B21" s="238" t="s">
        <v>293</v>
      </c>
      <c r="C21" s="245"/>
      <c r="D21" s="245"/>
      <c r="E21" s="245"/>
      <c r="F21" s="239" t="s">
        <v>223</v>
      </c>
      <c r="G21" s="229">
        <f t="shared" ref="G21:G26" si="9">K21+O21+G82+K82+O82+G142</f>
        <v>6403666</v>
      </c>
      <c r="H21" s="182">
        <f t="shared" si="6"/>
        <v>587500</v>
      </c>
      <c r="I21" s="929">
        <f t="shared" si="7"/>
        <v>272134</v>
      </c>
      <c r="J21" s="230">
        <f t="shared" si="8"/>
        <v>7263300</v>
      </c>
      <c r="K21" s="241">
        <v>6403666</v>
      </c>
      <c r="L21" s="242">
        <v>587500</v>
      </c>
      <c r="M21" s="242">
        <v>272134</v>
      </c>
      <c r="N21" s="232">
        <f t="shared" si="5"/>
        <v>7263300</v>
      </c>
      <c r="O21" s="251"/>
      <c r="P21" s="252"/>
      <c r="Q21" s="248"/>
      <c r="R21" s="185"/>
      <c r="U21" s="942"/>
    </row>
    <row r="22" spans="1:21" x14ac:dyDescent="0.2">
      <c r="A22" s="236"/>
      <c r="B22" s="238" t="s">
        <v>132</v>
      </c>
      <c r="C22" s="245"/>
      <c r="D22" s="245"/>
      <c r="E22" s="245"/>
      <c r="F22" s="239" t="s">
        <v>223</v>
      </c>
      <c r="G22" s="229">
        <f t="shared" si="9"/>
        <v>0</v>
      </c>
      <c r="H22" s="182">
        <f t="shared" si="6"/>
        <v>0</v>
      </c>
      <c r="I22" s="929">
        <f t="shared" si="7"/>
        <v>341648</v>
      </c>
      <c r="J22" s="230">
        <f t="shared" si="8"/>
        <v>341648</v>
      </c>
      <c r="K22" s="241"/>
      <c r="L22" s="242"/>
      <c r="M22" s="242"/>
      <c r="N22" s="232">
        <f t="shared" si="5"/>
        <v>0</v>
      </c>
      <c r="O22" s="251"/>
      <c r="P22" s="252"/>
      <c r="Q22" s="248"/>
      <c r="R22" s="185"/>
    </row>
    <row r="23" spans="1:21" x14ac:dyDescent="0.2">
      <c r="A23" s="236"/>
      <c r="B23" s="238" t="s">
        <v>133</v>
      </c>
      <c r="C23" s="245"/>
      <c r="D23" s="245"/>
      <c r="E23" s="245"/>
      <c r="F23" s="239" t="s">
        <v>222</v>
      </c>
      <c r="G23" s="229">
        <f t="shared" si="9"/>
        <v>1819600</v>
      </c>
      <c r="H23" s="182">
        <f t="shared" si="6"/>
        <v>0</v>
      </c>
      <c r="I23" s="929">
        <f t="shared" si="7"/>
        <v>-1819600</v>
      </c>
      <c r="J23" s="230">
        <f t="shared" si="8"/>
        <v>0</v>
      </c>
      <c r="K23" s="241">
        <v>1819600</v>
      </c>
      <c r="L23" s="242"/>
      <c r="M23" s="242">
        <v>-1819600</v>
      </c>
      <c r="N23" s="232">
        <f t="shared" si="5"/>
        <v>0</v>
      </c>
      <c r="O23" s="251"/>
      <c r="P23" s="252"/>
      <c r="Q23" s="248"/>
      <c r="R23" s="185"/>
      <c r="U23" s="942"/>
    </row>
    <row r="24" spans="1:21" x14ac:dyDescent="0.2">
      <c r="A24" s="236"/>
      <c r="B24" s="238" t="s">
        <v>70</v>
      </c>
      <c r="C24" s="245"/>
      <c r="D24" s="245"/>
      <c r="E24" s="245"/>
      <c r="F24" s="239" t="s">
        <v>223</v>
      </c>
      <c r="G24" s="229">
        <f t="shared" si="9"/>
        <v>3722726</v>
      </c>
      <c r="H24" s="182">
        <f t="shared" si="6"/>
        <v>0</v>
      </c>
      <c r="I24" s="929">
        <f t="shared" si="7"/>
        <v>-243986</v>
      </c>
      <c r="J24" s="230">
        <f t="shared" si="8"/>
        <v>3478740</v>
      </c>
      <c r="K24" s="253"/>
      <c r="L24" s="242"/>
      <c r="M24" s="242"/>
      <c r="N24" s="232">
        <f t="shared" si="5"/>
        <v>0</v>
      </c>
      <c r="O24" s="251"/>
      <c r="P24" s="252"/>
      <c r="Q24" s="248"/>
      <c r="R24" s="185"/>
    </row>
    <row r="25" spans="1:21" x14ac:dyDescent="0.2">
      <c r="A25" s="236"/>
      <c r="B25" s="238" t="s">
        <v>130</v>
      </c>
      <c r="C25" s="245"/>
      <c r="D25" s="245"/>
      <c r="E25" s="245"/>
      <c r="F25" s="239" t="s">
        <v>223</v>
      </c>
      <c r="G25" s="229">
        <f t="shared" si="9"/>
        <v>347000</v>
      </c>
      <c r="H25" s="182">
        <f t="shared" si="6"/>
        <v>0</v>
      </c>
      <c r="I25" s="929">
        <f t="shared" si="7"/>
        <v>-22760</v>
      </c>
      <c r="J25" s="230">
        <f t="shared" si="8"/>
        <v>324240</v>
      </c>
      <c r="K25" s="253"/>
      <c r="L25" s="242"/>
      <c r="M25" s="242"/>
      <c r="N25" s="232">
        <f t="shared" si="5"/>
        <v>0</v>
      </c>
      <c r="O25" s="251"/>
      <c r="P25" s="252"/>
      <c r="Q25" s="248"/>
      <c r="R25" s="185"/>
    </row>
    <row r="26" spans="1:21" x14ac:dyDescent="0.2">
      <c r="A26" s="236"/>
      <c r="B26" s="925" t="s">
        <v>327</v>
      </c>
      <c r="C26" s="245"/>
      <c r="D26" s="245"/>
      <c r="E26" s="245"/>
      <c r="F26" s="239" t="s">
        <v>222</v>
      </c>
      <c r="G26" s="229">
        <f t="shared" si="9"/>
        <v>40451895</v>
      </c>
      <c r="H26" s="182">
        <f t="shared" si="6"/>
        <v>0</v>
      </c>
      <c r="I26" s="929">
        <f t="shared" si="7"/>
        <v>-12436989</v>
      </c>
      <c r="J26" s="230">
        <f t="shared" si="8"/>
        <v>28014906</v>
      </c>
      <c r="K26" s="184"/>
      <c r="L26" s="242"/>
      <c r="M26" s="242">
        <v>186222</v>
      </c>
      <c r="N26" s="232">
        <f t="shared" si="5"/>
        <v>186222</v>
      </c>
      <c r="O26" s="251"/>
      <c r="P26" s="252"/>
      <c r="Q26" s="248"/>
      <c r="R26" s="185"/>
    </row>
    <row r="27" spans="1:21" x14ac:dyDescent="0.2">
      <c r="A27" s="236"/>
      <c r="B27" s="925" t="s">
        <v>339</v>
      </c>
      <c r="C27" s="245"/>
      <c r="D27" s="245"/>
      <c r="E27" s="245"/>
      <c r="F27" s="239" t="s">
        <v>222</v>
      </c>
      <c r="G27" s="229"/>
      <c r="H27" s="182">
        <f t="shared" si="6"/>
        <v>0</v>
      </c>
      <c r="I27" s="929">
        <f t="shared" si="7"/>
        <v>40988851</v>
      </c>
      <c r="J27" s="230">
        <f t="shared" si="8"/>
        <v>40988851</v>
      </c>
      <c r="K27" s="184"/>
      <c r="L27" s="242"/>
      <c r="M27" s="242">
        <v>40988851</v>
      </c>
      <c r="N27" s="232">
        <f t="shared" si="5"/>
        <v>40988851</v>
      </c>
      <c r="O27" s="251"/>
      <c r="P27" s="252"/>
      <c r="Q27" s="248"/>
      <c r="R27" s="185"/>
    </row>
    <row r="28" spans="1:21" x14ac:dyDescent="0.2">
      <c r="A28" s="236"/>
      <c r="B28" s="238" t="s">
        <v>294</v>
      </c>
      <c r="C28" s="245"/>
      <c r="D28" s="245"/>
      <c r="E28" s="245"/>
      <c r="F28" s="239" t="s">
        <v>222</v>
      </c>
      <c r="G28" s="229">
        <f>K28+O28+G89+K89+O89+G149</f>
        <v>36855000</v>
      </c>
      <c r="H28" s="182">
        <f t="shared" si="6"/>
        <v>0</v>
      </c>
      <c r="I28" s="929">
        <f t="shared" si="7"/>
        <v>10167974</v>
      </c>
      <c r="J28" s="230">
        <f t="shared" si="8"/>
        <v>47022974</v>
      </c>
      <c r="K28" s="253"/>
      <c r="L28" s="242"/>
      <c r="M28" s="242"/>
      <c r="N28" s="232">
        <f t="shared" si="5"/>
        <v>0</v>
      </c>
      <c r="O28" s="243">
        <v>36855000</v>
      </c>
      <c r="P28" s="242"/>
      <c r="Q28" s="244">
        <v>10167974</v>
      </c>
      <c r="R28" s="185">
        <f>SUM(O28:Q28)</f>
        <v>47022974</v>
      </c>
    </row>
    <row r="29" spans="1:21" x14ac:dyDescent="0.2">
      <c r="A29" s="236"/>
      <c r="B29" s="925" t="s">
        <v>421</v>
      </c>
      <c r="C29" s="245"/>
      <c r="D29" s="245"/>
      <c r="E29" s="245"/>
      <c r="F29" s="239" t="s">
        <v>222</v>
      </c>
      <c r="G29" s="1107"/>
      <c r="H29" s="182">
        <f t="shared" si="6"/>
        <v>10878424</v>
      </c>
      <c r="I29" s="929">
        <f t="shared" si="7"/>
        <v>0</v>
      </c>
      <c r="J29" s="230">
        <f t="shared" si="8"/>
        <v>10878424</v>
      </c>
      <c r="K29" s="253"/>
      <c r="L29" s="243">
        <v>10878424</v>
      </c>
      <c r="M29" s="242"/>
      <c r="N29" s="232">
        <f t="shared" si="5"/>
        <v>10878424</v>
      </c>
      <c r="O29" s="243"/>
      <c r="P29" s="242"/>
      <c r="Q29" s="244"/>
      <c r="R29" s="185"/>
    </row>
    <row r="30" spans="1:21" x14ac:dyDescent="0.2">
      <c r="A30" s="236"/>
      <c r="B30" s="925" t="s">
        <v>431</v>
      </c>
      <c r="C30" s="245"/>
      <c r="D30" s="245"/>
      <c r="E30" s="245"/>
      <c r="F30" s="239" t="s">
        <v>222</v>
      </c>
      <c r="G30" s="1107"/>
      <c r="H30" s="182">
        <f t="shared" si="6"/>
        <v>0</v>
      </c>
      <c r="I30" s="929">
        <f t="shared" si="7"/>
        <v>6229913</v>
      </c>
      <c r="J30" s="230">
        <f t="shared" si="8"/>
        <v>6229913</v>
      </c>
      <c r="K30" s="253"/>
      <c r="L30" s="243"/>
      <c r="M30" s="242">
        <v>6229913</v>
      </c>
      <c r="N30" s="232">
        <f t="shared" si="5"/>
        <v>6229913</v>
      </c>
      <c r="O30" s="243"/>
      <c r="P30" s="242"/>
      <c r="Q30" s="244"/>
      <c r="R30" s="185"/>
    </row>
    <row r="31" spans="1:21" x14ac:dyDescent="0.2">
      <c r="A31" s="236"/>
      <c r="B31" s="925" t="s">
        <v>432</v>
      </c>
      <c r="C31" s="245"/>
      <c r="D31" s="245"/>
      <c r="E31" s="245"/>
      <c r="F31" s="239" t="s">
        <v>223</v>
      </c>
      <c r="G31" s="1107"/>
      <c r="H31" s="182">
        <f t="shared" si="6"/>
        <v>0</v>
      </c>
      <c r="I31" s="929">
        <f t="shared" si="7"/>
        <v>428</v>
      </c>
      <c r="J31" s="230">
        <f t="shared" si="8"/>
        <v>428</v>
      </c>
      <c r="K31" s="254"/>
      <c r="L31" s="243"/>
      <c r="M31" s="242"/>
      <c r="N31" s="232">
        <f t="shared" si="5"/>
        <v>0</v>
      </c>
      <c r="O31" s="243"/>
      <c r="P31" s="242"/>
      <c r="Q31" s="244"/>
      <c r="R31" s="185"/>
    </row>
    <row r="32" spans="1:21" x14ac:dyDescent="0.2">
      <c r="A32" s="255" t="s">
        <v>18</v>
      </c>
      <c r="B32" s="1472" t="s">
        <v>88</v>
      </c>
      <c r="C32" s="1473"/>
      <c r="D32" s="1473"/>
      <c r="E32" s="1473"/>
      <c r="F32" s="258"/>
      <c r="G32" s="259">
        <f>K32+O32+G93+K93+O93+G153+K153</f>
        <v>622231621</v>
      </c>
      <c r="H32" s="259">
        <f>L32+P32+H93+L93+P93+H153+L153</f>
        <v>234160400</v>
      </c>
      <c r="I32" s="259">
        <f>SUM(I11:I31)</f>
        <v>80461675</v>
      </c>
      <c r="J32" s="261">
        <f>SUM(J11:J31)</f>
        <v>936853696</v>
      </c>
      <c r="K32" s="259">
        <f>SUM(K11:K24)</f>
        <v>214386395</v>
      </c>
      <c r="L32" s="259">
        <f>SUM(L13:L29)</f>
        <v>234160400</v>
      </c>
      <c r="M32" s="260">
        <f>SUM(M11:M31)</f>
        <v>70683226</v>
      </c>
      <c r="N32" s="261">
        <f>SUM(K32:M32)</f>
        <v>519230021</v>
      </c>
      <c r="O32" s="259">
        <f>SUM(O11:O28)</f>
        <v>39455000</v>
      </c>
      <c r="P32" s="260"/>
      <c r="Q32" s="262">
        <f>SUM(Q11:Q31)</f>
        <v>10666364</v>
      </c>
      <c r="R32" s="1114">
        <f>SUM(O32:Q32)</f>
        <v>50121364</v>
      </c>
      <c r="S32" s="227"/>
    </row>
    <row r="33" spans="1:19" x14ac:dyDescent="0.2">
      <c r="A33" s="263" t="s">
        <v>18</v>
      </c>
      <c r="B33" s="264" t="s">
        <v>61</v>
      </c>
      <c r="C33" s="265"/>
      <c r="D33" s="265"/>
      <c r="E33" s="265"/>
      <c r="F33" s="266"/>
      <c r="G33" s="267"/>
      <c r="H33" s="242"/>
      <c r="I33" s="268"/>
      <c r="J33" s="269"/>
      <c r="K33" s="270"/>
      <c r="L33" s="271"/>
      <c r="M33" s="271"/>
      <c r="N33" s="272"/>
      <c r="O33" s="273"/>
      <c r="P33" s="271"/>
      <c r="Q33" s="274"/>
      <c r="R33" s="185"/>
    </row>
    <row r="34" spans="1:19" x14ac:dyDescent="0.2">
      <c r="A34" s="275"/>
      <c r="B34" s="238" t="s">
        <v>148</v>
      </c>
      <c r="C34" s="245"/>
      <c r="D34" s="245"/>
      <c r="E34" s="276"/>
      <c r="F34" s="239" t="s">
        <v>223</v>
      </c>
      <c r="G34" s="243">
        <v>633325</v>
      </c>
      <c r="H34" s="243">
        <f>L34+P34+H95+L95+P95+H155</f>
        <v>0</v>
      </c>
      <c r="I34" s="243">
        <f>M34+Q34+I95+M95+Q95+I161</f>
        <v>156991</v>
      </c>
      <c r="J34" s="232">
        <f>N34+R34+J95+N95+R95+J155</f>
        <v>790316</v>
      </c>
      <c r="K34" s="243">
        <v>633325</v>
      </c>
      <c r="L34" s="242"/>
      <c r="M34" s="929">
        <v>-8225</v>
      </c>
      <c r="N34" s="181">
        <f>SUM(K34:M34)</f>
        <v>625100</v>
      </c>
      <c r="O34" s="273"/>
      <c r="P34" s="271"/>
      <c r="Q34" s="274"/>
      <c r="R34" s="185"/>
    </row>
    <row r="35" spans="1:19" x14ac:dyDescent="0.2">
      <c r="A35" s="275"/>
      <c r="B35" s="238" t="s">
        <v>292</v>
      </c>
      <c r="C35" s="245"/>
      <c r="D35" s="245"/>
      <c r="E35" s="276"/>
      <c r="F35" s="239" t="s">
        <v>223</v>
      </c>
      <c r="G35" s="243">
        <f>K35+O35+G96+K96+O96+G156</f>
        <v>1068945</v>
      </c>
      <c r="H35" s="243">
        <f>L35+P35+H96+L96+P96+H156</f>
        <v>0</v>
      </c>
      <c r="I35" s="243">
        <f>M35+Q35+I96+M96+Q96+I162</f>
        <v>0</v>
      </c>
      <c r="J35" s="232">
        <f>N35+R35+J96+N96+R96+J156</f>
        <v>1068945</v>
      </c>
      <c r="K35" s="243"/>
      <c r="L35" s="242"/>
      <c r="M35" s="929"/>
      <c r="N35" s="277"/>
      <c r="O35" s="273"/>
      <c r="P35" s="271"/>
      <c r="Q35" s="274"/>
      <c r="R35" s="185"/>
    </row>
    <row r="36" spans="1:19" x14ac:dyDescent="0.2">
      <c r="A36" s="275"/>
      <c r="B36" s="925" t="s">
        <v>328</v>
      </c>
      <c r="C36" s="245"/>
      <c r="D36" s="245"/>
      <c r="E36" s="276"/>
      <c r="F36" s="239" t="s">
        <v>223</v>
      </c>
      <c r="G36" s="243"/>
      <c r="H36" s="243">
        <f>L36+P36+H97+L97+P97+H157</f>
        <v>224762</v>
      </c>
      <c r="I36" s="243">
        <f>M36+Q36+I97+M97+Q97+I163</f>
        <v>0</v>
      </c>
      <c r="J36" s="232">
        <f>N36+R36+J97+N97+R97+J157</f>
        <v>224762</v>
      </c>
      <c r="K36" s="243"/>
      <c r="L36" s="242">
        <v>224762</v>
      </c>
      <c r="M36" s="929"/>
      <c r="N36" s="277">
        <f>SUM(K36:M36)</f>
        <v>224762</v>
      </c>
      <c r="O36" s="273"/>
      <c r="P36" s="271"/>
      <c r="Q36" s="274"/>
      <c r="R36" s="1115"/>
    </row>
    <row r="37" spans="1:19" ht="13.5" thickBot="1" x14ac:dyDescent="0.25">
      <c r="A37" s="279" t="s">
        <v>91</v>
      </c>
      <c r="B37" s="256" t="s">
        <v>90</v>
      </c>
      <c r="C37" s="257"/>
      <c r="D37" s="257"/>
      <c r="E37" s="257"/>
      <c r="F37" s="258"/>
      <c r="G37" s="259">
        <f>K37+O37+G98+K98+O98+G158+K158</f>
        <v>1702270</v>
      </c>
      <c r="H37" s="259">
        <f>L37+P37+H98+L98+P98+H158+L158</f>
        <v>224762</v>
      </c>
      <c r="I37" s="1124">
        <f>M37+Q37+I98+M98+Q98+I164</f>
        <v>156991</v>
      </c>
      <c r="J37" s="261">
        <f>N37+R37+J98+N98+R98+J158+N158</f>
        <v>2084023</v>
      </c>
      <c r="K37" s="259">
        <f>K34</f>
        <v>633325</v>
      </c>
      <c r="L37" s="259">
        <f>L36</f>
        <v>224762</v>
      </c>
      <c r="M37" s="260">
        <f>SUM(M34:M36)</f>
        <v>-8225</v>
      </c>
      <c r="N37" s="261">
        <f>N34+N36</f>
        <v>849862</v>
      </c>
      <c r="O37" s="259"/>
      <c r="P37" s="260"/>
      <c r="Q37" s="280"/>
      <c r="R37" s="1114"/>
      <c r="S37" s="227"/>
    </row>
    <row r="38" spans="1:19" ht="13.5" thickBot="1" x14ac:dyDescent="0.25">
      <c r="A38" s="281">
        <v>2</v>
      </c>
      <c r="B38" s="282" t="s">
        <v>92</v>
      </c>
      <c r="C38" s="283"/>
      <c r="D38" s="283"/>
      <c r="E38" s="283"/>
      <c r="F38" s="284"/>
      <c r="G38" s="285">
        <f>G47</f>
        <v>5490495</v>
      </c>
      <c r="H38" s="285">
        <f>H47</f>
        <v>0</v>
      </c>
      <c r="I38" s="213">
        <f>I47</f>
        <v>-1119302</v>
      </c>
      <c r="J38" s="287">
        <f>J47</f>
        <v>4371193</v>
      </c>
      <c r="K38" s="212"/>
      <c r="L38" s="213"/>
      <c r="M38" s="213"/>
      <c r="N38" s="288"/>
      <c r="O38" s="212"/>
      <c r="P38" s="213"/>
      <c r="Q38" s="289"/>
      <c r="R38" s="1116"/>
    </row>
    <row r="39" spans="1:19" x14ac:dyDescent="0.2">
      <c r="A39" s="290"/>
      <c r="B39" s="291" t="s">
        <v>62</v>
      </c>
      <c r="C39" s="292"/>
      <c r="D39" s="292"/>
      <c r="E39" s="292"/>
      <c r="F39" s="293"/>
      <c r="G39" s="243"/>
      <c r="H39" s="242"/>
      <c r="I39" s="294"/>
      <c r="J39" s="232"/>
      <c r="K39" s="295"/>
      <c r="L39" s="296"/>
      <c r="M39" s="296"/>
      <c r="N39" s="297"/>
      <c r="O39" s="295"/>
      <c r="P39" s="296"/>
      <c r="Q39" s="298"/>
      <c r="R39" s="185"/>
    </row>
    <row r="40" spans="1:19" x14ac:dyDescent="0.2">
      <c r="A40" s="290"/>
      <c r="B40" s="238" t="s">
        <v>292</v>
      </c>
      <c r="C40" s="245"/>
      <c r="D40" s="245"/>
      <c r="E40" s="245"/>
      <c r="F40" s="239" t="s">
        <v>223</v>
      </c>
      <c r="G40" s="243">
        <f>K40+O40+G101+K101+O101+G161</f>
        <v>458246</v>
      </c>
      <c r="H40" s="243"/>
      <c r="I40" s="243">
        <f>M40+Q40+I101+M101+Q101+I161</f>
        <v>0</v>
      </c>
      <c r="J40" s="232">
        <f>N40+R40+J101+N101+R101+J161</f>
        <v>458246</v>
      </c>
      <c r="K40" s="295"/>
      <c r="L40" s="296"/>
      <c r="M40" s="296"/>
      <c r="N40" s="277"/>
      <c r="O40" s="295"/>
      <c r="P40" s="296"/>
      <c r="Q40" s="298"/>
      <c r="R40" s="185"/>
    </row>
    <row r="41" spans="1:19" x14ac:dyDescent="0.2">
      <c r="A41" s="236"/>
      <c r="B41" s="238" t="s">
        <v>149</v>
      </c>
      <c r="C41" s="245"/>
      <c r="D41" s="245"/>
      <c r="E41" s="245"/>
      <c r="F41" s="239" t="s">
        <v>223</v>
      </c>
      <c r="G41" s="243">
        <f>K41+O41+G102+K102+O102+G162</f>
        <v>4109569</v>
      </c>
      <c r="H41" s="243"/>
      <c r="I41" s="243">
        <f t="shared" ref="I41:I46" si="10">M41+Q41+I102+M102+Q102+I162</f>
        <v>-3642005</v>
      </c>
      <c r="J41" s="232">
        <f t="shared" ref="J41:J46" si="11">N41+R41+J102+N102+R102+J162</f>
        <v>467564</v>
      </c>
      <c r="K41" s="243"/>
      <c r="L41" s="242"/>
      <c r="M41" s="242"/>
      <c r="N41" s="232"/>
      <c r="O41" s="243"/>
      <c r="P41" s="242"/>
      <c r="Q41" s="244"/>
      <c r="R41" s="185"/>
    </row>
    <row r="42" spans="1:19" x14ac:dyDescent="0.2">
      <c r="A42" s="236"/>
      <c r="B42" s="1483" t="s">
        <v>295</v>
      </c>
      <c r="C42" s="1483"/>
      <c r="D42" s="1483"/>
      <c r="E42" s="1484"/>
      <c r="F42" s="239" t="s">
        <v>223</v>
      </c>
      <c r="G42" s="243"/>
      <c r="H42" s="243"/>
      <c r="I42" s="243">
        <f t="shared" si="10"/>
        <v>0</v>
      </c>
      <c r="J42" s="232">
        <f t="shared" si="11"/>
        <v>0</v>
      </c>
      <c r="K42" s="243"/>
      <c r="L42" s="242"/>
      <c r="M42" s="242"/>
      <c r="N42" s="232"/>
      <c r="O42" s="243"/>
      <c r="P42" s="242"/>
      <c r="Q42" s="244"/>
      <c r="R42" s="185"/>
    </row>
    <row r="43" spans="1:19" x14ac:dyDescent="0.2">
      <c r="A43" s="236"/>
      <c r="B43" s="238" t="s">
        <v>296</v>
      </c>
      <c r="C43" s="245"/>
      <c r="D43" s="245"/>
      <c r="E43" s="245"/>
      <c r="F43" s="239" t="s">
        <v>223</v>
      </c>
      <c r="G43" s="243">
        <f>K43+O43+G104+K104+O104+G164</f>
        <v>398520</v>
      </c>
      <c r="H43" s="243"/>
      <c r="I43" s="243">
        <f t="shared" si="10"/>
        <v>184466</v>
      </c>
      <c r="J43" s="232">
        <f t="shared" si="11"/>
        <v>582986</v>
      </c>
      <c r="K43" s="243"/>
      <c r="L43" s="242"/>
      <c r="M43" s="242"/>
      <c r="N43" s="232"/>
      <c r="O43" s="243"/>
      <c r="P43" s="242"/>
      <c r="Q43" s="244"/>
      <c r="R43" s="185"/>
    </row>
    <row r="44" spans="1:19" x14ac:dyDescent="0.2">
      <c r="A44" s="236"/>
      <c r="B44" s="237" t="s">
        <v>116</v>
      </c>
      <c r="C44" s="237"/>
      <c r="D44" s="238"/>
      <c r="E44" s="245"/>
      <c r="F44" s="239" t="s">
        <v>222</v>
      </c>
      <c r="G44" s="243">
        <f>K44+O44+G105+K105+O105+G165</f>
        <v>524160</v>
      </c>
      <c r="H44" s="243"/>
      <c r="I44" s="243">
        <f t="shared" si="10"/>
        <v>441383</v>
      </c>
      <c r="J44" s="232">
        <f t="shared" si="11"/>
        <v>965543</v>
      </c>
      <c r="K44" s="243"/>
      <c r="L44" s="242"/>
      <c r="M44" s="242"/>
      <c r="N44" s="232"/>
      <c r="O44" s="243"/>
      <c r="P44" s="242"/>
      <c r="Q44" s="244"/>
      <c r="R44" s="185"/>
    </row>
    <row r="45" spans="1:19" x14ac:dyDescent="0.2">
      <c r="A45" s="236"/>
      <c r="B45" s="238" t="s">
        <v>289</v>
      </c>
      <c r="C45" s="245"/>
      <c r="D45" s="245"/>
      <c r="E45" s="245"/>
      <c r="F45" s="239" t="s">
        <v>223</v>
      </c>
      <c r="G45" s="243"/>
      <c r="H45" s="243"/>
      <c r="I45" s="243">
        <f t="shared" si="10"/>
        <v>0</v>
      </c>
      <c r="J45" s="232">
        <f t="shared" si="11"/>
        <v>0</v>
      </c>
      <c r="K45" s="243"/>
      <c r="L45" s="242"/>
      <c r="M45" s="242"/>
      <c r="N45" s="232"/>
      <c r="O45" s="243"/>
      <c r="P45" s="242"/>
      <c r="Q45" s="244"/>
      <c r="R45" s="185"/>
    </row>
    <row r="46" spans="1:19" x14ac:dyDescent="0.2">
      <c r="A46" s="236"/>
      <c r="B46" s="925" t="s">
        <v>433</v>
      </c>
      <c r="C46" s="245"/>
      <c r="D46" s="245"/>
      <c r="E46" s="245"/>
      <c r="F46" s="239" t="s">
        <v>223</v>
      </c>
      <c r="G46" s="243"/>
      <c r="H46" s="243"/>
      <c r="I46" s="243">
        <f t="shared" si="10"/>
        <v>1896854</v>
      </c>
      <c r="J46" s="232">
        <f t="shared" si="11"/>
        <v>1896854</v>
      </c>
      <c r="K46" s="243"/>
      <c r="L46" s="242"/>
      <c r="M46" s="242"/>
      <c r="N46" s="232"/>
      <c r="O46" s="243"/>
      <c r="P46" s="242"/>
      <c r="Q46" s="244"/>
      <c r="R46" s="185"/>
    </row>
    <row r="47" spans="1:19" ht="13.5" thickBot="1" x14ac:dyDescent="0.25">
      <c r="A47" s="299"/>
      <c r="B47" s="256" t="s">
        <v>98</v>
      </c>
      <c r="C47" s="257"/>
      <c r="D47" s="257"/>
      <c r="E47" s="257"/>
      <c r="F47" s="300"/>
      <c r="G47" s="301">
        <f>SUM(G40:G45)</f>
        <v>5490495</v>
      </c>
      <c r="H47" s="301">
        <f>SUM(H40:H45)</f>
        <v>0</v>
      </c>
      <c r="I47" s="301">
        <f>SUM(I40:I46)</f>
        <v>-1119302</v>
      </c>
      <c r="J47" s="302">
        <f>SUM(J40:J46)</f>
        <v>4371193</v>
      </c>
      <c r="K47" s="259"/>
      <c r="L47" s="260"/>
      <c r="M47" s="260"/>
      <c r="N47" s="272"/>
      <c r="O47" s="303"/>
      <c r="P47" s="304"/>
      <c r="Q47" s="305"/>
      <c r="R47" s="306"/>
      <c r="S47" s="227"/>
    </row>
    <row r="48" spans="1:19" ht="14.25" thickTop="1" thickBot="1" x14ac:dyDescent="0.25">
      <c r="A48" s="1495" t="s">
        <v>99</v>
      </c>
      <c r="B48" s="1496"/>
      <c r="C48" s="1496"/>
      <c r="D48" s="1496"/>
      <c r="E48" s="1496"/>
      <c r="F48" s="308"/>
      <c r="G48" s="309">
        <f>G9+G38</f>
        <v>629424386</v>
      </c>
      <c r="H48" s="309">
        <f>H9+H38</f>
        <v>234385162</v>
      </c>
      <c r="I48" s="309">
        <f>I9+I38</f>
        <v>79499364</v>
      </c>
      <c r="J48" s="310">
        <f>J9+J38</f>
        <v>943308912</v>
      </c>
      <c r="K48" s="311">
        <f>K32+K37+K38</f>
        <v>215019720</v>
      </c>
      <c r="L48" s="312">
        <f>L9+L38</f>
        <v>234385162</v>
      </c>
      <c r="M48" s="313">
        <f>M9+M38</f>
        <v>70675001</v>
      </c>
      <c r="N48" s="310">
        <f>SUM(K48:M48)</f>
        <v>520079883</v>
      </c>
      <c r="O48" s="314">
        <f>O38+O9</f>
        <v>39455000</v>
      </c>
      <c r="P48" s="315"/>
      <c r="Q48" s="315">
        <f>Q32</f>
        <v>10666364</v>
      </c>
      <c r="R48" s="316">
        <f>SUM(O48:Q48)</f>
        <v>50121364</v>
      </c>
    </row>
    <row r="49" spans="1:18" ht="13.5" thickTop="1" x14ac:dyDescent="0.2">
      <c r="A49" s="317"/>
      <c r="B49" s="318"/>
      <c r="C49" s="318"/>
      <c r="D49" s="318"/>
      <c r="E49" s="318"/>
      <c r="F49" s="318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</row>
    <row r="50" spans="1:18" x14ac:dyDescent="0.2">
      <c r="A50" s="317"/>
      <c r="B50" s="318"/>
      <c r="C50" s="318"/>
      <c r="D50" s="318"/>
      <c r="E50" s="318"/>
      <c r="F50" s="318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</row>
    <row r="51" spans="1:18" x14ac:dyDescent="0.2">
      <c r="A51" s="317"/>
      <c r="B51" s="318"/>
      <c r="C51" s="318"/>
      <c r="D51" s="318"/>
      <c r="E51" s="318"/>
      <c r="F51" s="318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</row>
    <row r="52" spans="1:18" x14ac:dyDescent="0.2">
      <c r="A52" s="317"/>
      <c r="B52" s="318"/>
      <c r="C52" s="318"/>
      <c r="D52" s="318"/>
      <c r="E52" s="318"/>
      <c r="F52" s="318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</row>
    <row r="53" spans="1:18" x14ac:dyDescent="0.2">
      <c r="A53" s="317"/>
      <c r="B53" s="318"/>
      <c r="C53" s="318"/>
      <c r="D53" s="318"/>
      <c r="E53" s="318"/>
      <c r="F53" s="318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</row>
    <row r="54" spans="1:18" x14ac:dyDescent="0.2">
      <c r="A54" s="317"/>
      <c r="B54" s="318"/>
      <c r="C54" s="318"/>
      <c r="D54" s="318"/>
      <c r="E54" s="318"/>
      <c r="F54" s="318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</row>
    <row r="55" spans="1:18" x14ac:dyDescent="0.2">
      <c r="A55" s="317"/>
      <c r="B55" s="318"/>
      <c r="C55" s="318"/>
      <c r="D55" s="318"/>
      <c r="E55" s="318"/>
      <c r="F55" s="318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</row>
    <row r="56" spans="1:18" x14ac:dyDescent="0.2">
      <c r="A56" s="317"/>
      <c r="B56" s="318"/>
      <c r="C56" s="318"/>
      <c r="D56" s="318"/>
      <c r="E56" s="318"/>
      <c r="F56" s="318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</row>
    <row r="57" spans="1:18" x14ac:dyDescent="0.2">
      <c r="A57" s="317"/>
      <c r="B57" s="318"/>
      <c r="C57" s="318"/>
      <c r="D57" s="318"/>
      <c r="E57" s="318"/>
      <c r="F57" s="318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</row>
    <row r="58" spans="1:18" x14ac:dyDescent="0.2">
      <c r="A58" s="317"/>
      <c r="B58" s="318"/>
      <c r="C58" s="318"/>
      <c r="D58" s="318"/>
      <c r="E58" s="318"/>
      <c r="F58" s="318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</row>
    <row r="59" spans="1:18" x14ac:dyDescent="0.2">
      <c r="A59" s="317"/>
      <c r="B59" s="318"/>
      <c r="C59" s="318"/>
      <c r="D59" s="318"/>
      <c r="E59" s="318"/>
      <c r="F59" s="318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</row>
    <row r="60" spans="1:18" x14ac:dyDescent="0.2">
      <c r="A60" s="317"/>
      <c r="B60" s="318"/>
      <c r="C60" s="318"/>
      <c r="D60" s="318"/>
      <c r="E60" s="318"/>
      <c r="F60" s="318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</row>
    <row r="61" spans="1:18" x14ac:dyDescent="0.2">
      <c r="A61" s="1449" t="s">
        <v>430</v>
      </c>
      <c r="B61" s="1450"/>
      <c r="C61" s="1450"/>
      <c r="D61" s="1450"/>
      <c r="E61" s="1450"/>
      <c r="F61" s="1450"/>
      <c r="G61" s="1450"/>
      <c r="H61" s="1450"/>
      <c r="I61" s="1450"/>
      <c r="J61" s="1450"/>
      <c r="K61" s="1450"/>
      <c r="L61" s="1450"/>
      <c r="M61" s="1450"/>
      <c r="N61" s="1450"/>
      <c r="O61" s="1450"/>
      <c r="P61" s="1450"/>
      <c r="Q61" s="1450"/>
      <c r="R61" s="1450"/>
    </row>
    <row r="62" spans="1:18" x14ac:dyDescent="0.2">
      <c r="A62" s="1449" t="s">
        <v>363</v>
      </c>
      <c r="B62" s="1450"/>
      <c r="C62" s="1450"/>
      <c r="D62" s="1450"/>
      <c r="E62" s="1450"/>
      <c r="F62" s="1450"/>
      <c r="G62" s="1450"/>
      <c r="H62" s="1450"/>
      <c r="I62" s="1450"/>
      <c r="J62" s="1450"/>
      <c r="K62" s="1450"/>
      <c r="L62" s="1450"/>
      <c r="M62" s="1450"/>
      <c r="N62" s="1450"/>
      <c r="O62" s="1450"/>
      <c r="P62" s="1450"/>
      <c r="Q62" s="1450"/>
      <c r="R62" s="1450"/>
    </row>
    <row r="63" spans="1:18" x14ac:dyDescent="0.2">
      <c r="A63" s="1451" t="s">
        <v>63</v>
      </c>
      <c r="B63" s="1452"/>
      <c r="C63" s="1452"/>
      <c r="D63" s="1452"/>
      <c r="E63" s="1452"/>
      <c r="F63" s="1452"/>
      <c r="G63" s="1452"/>
      <c r="H63" s="1452"/>
      <c r="I63" s="1452"/>
      <c r="J63" s="1452"/>
      <c r="K63" s="1452"/>
      <c r="L63" s="1452"/>
      <c r="M63" s="1452"/>
      <c r="N63" s="1452"/>
      <c r="O63" s="1452"/>
      <c r="P63" s="1452"/>
      <c r="Q63" s="1452"/>
      <c r="R63" s="1452"/>
    </row>
    <row r="64" spans="1:18" ht="13.5" thickBot="1" x14ac:dyDescent="0.25">
      <c r="A64" s="197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9"/>
      <c r="P64" s="1445" t="s">
        <v>329</v>
      </c>
      <c r="Q64" s="1446"/>
      <c r="R64" s="1446"/>
    </row>
    <row r="65" spans="1:18" ht="13.5" thickTop="1" x14ac:dyDescent="0.2">
      <c r="A65" s="1478" t="s">
        <v>0</v>
      </c>
      <c r="B65" s="1480" t="s">
        <v>49</v>
      </c>
      <c r="C65" s="1480"/>
      <c r="D65" s="1480"/>
      <c r="E65" s="1481"/>
      <c r="F65" s="1488" t="s">
        <v>221</v>
      </c>
      <c r="G65" s="1466" t="s">
        <v>51</v>
      </c>
      <c r="H65" s="1466"/>
      <c r="I65" s="1466"/>
      <c r="J65" s="1466"/>
      <c r="K65" s="1466"/>
      <c r="L65" s="1466"/>
      <c r="M65" s="1466"/>
      <c r="N65" s="1466"/>
      <c r="O65" s="1467"/>
      <c r="P65" s="1467"/>
      <c r="Q65" s="1467"/>
      <c r="R65" s="1468"/>
    </row>
    <row r="66" spans="1:18" x14ac:dyDescent="0.2">
      <c r="A66" s="1479"/>
      <c r="B66" s="1455"/>
      <c r="C66" s="1455"/>
      <c r="D66" s="1455"/>
      <c r="E66" s="1482"/>
      <c r="F66" s="1489"/>
      <c r="G66" s="1459" t="s">
        <v>7</v>
      </c>
      <c r="H66" s="1441"/>
      <c r="I66" s="1441"/>
      <c r="J66" s="1469"/>
      <c r="K66" s="1459" t="s">
        <v>208</v>
      </c>
      <c r="L66" s="1441"/>
      <c r="M66" s="1441"/>
      <c r="N66" s="1460"/>
      <c r="O66" s="1440" t="s">
        <v>190</v>
      </c>
      <c r="P66" s="1441"/>
      <c r="Q66" s="1441"/>
      <c r="R66" s="1442"/>
    </row>
    <row r="67" spans="1:18" ht="22.5" customHeight="1" x14ac:dyDescent="0.2">
      <c r="A67" s="1479"/>
      <c r="B67" s="1455"/>
      <c r="C67" s="1455"/>
      <c r="D67" s="1455"/>
      <c r="E67" s="1482"/>
      <c r="F67" s="1489"/>
      <c r="G67" s="1443" t="s">
        <v>364</v>
      </c>
      <c r="H67" s="1447" t="s">
        <v>171</v>
      </c>
      <c r="I67" s="1434" t="s">
        <v>170</v>
      </c>
      <c r="J67" s="1486" t="s">
        <v>172</v>
      </c>
      <c r="K67" s="1443" t="s">
        <v>364</v>
      </c>
      <c r="L67" s="1447" t="s">
        <v>171</v>
      </c>
      <c r="M67" s="1434" t="s">
        <v>170</v>
      </c>
      <c r="N67" s="1486" t="s">
        <v>172</v>
      </c>
      <c r="O67" s="1443" t="s">
        <v>364</v>
      </c>
      <c r="P67" s="1447" t="s">
        <v>171</v>
      </c>
      <c r="Q67" s="1434" t="s">
        <v>170</v>
      </c>
      <c r="R67" s="1438" t="s">
        <v>172</v>
      </c>
    </row>
    <row r="68" spans="1:18" ht="12.75" customHeight="1" x14ac:dyDescent="0.2">
      <c r="A68" s="1479"/>
      <c r="B68" s="1455"/>
      <c r="C68" s="1455"/>
      <c r="D68" s="1455"/>
      <c r="E68" s="1482"/>
      <c r="F68" s="1490"/>
      <c r="G68" s="1444"/>
      <c r="H68" s="1448"/>
      <c r="I68" s="1435"/>
      <c r="J68" s="1487"/>
      <c r="K68" s="1444"/>
      <c r="L68" s="1448"/>
      <c r="M68" s="1435"/>
      <c r="N68" s="1487"/>
      <c r="O68" s="1444"/>
      <c r="P68" s="1448"/>
      <c r="Q68" s="1435"/>
      <c r="R68" s="1439"/>
    </row>
    <row r="69" spans="1:18" ht="13.5" thickBot="1" x14ac:dyDescent="0.25">
      <c r="A69" s="1479"/>
      <c r="B69" s="1475" t="s">
        <v>18</v>
      </c>
      <c r="C69" s="1475"/>
      <c r="D69" s="1475"/>
      <c r="E69" s="1476"/>
      <c r="F69" s="320"/>
      <c r="G69" s="208" t="s">
        <v>53</v>
      </c>
      <c r="H69" s="200" t="s">
        <v>54</v>
      </c>
      <c r="I69" s="200" t="s">
        <v>55</v>
      </c>
      <c r="J69" s="321" t="s">
        <v>56</v>
      </c>
      <c r="K69" s="206" t="s">
        <v>57</v>
      </c>
      <c r="L69" s="200" t="s">
        <v>58</v>
      </c>
      <c r="M69" s="200" t="s">
        <v>59</v>
      </c>
      <c r="N69" s="321" t="s">
        <v>60</v>
      </c>
      <c r="O69" s="206" t="s">
        <v>57</v>
      </c>
      <c r="P69" s="200" t="s">
        <v>58</v>
      </c>
      <c r="Q69" s="200" t="s">
        <v>59</v>
      </c>
      <c r="R69" s="209" t="s">
        <v>60</v>
      </c>
    </row>
    <row r="70" spans="1:18" ht="12.75" customHeight="1" thickBot="1" x14ac:dyDescent="0.25">
      <c r="A70" s="1470" t="s">
        <v>96</v>
      </c>
      <c r="B70" s="1471"/>
      <c r="C70" s="1471"/>
      <c r="D70" s="1471"/>
      <c r="E70" s="1477"/>
      <c r="F70" s="322"/>
      <c r="G70" s="213">
        <f>G93+G98</f>
        <v>75866187</v>
      </c>
      <c r="H70" s="213"/>
      <c r="I70" s="213">
        <f>I93+I98</f>
        <v>-5973765</v>
      </c>
      <c r="J70" s="213">
        <f>J93+J98</f>
        <v>69892422</v>
      </c>
      <c r="K70" s="211"/>
      <c r="L70" s="213"/>
      <c r="M70" s="323"/>
      <c r="N70" s="214"/>
      <c r="O70" s="213">
        <f>O93+O98</f>
        <v>0</v>
      </c>
      <c r="P70" s="213"/>
      <c r="Q70" s="213">
        <f>Q98+Q93</f>
        <v>250000</v>
      </c>
      <c r="R70" s="215">
        <f>SUM(O70:Q70)</f>
        <v>250000</v>
      </c>
    </row>
    <row r="71" spans="1:18" ht="12.75" customHeight="1" x14ac:dyDescent="0.2">
      <c r="A71" s="324" t="s">
        <v>18</v>
      </c>
      <c r="B71" s="1497" t="s">
        <v>97</v>
      </c>
      <c r="C71" s="1500"/>
      <c r="D71" s="1500"/>
      <c r="E71" s="1501"/>
      <c r="F71" s="325"/>
      <c r="G71" s="326"/>
      <c r="H71" s="326"/>
      <c r="I71" s="327"/>
      <c r="J71" s="328"/>
      <c r="K71" s="218"/>
      <c r="L71" s="326"/>
      <c r="M71" s="329"/>
      <c r="N71" s="330"/>
      <c r="O71" s="331"/>
      <c r="P71" s="326"/>
      <c r="Q71" s="326"/>
      <c r="R71" s="332"/>
    </row>
    <row r="72" spans="1:18" ht="12.75" customHeight="1" x14ac:dyDescent="0.2">
      <c r="A72" s="333"/>
      <c r="B72" s="1453" t="s">
        <v>154</v>
      </c>
      <c r="C72" s="1454"/>
      <c r="D72" s="1454"/>
      <c r="E72" s="1454"/>
      <c r="F72" s="228" t="s">
        <v>223</v>
      </c>
      <c r="G72" s="295">
        <v>27779204</v>
      </c>
      <c r="H72" s="296"/>
      <c r="I72" s="296">
        <v>-1072643</v>
      </c>
      <c r="J72" s="335">
        <f>G72+H72+I72</f>
        <v>26706561</v>
      </c>
      <c r="K72" s="336"/>
      <c r="L72" s="296"/>
      <c r="M72" s="298"/>
      <c r="N72" s="277"/>
      <c r="O72" s="295"/>
      <c r="P72" s="296"/>
      <c r="Q72" s="296">
        <v>250000</v>
      </c>
      <c r="R72" s="337">
        <f>SUM(Q72)</f>
        <v>250000</v>
      </c>
    </row>
    <row r="73" spans="1:18" x14ac:dyDescent="0.2">
      <c r="A73" s="236"/>
      <c r="B73" s="1483" t="s">
        <v>127</v>
      </c>
      <c r="C73" s="1483"/>
      <c r="D73" s="1483"/>
      <c r="E73" s="1484"/>
      <c r="F73" s="239" t="s">
        <v>222</v>
      </c>
      <c r="G73" s="243">
        <v>2902172</v>
      </c>
      <c r="H73" s="242"/>
      <c r="I73" s="242">
        <v>117119</v>
      </c>
      <c r="J73" s="335">
        <f>SUM(G73:I73)</f>
        <v>3019291</v>
      </c>
      <c r="K73" s="241"/>
      <c r="L73" s="242"/>
      <c r="M73" s="244"/>
      <c r="N73" s="277"/>
      <c r="O73" s="243"/>
      <c r="P73" s="242"/>
      <c r="Q73" s="242"/>
      <c r="R73" s="337"/>
    </row>
    <row r="74" spans="1:18" x14ac:dyDescent="0.2">
      <c r="A74" s="236"/>
      <c r="B74" s="238" t="s">
        <v>128</v>
      </c>
      <c r="C74" s="245"/>
      <c r="D74" s="245"/>
      <c r="E74" s="245"/>
      <c r="F74" s="239" t="s">
        <v>223</v>
      </c>
      <c r="G74" s="243"/>
      <c r="H74" s="242"/>
      <c r="I74" s="242"/>
      <c r="J74" s="335">
        <f t="shared" ref="J74:J92" si="12">SUM(G74:I74)</f>
        <v>0</v>
      </c>
      <c r="K74" s="241"/>
      <c r="L74" s="242"/>
      <c r="M74" s="244"/>
      <c r="N74" s="277"/>
      <c r="O74" s="246"/>
      <c r="P74" s="247"/>
      <c r="Q74" s="242"/>
      <c r="R74" s="339"/>
    </row>
    <row r="75" spans="1:18" x14ac:dyDescent="0.2">
      <c r="A75" s="236"/>
      <c r="B75" s="240" t="s">
        <v>292</v>
      </c>
      <c r="C75" s="240"/>
      <c r="D75" s="240"/>
      <c r="E75" s="245"/>
      <c r="F75" s="239" t="s">
        <v>223</v>
      </c>
      <c r="G75" s="243"/>
      <c r="H75" s="242"/>
      <c r="I75" s="242"/>
      <c r="J75" s="335">
        <f t="shared" si="12"/>
        <v>0</v>
      </c>
      <c r="K75" s="241"/>
      <c r="L75" s="242"/>
      <c r="M75" s="244"/>
      <c r="N75" s="277"/>
      <c r="O75" s="243"/>
      <c r="P75" s="242"/>
      <c r="Q75" s="252"/>
      <c r="R75" s="339"/>
    </row>
    <row r="76" spans="1:18" x14ac:dyDescent="0.2">
      <c r="A76" s="236"/>
      <c r="B76" s="238" t="s">
        <v>100</v>
      </c>
      <c r="C76" s="245"/>
      <c r="D76" s="245"/>
      <c r="E76" s="245"/>
      <c r="F76" s="239" t="s">
        <v>222</v>
      </c>
      <c r="G76" s="243"/>
      <c r="H76" s="242"/>
      <c r="I76" s="242"/>
      <c r="J76" s="335">
        <f t="shared" si="12"/>
        <v>0</v>
      </c>
      <c r="K76" s="241"/>
      <c r="L76" s="242"/>
      <c r="M76" s="244"/>
      <c r="N76" s="277"/>
      <c r="O76" s="243"/>
      <c r="P76" s="242"/>
      <c r="Q76" s="252"/>
      <c r="R76" s="339"/>
    </row>
    <row r="77" spans="1:18" x14ac:dyDescent="0.2">
      <c r="A77" s="236"/>
      <c r="B77" s="238" t="s">
        <v>131</v>
      </c>
      <c r="C77" s="245"/>
      <c r="D77" s="245"/>
      <c r="E77" s="245"/>
      <c r="F77" s="239" t="s">
        <v>222</v>
      </c>
      <c r="G77" s="243"/>
      <c r="H77" s="242"/>
      <c r="I77" s="242"/>
      <c r="J77" s="335">
        <f t="shared" si="12"/>
        <v>0</v>
      </c>
      <c r="K77" s="241"/>
      <c r="L77" s="242"/>
      <c r="M77" s="244"/>
      <c r="N77" s="277"/>
      <c r="O77" s="243"/>
      <c r="P77" s="242"/>
      <c r="Q77" s="252"/>
      <c r="R77" s="339"/>
    </row>
    <row r="78" spans="1:18" x14ac:dyDescent="0.2">
      <c r="A78" s="236"/>
      <c r="B78" s="238" t="s">
        <v>220</v>
      </c>
      <c r="C78" s="245"/>
      <c r="D78" s="245"/>
      <c r="E78" s="245"/>
      <c r="F78" s="239" t="s">
        <v>222</v>
      </c>
      <c r="G78" s="243"/>
      <c r="H78" s="242"/>
      <c r="I78" s="242">
        <v>6688782</v>
      </c>
      <c r="J78" s="335">
        <f t="shared" si="12"/>
        <v>6688782</v>
      </c>
      <c r="K78" s="241"/>
      <c r="L78" s="242"/>
      <c r="M78" s="244"/>
      <c r="N78" s="277"/>
      <c r="O78" s="243"/>
      <c r="P78" s="242"/>
      <c r="Q78" s="252"/>
      <c r="R78" s="339"/>
    </row>
    <row r="79" spans="1:18" x14ac:dyDescent="0.2">
      <c r="A79" s="236"/>
      <c r="B79" s="238" t="s">
        <v>303</v>
      </c>
      <c r="C79" s="238"/>
      <c r="D79" s="238"/>
      <c r="E79" s="926"/>
      <c r="F79" s="927" t="s">
        <v>223</v>
      </c>
      <c r="G79" s="243"/>
      <c r="H79" s="242"/>
      <c r="I79" s="242">
        <v>337975</v>
      </c>
      <c r="J79" s="335">
        <f t="shared" si="12"/>
        <v>337975</v>
      </c>
      <c r="K79" s="241"/>
      <c r="L79" s="242"/>
      <c r="M79" s="244"/>
      <c r="N79" s="277"/>
      <c r="O79" s="243"/>
      <c r="P79" s="242"/>
      <c r="Q79" s="252"/>
      <c r="R79" s="339"/>
    </row>
    <row r="80" spans="1:18" x14ac:dyDescent="0.2">
      <c r="A80" s="236"/>
      <c r="B80" s="238" t="s">
        <v>138</v>
      </c>
      <c r="C80" s="245"/>
      <c r="D80" s="245"/>
      <c r="E80" s="245"/>
      <c r="F80" s="239" t="s">
        <v>223</v>
      </c>
      <c r="G80" s="243">
        <v>663190</v>
      </c>
      <c r="H80" s="242"/>
      <c r="I80" s="242">
        <v>337667</v>
      </c>
      <c r="J80" s="335">
        <f t="shared" si="12"/>
        <v>1000857</v>
      </c>
      <c r="K80" s="241"/>
      <c r="L80" s="242"/>
      <c r="M80" s="244"/>
      <c r="N80" s="277"/>
      <c r="O80" s="243"/>
      <c r="P80" s="242"/>
      <c r="Q80" s="242"/>
      <c r="R80" s="339"/>
    </row>
    <row r="81" spans="1:18" x14ac:dyDescent="0.2">
      <c r="A81" s="236"/>
      <c r="B81" s="238" t="s">
        <v>129</v>
      </c>
      <c r="C81" s="245"/>
      <c r="D81" s="245"/>
      <c r="E81" s="245"/>
      <c r="F81" s="239" t="s">
        <v>223</v>
      </c>
      <c r="G81" s="243"/>
      <c r="H81" s="242"/>
      <c r="I81" s="242"/>
      <c r="J81" s="335">
        <f t="shared" si="12"/>
        <v>0</v>
      </c>
      <c r="K81" s="241"/>
      <c r="L81" s="242"/>
      <c r="M81" s="244"/>
      <c r="N81" s="277"/>
      <c r="O81" s="243"/>
      <c r="P81" s="242"/>
      <c r="Q81" s="242"/>
      <c r="R81" s="339"/>
    </row>
    <row r="82" spans="1:18" x14ac:dyDescent="0.2">
      <c r="A82" s="236"/>
      <c r="B82" s="238" t="s">
        <v>293</v>
      </c>
      <c r="C82" s="245"/>
      <c r="D82" s="245"/>
      <c r="E82" s="245"/>
      <c r="F82" s="239" t="s">
        <v>223</v>
      </c>
      <c r="G82" s="243"/>
      <c r="H82" s="242"/>
      <c r="I82" s="242"/>
      <c r="J82" s="335">
        <f t="shared" si="12"/>
        <v>0</v>
      </c>
      <c r="K82" s="241"/>
      <c r="L82" s="242"/>
      <c r="M82" s="244"/>
      <c r="N82" s="277"/>
      <c r="O82" s="243"/>
      <c r="P82" s="242"/>
      <c r="Q82" s="242"/>
      <c r="R82" s="339"/>
    </row>
    <row r="83" spans="1:18" x14ac:dyDescent="0.2">
      <c r="A83" s="236"/>
      <c r="B83" s="238" t="s">
        <v>132</v>
      </c>
      <c r="C83" s="245"/>
      <c r="D83" s="245"/>
      <c r="E83" s="245"/>
      <c r="F83" s="239" t="s">
        <v>223</v>
      </c>
      <c r="G83" s="243"/>
      <c r="H83" s="242"/>
      <c r="I83" s="242">
        <v>341648</v>
      </c>
      <c r="J83" s="335">
        <f t="shared" si="12"/>
        <v>341648</v>
      </c>
      <c r="K83" s="241"/>
      <c r="L83" s="242"/>
      <c r="M83" s="244"/>
      <c r="N83" s="277"/>
      <c r="O83" s="243"/>
      <c r="P83" s="242"/>
      <c r="Q83" s="242"/>
      <c r="R83" s="339"/>
    </row>
    <row r="84" spans="1:18" x14ac:dyDescent="0.2">
      <c r="A84" s="236"/>
      <c r="B84" s="238" t="s">
        <v>133</v>
      </c>
      <c r="C84" s="245"/>
      <c r="D84" s="245"/>
      <c r="E84" s="245"/>
      <c r="F84" s="239" t="s">
        <v>222</v>
      </c>
      <c r="G84" s="243"/>
      <c r="H84" s="242"/>
      <c r="I84" s="242"/>
      <c r="J84" s="335">
        <f t="shared" si="12"/>
        <v>0</v>
      </c>
      <c r="K84" s="241"/>
      <c r="L84" s="242"/>
      <c r="M84" s="244"/>
      <c r="N84" s="277"/>
      <c r="O84" s="243"/>
      <c r="P84" s="242"/>
      <c r="Q84" s="242"/>
      <c r="R84" s="339"/>
    </row>
    <row r="85" spans="1:18" x14ac:dyDescent="0.2">
      <c r="A85" s="236"/>
      <c r="B85" s="238" t="s">
        <v>70</v>
      </c>
      <c r="C85" s="245"/>
      <c r="D85" s="245"/>
      <c r="E85" s="245"/>
      <c r="F85" s="239" t="s">
        <v>223</v>
      </c>
      <c r="G85" s="243">
        <v>3722726</v>
      </c>
      <c r="H85" s="242"/>
      <c r="I85" s="242">
        <v>-243986</v>
      </c>
      <c r="J85" s="335">
        <f t="shared" si="12"/>
        <v>3478740</v>
      </c>
      <c r="K85" s="241"/>
      <c r="L85" s="242"/>
      <c r="M85" s="244"/>
      <c r="N85" s="277"/>
      <c r="O85" s="243"/>
      <c r="P85" s="242"/>
      <c r="Q85" s="242"/>
      <c r="R85" s="337"/>
    </row>
    <row r="86" spans="1:18" x14ac:dyDescent="0.2">
      <c r="A86" s="236"/>
      <c r="B86" s="238" t="s">
        <v>130</v>
      </c>
      <c r="C86" s="245"/>
      <c r="D86" s="245"/>
      <c r="E86" s="245"/>
      <c r="F86" s="239" t="s">
        <v>223</v>
      </c>
      <c r="G86" s="241">
        <v>347000</v>
      </c>
      <c r="H86" s="242"/>
      <c r="I86" s="242">
        <v>-22760</v>
      </c>
      <c r="J86" s="335">
        <f t="shared" si="12"/>
        <v>324240</v>
      </c>
      <c r="K86" s="243"/>
      <c r="L86" s="242"/>
      <c r="M86" s="244"/>
      <c r="N86" s="277"/>
      <c r="O86" s="243"/>
      <c r="P86" s="242"/>
      <c r="Q86" s="242"/>
      <c r="R86" s="339"/>
    </row>
    <row r="87" spans="1:18" x14ac:dyDescent="0.2">
      <c r="A87" s="236"/>
      <c r="B87" s="925" t="s">
        <v>327</v>
      </c>
      <c r="C87" s="245"/>
      <c r="D87" s="245"/>
      <c r="E87" s="245"/>
      <c r="F87" s="239" t="s">
        <v>222</v>
      </c>
      <c r="G87" s="241">
        <v>40451895</v>
      </c>
      <c r="H87" s="243"/>
      <c r="I87" s="243">
        <v>-12623211</v>
      </c>
      <c r="J87" s="335">
        <f t="shared" si="12"/>
        <v>27828684</v>
      </c>
      <c r="K87" s="243"/>
      <c r="L87" s="242"/>
      <c r="M87" s="244"/>
      <c r="N87" s="277"/>
      <c r="O87" s="243"/>
      <c r="P87" s="243"/>
      <c r="Q87" s="243"/>
      <c r="R87" s="339"/>
    </row>
    <row r="88" spans="1:18" x14ac:dyDescent="0.2">
      <c r="A88" s="236"/>
      <c r="B88" s="925" t="s">
        <v>339</v>
      </c>
      <c r="C88" s="245"/>
      <c r="D88" s="245"/>
      <c r="E88" s="245"/>
      <c r="F88" s="239" t="s">
        <v>222</v>
      </c>
      <c r="G88" s="241"/>
      <c r="H88" s="243"/>
      <c r="I88" s="243"/>
      <c r="J88" s="335">
        <f t="shared" si="12"/>
        <v>0</v>
      </c>
      <c r="K88" s="243"/>
      <c r="L88" s="242"/>
      <c r="M88" s="244"/>
      <c r="N88" s="277"/>
      <c r="O88" s="243"/>
      <c r="P88" s="243"/>
      <c r="Q88" s="243"/>
      <c r="R88" s="339"/>
    </row>
    <row r="89" spans="1:18" x14ac:dyDescent="0.2">
      <c r="A89" s="236"/>
      <c r="B89" s="238" t="s">
        <v>294</v>
      </c>
      <c r="C89" s="245"/>
      <c r="D89" s="245"/>
      <c r="E89" s="245"/>
      <c r="F89" s="239" t="s">
        <v>223</v>
      </c>
      <c r="G89" s="241"/>
      <c r="H89" s="243"/>
      <c r="I89" s="243"/>
      <c r="J89" s="335">
        <f t="shared" si="12"/>
        <v>0</v>
      </c>
      <c r="K89" s="243"/>
      <c r="L89" s="242"/>
      <c r="M89" s="244"/>
      <c r="N89" s="277"/>
      <c r="O89" s="243"/>
      <c r="P89" s="243"/>
      <c r="Q89" s="243"/>
      <c r="R89" s="337"/>
    </row>
    <row r="90" spans="1:18" x14ac:dyDescent="0.2">
      <c r="A90" s="236"/>
      <c r="B90" s="925" t="s">
        <v>421</v>
      </c>
      <c r="C90" s="245"/>
      <c r="D90" s="245"/>
      <c r="E90" s="245"/>
      <c r="F90" s="239" t="s">
        <v>222</v>
      </c>
      <c r="G90" s="229"/>
      <c r="H90" s="180"/>
      <c r="I90" s="240"/>
      <c r="J90" s="335">
        <f t="shared" si="12"/>
        <v>0</v>
      </c>
      <c r="K90" s="253"/>
      <c r="L90" s="243"/>
      <c r="M90" s="242"/>
      <c r="N90" s="232"/>
      <c r="O90" s="243"/>
      <c r="P90" s="242"/>
      <c r="Q90" s="244"/>
      <c r="R90" s="235"/>
    </row>
    <row r="91" spans="1:18" x14ac:dyDescent="0.2">
      <c r="A91" s="236"/>
      <c r="B91" s="925" t="s">
        <v>431</v>
      </c>
      <c r="C91" s="245"/>
      <c r="D91" s="245"/>
      <c r="E91" s="245"/>
      <c r="F91" s="239" t="s">
        <v>222</v>
      </c>
      <c r="G91" s="229"/>
      <c r="H91" s="929"/>
      <c r="I91" s="240"/>
      <c r="J91" s="335">
        <f t="shared" si="12"/>
        <v>0</v>
      </c>
      <c r="K91" s="253"/>
      <c r="L91" s="243"/>
      <c r="M91" s="250"/>
      <c r="N91" s="232"/>
      <c r="O91" s="243"/>
      <c r="P91" s="243"/>
      <c r="Q91" s="1119"/>
      <c r="R91" s="235"/>
    </row>
    <row r="92" spans="1:18" x14ac:dyDescent="0.2">
      <c r="A92" s="236"/>
      <c r="B92" s="925" t="s">
        <v>432</v>
      </c>
      <c r="C92" s="245"/>
      <c r="D92" s="245"/>
      <c r="E92" s="245"/>
      <c r="F92" s="239" t="s">
        <v>223</v>
      </c>
      <c r="G92" s="1118"/>
      <c r="H92" s="1120"/>
      <c r="I92" s="1118">
        <v>428</v>
      </c>
      <c r="J92" s="335">
        <f t="shared" si="12"/>
        <v>428</v>
      </c>
      <c r="K92" s="1117"/>
      <c r="L92" s="243"/>
      <c r="M92" s="250"/>
      <c r="N92" s="232"/>
      <c r="O92" s="243"/>
      <c r="P92" s="243"/>
      <c r="Q92" s="1119"/>
      <c r="R92" s="226"/>
    </row>
    <row r="93" spans="1:18" x14ac:dyDescent="0.2">
      <c r="A93" s="255" t="s">
        <v>18</v>
      </c>
      <c r="B93" s="1472" t="s">
        <v>88</v>
      </c>
      <c r="C93" s="1473"/>
      <c r="D93" s="1473"/>
      <c r="E93" s="1474"/>
      <c r="F93" s="258"/>
      <c r="G93" s="259">
        <f>SUM(G72:G89)</f>
        <v>75866187</v>
      </c>
      <c r="H93" s="259"/>
      <c r="I93" s="259">
        <f>SUM(I72:I92)</f>
        <v>-6138981</v>
      </c>
      <c r="J93" s="261">
        <f>SUM(J72:J92)</f>
        <v>69727206</v>
      </c>
      <c r="K93" s="259"/>
      <c r="L93" s="260"/>
      <c r="M93" s="280"/>
      <c r="N93" s="261"/>
      <c r="O93" s="259"/>
      <c r="P93" s="259"/>
      <c r="Q93" s="1121">
        <f>SUM(Q72:Q90)</f>
        <v>250000</v>
      </c>
      <c r="R93" s="226">
        <f>SUM(R72:R90)</f>
        <v>250000</v>
      </c>
    </row>
    <row r="94" spans="1:18" x14ac:dyDescent="0.2">
      <c r="A94" s="263" t="s">
        <v>18</v>
      </c>
      <c r="B94" s="264" t="s">
        <v>61</v>
      </c>
      <c r="C94" s="265"/>
      <c r="D94" s="265"/>
      <c r="E94" s="265"/>
      <c r="F94" s="266"/>
      <c r="G94" s="341"/>
      <c r="H94" s="342"/>
      <c r="I94" s="342"/>
      <c r="J94" s="344"/>
      <c r="K94" s="273"/>
      <c r="L94" s="271"/>
      <c r="M94" s="274"/>
      <c r="N94" s="272"/>
      <c r="O94" s="273"/>
      <c r="P94" s="271"/>
      <c r="Q94" s="271"/>
      <c r="R94" s="337"/>
    </row>
    <row r="95" spans="1:18" x14ac:dyDescent="0.2">
      <c r="A95" s="275"/>
      <c r="B95" s="238" t="s">
        <v>148</v>
      </c>
      <c r="C95" s="245"/>
      <c r="D95" s="245"/>
      <c r="E95" s="276"/>
      <c r="F95" s="239" t="s">
        <v>223</v>
      </c>
      <c r="G95" s="341"/>
      <c r="H95" s="342"/>
      <c r="I95" s="929">
        <v>165216</v>
      </c>
      <c r="J95" s="335">
        <f>SUM(G95:I95)</f>
        <v>165216</v>
      </c>
      <c r="K95" s="273"/>
      <c r="L95" s="271"/>
      <c r="M95" s="274"/>
      <c r="N95" s="277"/>
      <c r="O95" s="243"/>
      <c r="P95" s="242"/>
      <c r="Q95" s="242"/>
      <c r="R95" s="337"/>
    </row>
    <row r="96" spans="1:18" x14ac:dyDescent="0.2">
      <c r="A96" s="275"/>
      <c r="B96" s="238" t="s">
        <v>292</v>
      </c>
      <c r="C96" s="245"/>
      <c r="D96" s="245"/>
      <c r="E96" s="276"/>
      <c r="F96" s="239" t="s">
        <v>223</v>
      </c>
      <c r="G96" s="341"/>
      <c r="H96" s="341"/>
      <c r="I96" s="341"/>
      <c r="J96" s="335"/>
      <c r="K96" s="273"/>
      <c r="L96" s="271"/>
      <c r="M96" s="274"/>
      <c r="N96" s="277"/>
      <c r="O96" s="243"/>
      <c r="P96" s="242"/>
      <c r="Q96" s="242"/>
      <c r="R96" s="337"/>
    </row>
    <row r="97" spans="1:18" x14ac:dyDescent="0.2">
      <c r="A97" s="275"/>
      <c r="B97" s="925" t="s">
        <v>328</v>
      </c>
      <c r="C97" s="245"/>
      <c r="D97" s="245"/>
      <c r="E97" s="276"/>
      <c r="F97" s="239" t="s">
        <v>223</v>
      </c>
      <c r="G97" s="341"/>
      <c r="H97" s="341"/>
      <c r="I97" s="341"/>
      <c r="J97" s="345"/>
      <c r="K97" s="273"/>
      <c r="L97" s="271"/>
      <c r="M97" s="274"/>
      <c r="N97" s="277"/>
      <c r="O97" s="243"/>
      <c r="P97" s="242"/>
      <c r="Q97" s="242"/>
      <c r="R97" s="337"/>
    </row>
    <row r="98" spans="1:18" ht="13.5" thickBot="1" x14ac:dyDescent="0.25">
      <c r="A98" s="279" t="s">
        <v>91</v>
      </c>
      <c r="B98" s="256" t="s">
        <v>90</v>
      </c>
      <c r="C98" s="257"/>
      <c r="D98" s="257"/>
      <c r="E98" s="340"/>
      <c r="F98" s="258"/>
      <c r="G98" s="259"/>
      <c r="H98" s="259"/>
      <c r="I98" s="259">
        <f>SUM(I95:I97)</f>
        <v>165216</v>
      </c>
      <c r="J98" s="259">
        <f>SUM(J95:J97)</f>
        <v>165216</v>
      </c>
      <c r="K98" s="259"/>
      <c r="L98" s="260"/>
      <c r="M98" s="280"/>
      <c r="N98" s="261"/>
      <c r="O98" s="259"/>
      <c r="P98" s="260"/>
      <c r="Q98" s="260"/>
      <c r="R98" s="346"/>
    </row>
    <row r="99" spans="1:18" ht="13.5" thickBot="1" x14ac:dyDescent="0.25">
      <c r="A99" s="281">
        <v>2</v>
      </c>
      <c r="B99" s="282" t="s">
        <v>92</v>
      </c>
      <c r="C99" s="283"/>
      <c r="D99" s="283"/>
      <c r="E99" s="347"/>
      <c r="F99" s="284"/>
      <c r="G99" s="285">
        <f>G108</f>
        <v>5032249</v>
      </c>
      <c r="H99" s="285"/>
      <c r="I99" s="285">
        <f>I108</f>
        <v>-1169302</v>
      </c>
      <c r="J99" s="285">
        <f>J108</f>
        <v>3862947</v>
      </c>
      <c r="K99" s="211"/>
      <c r="L99" s="213"/>
      <c r="M99" s="289"/>
      <c r="N99" s="348"/>
      <c r="O99" s="212"/>
      <c r="P99" s="213"/>
      <c r="Q99" s="213">
        <f>Q108</f>
        <v>50000</v>
      </c>
      <c r="R99" s="213">
        <f>R108</f>
        <v>50000</v>
      </c>
    </row>
    <row r="100" spans="1:18" x14ac:dyDescent="0.2">
      <c r="A100" s="290"/>
      <c r="B100" s="291" t="s">
        <v>62</v>
      </c>
      <c r="C100" s="292"/>
      <c r="D100" s="292"/>
      <c r="E100" s="292"/>
      <c r="F100" s="293"/>
      <c r="G100" s="349"/>
      <c r="H100" s="350"/>
      <c r="I100" s="351"/>
      <c r="J100" s="351"/>
      <c r="K100" s="352"/>
      <c r="L100" s="296"/>
      <c r="M100" s="298"/>
      <c r="N100" s="297"/>
      <c r="O100" s="295"/>
      <c r="P100" s="296"/>
      <c r="Q100" s="296"/>
      <c r="R100" s="337"/>
    </row>
    <row r="101" spans="1:18" x14ac:dyDescent="0.2">
      <c r="A101" s="236"/>
      <c r="B101" s="238" t="s">
        <v>292</v>
      </c>
      <c r="C101" s="245"/>
      <c r="D101" s="245"/>
      <c r="E101" s="245"/>
      <c r="F101" s="239" t="s">
        <v>223</v>
      </c>
      <c r="G101" s="243"/>
      <c r="H101" s="242"/>
      <c r="I101" s="242"/>
      <c r="J101" s="335"/>
      <c r="K101" s="241"/>
      <c r="L101" s="242"/>
      <c r="M101" s="244"/>
      <c r="N101" s="277"/>
      <c r="O101" s="243"/>
      <c r="P101" s="242"/>
      <c r="Q101" s="242"/>
      <c r="R101" s="337"/>
    </row>
    <row r="102" spans="1:18" x14ac:dyDescent="0.2">
      <c r="A102" s="236"/>
      <c r="B102" s="238" t="s">
        <v>149</v>
      </c>
      <c r="C102" s="245"/>
      <c r="D102" s="245"/>
      <c r="E102" s="245"/>
      <c r="F102" s="239" t="s">
        <v>223</v>
      </c>
      <c r="G102" s="243">
        <v>4109569</v>
      </c>
      <c r="H102" s="242"/>
      <c r="I102" s="242">
        <v>-3692005</v>
      </c>
      <c r="J102" s="335">
        <f t="shared" ref="J102:J108" si="13">SUM(G102:I102)</f>
        <v>417564</v>
      </c>
      <c r="K102" s="241"/>
      <c r="L102" s="242"/>
      <c r="M102" s="244"/>
      <c r="N102" s="277"/>
      <c r="O102" s="243"/>
      <c r="P102" s="242"/>
      <c r="Q102" s="242">
        <v>50000</v>
      </c>
      <c r="R102" s="337">
        <f>SUM(Q102)</f>
        <v>50000</v>
      </c>
    </row>
    <row r="103" spans="1:18" ht="12.75" customHeight="1" x14ac:dyDescent="0.2">
      <c r="A103" s="236"/>
      <c r="B103" s="1483" t="s">
        <v>295</v>
      </c>
      <c r="C103" s="1483"/>
      <c r="D103" s="1483"/>
      <c r="E103" s="1484"/>
      <c r="F103" s="239" t="s">
        <v>223</v>
      </c>
      <c r="G103" s="243"/>
      <c r="H103" s="242"/>
      <c r="I103" s="242"/>
      <c r="J103" s="335">
        <f t="shared" si="13"/>
        <v>0</v>
      </c>
      <c r="K103" s="241"/>
      <c r="L103" s="242"/>
      <c r="M103" s="244"/>
      <c r="N103" s="277"/>
      <c r="O103" s="243"/>
      <c r="P103" s="242"/>
      <c r="Q103" s="242"/>
      <c r="R103" s="337"/>
    </row>
    <row r="104" spans="1:18" x14ac:dyDescent="0.2">
      <c r="A104" s="236"/>
      <c r="B104" s="238" t="s">
        <v>296</v>
      </c>
      <c r="C104" s="245"/>
      <c r="D104" s="245"/>
      <c r="E104" s="245"/>
      <c r="F104" s="239" t="s">
        <v>223</v>
      </c>
      <c r="G104" s="243">
        <v>398520</v>
      </c>
      <c r="H104" s="242"/>
      <c r="I104" s="242">
        <v>184466</v>
      </c>
      <c r="J104" s="335">
        <f t="shared" si="13"/>
        <v>582986</v>
      </c>
      <c r="K104" s="241"/>
      <c r="L104" s="242"/>
      <c r="M104" s="244"/>
      <c r="N104" s="277"/>
      <c r="O104" s="243"/>
      <c r="P104" s="242"/>
      <c r="Q104" s="242"/>
      <c r="R104" s="337"/>
    </row>
    <row r="105" spans="1:18" x14ac:dyDescent="0.2">
      <c r="A105" s="236"/>
      <c r="B105" s="237" t="s">
        <v>116</v>
      </c>
      <c r="C105" s="237"/>
      <c r="D105" s="238"/>
      <c r="E105" s="245"/>
      <c r="F105" s="239" t="s">
        <v>222</v>
      </c>
      <c r="G105" s="243">
        <v>524160</v>
      </c>
      <c r="H105" s="243"/>
      <c r="I105" s="243">
        <v>441383</v>
      </c>
      <c r="J105" s="353">
        <f t="shared" si="13"/>
        <v>965543</v>
      </c>
      <c r="K105" s="241"/>
      <c r="L105" s="242"/>
      <c r="M105" s="244"/>
      <c r="N105" s="277"/>
      <c r="O105" s="243"/>
      <c r="P105" s="242"/>
      <c r="Q105" s="242"/>
      <c r="R105" s="337"/>
    </row>
    <row r="106" spans="1:18" x14ac:dyDescent="0.2">
      <c r="A106" s="236"/>
      <c r="B106" s="238" t="s">
        <v>289</v>
      </c>
      <c r="C106" s="245"/>
      <c r="D106" s="245"/>
      <c r="E106" s="245"/>
      <c r="F106" s="239" t="s">
        <v>223</v>
      </c>
      <c r="G106" s="243"/>
      <c r="H106" s="243"/>
      <c r="I106" s="243"/>
      <c r="J106" s="353">
        <f t="shared" si="13"/>
        <v>0</v>
      </c>
      <c r="K106" s="241"/>
      <c r="L106" s="242"/>
      <c r="M106" s="244"/>
      <c r="N106" s="277"/>
      <c r="O106" s="243"/>
      <c r="P106" s="242"/>
      <c r="Q106" s="242"/>
      <c r="R106" s="337"/>
    </row>
    <row r="107" spans="1:18" x14ac:dyDescent="0.2">
      <c r="A107" s="236"/>
      <c r="B107" s="925" t="s">
        <v>433</v>
      </c>
      <c r="C107" s="245"/>
      <c r="D107" s="245"/>
      <c r="E107" s="245"/>
      <c r="F107" s="239" t="s">
        <v>223</v>
      </c>
      <c r="G107" s="243"/>
      <c r="H107" s="243"/>
      <c r="I107" s="243">
        <v>1896854</v>
      </c>
      <c r="J107" s="353">
        <f t="shared" si="13"/>
        <v>1896854</v>
      </c>
      <c r="K107" s="241"/>
      <c r="L107" s="242"/>
      <c r="M107" s="244"/>
      <c r="N107" s="277"/>
      <c r="O107" s="243"/>
      <c r="P107" s="242"/>
      <c r="Q107" s="354"/>
      <c r="R107" s="337"/>
    </row>
    <row r="108" spans="1:18" ht="13.5" thickBot="1" x14ac:dyDescent="0.25">
      <c r="A108" s="355"/>
      <c r="B108" s="256" t="s">
        <v>98</v>
      </c>
      <c r="C108" s="257"/>
      <c r="D108" s="257"/>
      <c r="E108" s="340"/>
      <c r="F108" s="300"/>
      <c r="G108" s="259">
        <f>SUM(G101:G106)</f>
        <v>5032249</v>
      </c>
      <c r="H108" s="259"/>
      <c r="I108" s="259">
        <f>SUM(I102:I107)</f>
        <v>-1169302</v>
      </c>
      <c r="J108" s="1123">
        <f t="shared" si="13"/>
        <v>3862947</v>
      </c>
      <c r="K108" s="356"/>
      <c r="L108" s="260"/>
      <c r="M108" s="280"/>
      <c r="N108" s="272"/>
      <c r="O108" s="259"/>
      <c r="P108" s="260"/>
      <c r="Q108" s="260">
        <f>SUM(Q102:Q107)</f>
        <v>50000</v>
      </c>
      <c r="R108" s="306">
        <f>SUM(R102:R107)</f>
        <v>50000</v>
      </c>
    </row>
    <row r="109" spans="1:18" ht="14.25" thickTop="1" thickBot="1" x14ac:dyDescent="0.25">
      <c r="A109" s="1495" t="s">
        <v>99</v>
      </c>
      <c r="B109" s="1496"/>
      <c r="C109" s="1496"/>
      <c r="D109" s="1496"/>
      <c r="E109" s="1496"/>
      <c r="F109" s="307"/>
      <c r="G109" s="314">
        <f>G70+G99</f>
        <v>80898436</v>
      </c>
      <c r="H109" s="315"/>
      <c r="I109" s="315">
        <f>I70+I99</f>
        <v>-7143067</v>
      </c>
      <c r="J109" s="310">
        <f>J70+J99</f>
        <v>73755369</v>
      </c>
      <c r="K109" s="357"/>
      <c r="L109" s="358"/>
      <c r="M109" s="359"/>
      <c r="N109" s="360"/>
      <c r="O109" s="361"/>
      <c r="P109" s="358"/>
      <c r="Q109" s="358">
        <f>Q70+Q102</f>
        <v>300000</v>
      </c>
      <c r="R109" s="358">
        <f>R70+R102</f>
        <v>300000</v>
      </c>
    </row>
    <row r="110" spans="1:18" ht="13.5" thickTop="1" x14ac:dyDescent="0.2">
      <c r="A110" s="317"/>
      <c r="B110" s="317"/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362"/>
      <c r="O110" s="362"/>
      <c r="P110" s="317"/>
      <c r="Q110" s="317"/>
      <c r="R110" s="363"/>
    </row>
    <row r="111" spans="1:18" x14ac:dyDescent="0.2">
      <c r="A111" s="317"/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  <c r="N111" s="364"/>
      <c r="O111" s="364"/>
      <c r="P111" s="317"/>
      <c r="Q111" s="317"/>
      <c r="R111" s="363"/>
    </row>
    <row r="112" spans="1:18" x14ac:dyDescent="0.2">
      <c r="A112" s="317"/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  <c r="N112" s="364"/>
      <c r="O112" s="364"/>
      <c r="P112" s="317"/>
      <c r="Q112" s="317"/>
      <c r="R112" s="363"/>
    </row>
    <row r="113" spans="1:18" x14ac:dyDescent="0.2">
      <c r="A113" s="317"/>
      <c r="B113" s="317"/>
      <c r="C113" s="317"/>
      <c r="D113" s="317"/>
      <c r="E113" s="317"/>
      <c r="F113" s="317"/>
      <c r="G113" s="317"/>
      <c r="H113" s="317"/>
      <c r="I113" s="317"/>
      <c r="J113" s="317"/>
      <c r="K113" s="317"/>
      <c r="L113" s="317"/>
      <c r="M113" s="317"/>
      <c r="N113" s="364"/>
      <c r="O113" s="364"/>
      <c r="P113" s="317"/>
      <c r="Q113" s="317"/>
      <c r="R113" s="363"/>
    </row>
    <row r="114" spans="1:18" x14ac:dyDescent="0.2">
      <c r="A114" s="317"/>
      <c r="B114" s="317"/>
      <c r="C114" s="317"/>
      <c r="D114" s="317"/>
      <c r="E114" s="317"/>
      <c r="F114" s="317"/>
      <c r="G114" s="317"/>
      <c r="H114" s="317"/>
      <c r="I114" s="317"/>
      <c r="J114" s="317"/>
      <c r="K114" s="317"/>
      <c r="L114" s="317"/>
      <c r="M114" s="317"/>
      <c r="N114" s="364"/>
      <c r="O114" s="364"/>
      <c r="P114" s="317"/>
      <c r="Q114" s="317"/>
      <c r="R114" s="363"/>
    </row>
    <row r="115" spans="1:18" x14ac:dyDescent="0.2">
      <c r="A115" s="317"/>
      <c r="B115" s="317"/>
      <c r="C115" s="317"/>
      <c r="D115" s="317"/>
      <c r="E115" s="317"/>
      <c r="F115" s="317"/>
      <c r="G115" s="317"/>
      <c r="H115" s="317"/>
      <c r="I115" s="317"/>
      <c r="J115" s="317"/>
      <c r="K115" s="317"/>
      <c r="L115" s="317"/>
      <c r="M115" s="317"/>
      <c r="N115" s="364"/>
      <c r="O115" s="364"/>
      <c r="P115" s="317"/>
      <c r="Q115" s="317"/>
      <c r="R115" s="363"/>
    </row>
    <row r="116" spans="1:18" x14ac:dyDescent="0.2">
      <c r="A116" s="317"/>
      <c r="B116" s="317"/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64"/>
      <c r="O116" s="364"/>
      <c r="P116" s="317"/>
      <c r="Q116" s="317"/>
      <c r="R116" s="363"/>
    </row>
    <row r="117" spans="1:18" x14ac:dyDescent="0.2">
      <c r="A117" s="317"/>
      <c r="B117" s="317"/>
      <c r="C117" s="317"/>
      <c r="D117" s="317"/>
      <c r="E117" s="317"/>
      <c r="F117" s="317"/>
      <c r="G117" s="317"/>
      <c r="H117" s="317"/>
      <c r="I117" s="317"/>
      <c r="J117" s="317"/>
      <c r="K117" s="317"/>
      <c r="L117" s="317"/>
      <c r="M117" s="317"/>
      <c r="N117" s="364"/>
      <c r="O117" s="364"/>
      <c r="P117" s="317"/>
      <c r="Q117" s="317"/>
      <c r="R117" s="363"/>
    </row>
    <row r="118" spans="1:18" x14ac:dyDescent="0.2">
      <c r="A118" s="317"/>
      <c r="B118" s="317"/>
      <c r="C118" s="317"/>
      <c r="D118" s="317"/>
      <c r="E118" s="317"/>
      <c r="F118" s="317"/>
      <c r="G118" s="317"/>
      <c r="H118" s="317"/>
      <c r="I118" s="317"/>
      <c r="J118" s="317"/>
      <c r="K118" s="317"/>
      <c r="L118" s="317"/>
      <c r="M118" s="317"/>
      <c r="N118" s="364"/>
      <c r="O118" s="364"/>
      <c r="P118" s="317"/>
      <c r="Q118" s="317"/>
      <c r="R118" s="363"/>
    </row>
    <row r="119" spans="1:18" x14ac:dyDescent="0.2">
      <c r="A119" s="317"/>
      <c r="B119" s="317"/>
      <c r="C119" s="317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64"/>
      <c r="O119" s="364"/>
      <c r="P119" s="317"/>
      <c r="Q119" s="317"/>
      <c r="R119" s="363"/>
    </row>
    <row r="120" spans="1:18" x14ac:dyDescent="0.2">
      <c r="A120" s="317"/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  <c r="L120" s="317"/>
      <c r="M120" s="317"/>
      <c r="N120" s="364"/>
      <c r="O120" s="364"/>
      <c r="P120" s="317"/>
      <c r="Q120" s="317"/>
      <c r="R120" s="363"/>
    </row>
    <row r="121" spans="1:18" x14ac:dyDescent="0.2">
      <c r="A121" s="1449" t="s">
        <v>430</v>
      </c>
      <c r="B121" s="1450"/>
      <c r="C121" s="1450"/>
      <c r="D121" s="1450"/>
      <c r="E121" s="1450"/>
      <c r="F121" s="1450"/>
      <c r="G121" s="1450"/>
      <c r="H121" s="1450"/>
      <c r="I121" s="1450"/>
      <c r="J121" s="1450"/>
      <c r="K121" s="1450"/>
      <c r="L121" s="1450"/>
      <c r="M121" s="1450"/>
      <c r="N121" s="1450"/>
      <c r="O121" s="1450"/>
      <c r="P121" s="1450"/>
      <c r="Q121" s="1450"/>
      <c r="R121" s="1450"/>
    </row>
    <row r="122" spans="1:18" x14ac:dyDescent="0.2">
      <c r="A122" s="1449" t="s">
        <v>363</v>
      </c>
      <c r="B122" s="1450"/>
      <c r="C122" s="1450"/>
      <c r="D122" s="1450"/>
      <c r="E122" s="1450"/>
      <c r="F122" s="1450"/>
      <c r="G122" s="1450"/>
      <c r="H122" s="1450"/>
      <c r="I122" s="1450"/>
      <c r="J122" s="1450"/>
      <c r="K122" s="1450"/>
      <c r="L122" s="1450"/>
      <c r="M122" s="1450"/>
      <c r="N122" s="1450"/>
      <c r="O122" s="1450"/>
      <c r="P122" s="1450"/>
      <c r="Q122" s="1450"/>
      <c r="R122" s="1450"/>
    </row>
    <row r="123" spans="1:18" x14ac:dyDescent="0.2">
      <c r="A123" s="1451"/>
      <c r="B123" s="1452"/>
      <c r="C123" s="1452"/>
      <c r="D123" s="1452"/>
      <c r="E123" s="1452"/>
      <c r="F123" s="1452"/>
      <c r="G123" s="1452"/>
      <c r="H123" s="1452"/>
      <c r="I123" s="1452"/>
      <c r="J123" s="1452"/>
      <c r="K123" s="1452"/>
      <c r="L123" s="1452"/>
      <c r="M123" s="1452"/>
      <c r="N123" s="1452"/>
      <c r="O123" s="1452"/>
      <c r="P123" s="1452"/>
      <c r="Q123" s="1452"/>
      <c r="R123" s="1452"/>
    </row>
    <row r="124" spans="1:18" ht="13.5" thickBot="1" x14ac:dyDescent="0.25">
      <c r="A124" s="197"/>
      <c r="B124" s="198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445" t="s">
        <v>329</v>
      </c>
      <c r="Q124" s="1446"/>
      <c r="R124" s="1446"/>
    </row>
    <row r="125" spans="1:18" ht="13.5" thickTop="1" x14ac:dyDescent="0.2">
      <c r="A125" s="1478" t="s">
        <v>0</v>
      </c>
      <c r="B125" s="1480" t="s">
        <v>49</v>
      </c>
      <c r="C125" s="1480"/>
      <c r="D125" s="1480"/>
      <c r="E125" s="1481"/>
      <c r="F125" s="1488" t="s">
        <v>221</v>
      </c>
      <c r="G125" s="1491" t="s">
        <v>51</v>
      </c>
      <c r="H125" s="1492"/>
      <c r="I125" s="1492"/>
      <c r="J125" s="1492"/>
      <c r="K125" s="1492"/>
      <c r="L125" s="1492"/>
      <c r="M125" s="1492"/>
      <c r="N125" s="1492"/>
      <c r="O125" s="1492"/>
      <c r="P125" s="1492"/>
      <c r="Q125" s="1492"/>
      <c r="R125" s="1493"/>
    </row>
    <row r="126" spans="1:18" x14ac:dyDescent="0.2">
      <c r="A126" s="1479"/>
      <c r="B126" s="1455"/>
      <c r="C126" s="1455"/>
      <c r="D126" s="1455"/>
      <c r="E126" s="1482"/>
      <c r="F126" s="1489"/>
      <c r="G126" s="1459" t="s">
        <v>192</v>
      </c>
      <c r="H126" s="1441"/>
      <c r="I126" s="1441"/>
      <c r="J126" s="1469"/>
      <c r="K126" s="1463"/>
      <c r="L126" s="1464"/>
      <c r="M126" s="1464"/>
      <c r="N126" s="1464"/>
      <c r="O126" s="1463"/>
      <c r="P126" s="1464"/>
      <c r="Q126" s="1464"/>
      <c r="R126" s="1465"/>
    </row>
    <row r="127" spans="1:18" ht="30.75" customHeight="1" x14ac:dyDescent="0.2">
      <c r="A127" s="1479"/>
      <c r="B127" s="1455"/>
      <c r="C127" s="1455"/>
      <c r="D127" s="1455"/>
      <c r="E127" s="1482"/>
      <c r="F127" s="1489"/>
      <c r="G127" s="1443" t="s">
        <v>364</v>
      </c>
      <c r="H127" s="1447" t="s">
        <v>171</v>
      </c>
      <c r="I127" s="1434" t="s">
        <v>170</v>
      </c>
      <c r="J127" s="1461" t="s">
        <v>172</v>
      </c>
      <c r="K127" s="1443" t="s">
        <v>364</v>
      </c>
      <c r="L127" s="1447" t="s">
        <v>171</v>
      </c>
      <c r="M127" s="1434" t="s">
        <v>170</v>
      </c>
      <c r="N127" s="1461" t="s">
        <v>172</v>
      </c>
      <c r="O127" s="1443" t="s">
        <v>364</v>
      </c>
      <c r="P127" s="1447" t="s">
        <v>171</v>
      </c>
      <c r="Q127" s="1434" t="s">
        <v>170</v>
      </c>
      <c r="R127" s="1436" t="s">
        <v>172</v>
      </c>
    </row>
    <row r="128" spans="1:18" x14ac:dyDescent="0.2">
      <c r="A128" s="1479"/>
      <c r="B128" s="1455"/>
      <c r="C128" s="1455"/>
      <c r="D128" s="1455"/>
      <c r="E128" s="1482"/>
      <c r="F128" s="1490"/>
      <c r="G128" s="1444"/>
      <c r="H128" s="1448"/>
      <c r="I128" s="1435"/>
      <c r="J128" s="1462"/>
      <c r="K128" s="1444"/>
      <c r="L128" s="1448"/>
      <c r="M128" s="1435"/>
      <c r="N128" s="1462"/>
      <c r="O128" s="1444"/>
      <c r="P128" s="1448"/>
      <c r="Q128" s="1435"/>
      <c r="R128" s="1437"/>
    </row>
    <row r="129" spans="1:18" ht="13.5" thickBot="1" x14ac:dyDescent="0.25">
      <c r="A129" s="1479"/>
      <c r="B129" s="1475" t="s">
        <v>18</v>
      </c>
      <c r="C129" s="1475"/>
      <c r="D129" s="1475"/>
      <c r="E129" s="1476"/>
      <c r="F129" s="365"/>
      <c r="G129" s="206" t="s">
        <v>19</v>
      </c>
      <c r="H129" s="200" t="s">
        <v>31</v>
      </c>
      <c r="I129" s="200" t="s">
        <v>32</v>
      </c>
      <c r="J129" s="321" t="s">
        <v>52</v>
      </c>
      <c r="K129" s="206" t="s">
        <v>53</v>
      </c>
      <c r="L129" s="200" t="s">
        <v>54</v>
      </c>
      <c r="M129" s="200" t="s">
        <v>55</v>
      </c>
      <c r="N129" s="201" t="s">
        <v>56</v>
      </c>
      <c r="O129" s="366" t="s">
        <v>57</v>
      </c>
      <c r="P129" s="367" t="s">
        <v>58</v>
      </c>
      <c r="Q129" s="368" t="s">
        <v>59</v>
      </c>
      <c r="R129" s="369" t="s">
        <v>60</v>
      </c>
    </row>
    <row r="130" spans="1:18" ht="12.75" customHeight="1" thickBot="1" x14ac:dyDescent="0.25">
      <c r="A130" s="1470" t="s">
        <v>96</v>
      </c>
      <c r="B130" s="1471"/>
      <c r="C130" s="1471"/>
      <c r="D130" s="1471"/>
      <c r="E130" s="1477"/>
      <c r="F130" s="322"/>
      <c r="G130" s="370">
        <f>G153+G158</f>
        <v>293592984</v>
      </c>
      <c r="H130" s="213">
        <f>H153+H158</f>
        <v>0</v>
      </c>
      <c r="I130" s="213">
        <f>I153+I158</f>
        <v>5001066</v>
      </c>
      <c r="J130" s="214">
        <f>J153+J158</f>
        <v>298594050</v>
      </c>
      <c r="K130" s="212"/>
      <c r="L130" s="213"/>
      <c r="M130" s="323"/>
      <c r="N130" s="371"/>
      <c r="O130" s="212"/>
      <c r="P130" s="213"/>
      <c r="Q130" s="323"/>
      <c r="R130" s="372"/>
    </row>
    <row r="131" spans="1:18" ht="12.75" customHeight="1" x14ac:dyDescent="0.2">
      <c r="A131" s="324" t="s">
        <v>18</v>
      </c>
      <c r="B131" s="1497" t="s">
        <v>97</v>
      </c>
      <c r="C131" s="1498"/>
      <c r="D131" s="1498"/>
      <c r="E131" s="1499"/>
      <c r="F131" s="325"/>
      <c r="G131" s="218"/>
      <c r="H131" s="326"/>
      <c r="I131" s="327"/>
      <c r="J131" s="373"/>
      <c r="K131" s="326"/>
      <c r="L131" s="326"/>
      <c r="M131" s="327"/>
      <c r="N131" s="330"/>
      <c r="O131" s="331"/>
      <c r="P131" s="326"/>
      <c r="Q131" s="327"/>
      <c r="R131" s="374"/>
    </row>
    <row r="132" spans="1:18" ht="12.75" customHeight="1" x14ac:dyDescent="0.2">
      <c r="A132" s="333"/>
      <c r="B132" s="1453" t="s">
        <v>154</v>
      </c>
      <c r="C132" s="1454"/>
      <c r="D132" s="1454"/>
      <c r="E132" s="1454"/>
      <c r="F132" s="228" t="s">
        <v>223</v>
      </c>
      <c r="G132" s="336"/>
      <c r="H132" s="296"/>
      <c r="I132" s="296"/>
      <c r="J132" s="335"/>
      <c r="K132" s="296"/>
      <c r="L132" s="296"/>
      <c r="M132" s="334"/>
      <c r="N132" s="277"/>
      <c r="O132" s="295"/>
      <c r="P132" s="296"/>
      <c r="Q132" s="334"/>
      <c r="R132" s="375"/>
    </row>
    <row r="133" spans="1:18" x14ac:dyDescent="0.2">
      <c r="A133" s="236"/>
      <c r="B133" s="1483" t="s">
        <v>127</v>
      </c>
      <c r="C133" s="1483"/>
      <c r="D133" s="1483"/>
      <c r="E133" s="1484"/>
      <c r="F133" s="239" t="s">
        <v>222</v>
      </c>
      <c r="G133" s="241"/>
      <c r="H133" s="242"/>
      <c r="I133" s="242"/>
      <c r="J133" s="335"/>
      <c r="K133" s="242"/>
      <c r="L133" s="242"/>
      <c r="M133" s="338"/>
      <c r="N133" s="277"/>
      <c r="O133" s="243"/>
      <c r="P133" s="242"/>
      <c r="Q133" s="338"/>
      <c r="R133" s="376"/>
    </row>
    <row r="134" spans="1:18" x14ac:dyDescent="0.2">
      <c r="A134" s="236"/>
      <c r="B134" s="238" t="s">
        <v>128</v>
      </c>
      <c r="C134" s="245"/>
      <c r="D134" s="245"/>
      <c r="E134" s="245"/>
      <c r="F134" s="239" t="s">
        <v>223</v>
      </c>
      <c r="G134" s="241"/>
      <c r="H134" s="242"/>
      <c r="I134" s="242">
        <v>7757395</v>
      </c>
      <c r="J134" s="335">
        <f>SUM(G134:I134)</f>
        <v>7757395</v>
      </c>
      <c r="K134" s="242"/>
      <c r="L134" s="242"/>
      <c r="M134" s="338"/>
      <c r="N134" s="232"/>
      <c r="O134" s="246"/>
      <c r="P134" s="247"/>
      <c r="Q134" s="377"/>
      <c r="R134" s="378"/>
    </row>
    <row r="135" spans="1:18" x14ac:dyDescent="0.2">
      <c r="A135" s="236"/>
      <c r="B135" s="240" t="s">
        <v>292</v>
      </c>
      <c r="C135" s="240"/>
      <c r="D135" s="240"/>
      <c r="E135" s="245"/>
      <c r="F135" s="239" t="s">
        <v>223</v>
      </c>
      <c r="G135" s="241">
        <v>292524039</v>
      </c>
      <c r="H135" s="242"/>
      <c r="I135" s="242">
        <v>-2756329</v>
      </c>
      <c r="J135" s="232">
        <f>SUM(G135:I135)</f>
        <v>289767710</v>
      </c>
      <c r="K135" s="242"/>
      <c r="L135" s="242"/>
      <c r="M135" s="338"/>
      <c r="N135" s="277"/>
      <c r="O135" s="243"/>
      <c r="P135" s="242"/>
      <c r="Q135" s="377"/>
      <c r="R135" s="379"/>
    </row>
    <row r="136" spans="1:18" x14ac:dyDescent="0.2">
      <c r="A136" s="236"/>
      <c r="B136" s="238" t="s">
        <v>100</v>
      </c>
      <c r="C136" s="245"/>
      <c r="D136" s="245"/>
      <c r="E136" s="245"/>
      <c r="F136" s="239" t="s">
        <v>222</v>
      </c>
      <c r="G136" s="241"/>
      <c r="H136" s="242"/>
      <c r="I136" s="242"/>
      <c r="J136" s="232"/>
      <c r="K136" s="242"/>
      <c r="L136" s="242"/>
      <c r="M136" s="338"/>
      <c r="N136" s="277"/>
      <c r="O136" s="243"/>
      <c r="P136" s="242"/>
      <c r="Q136" s="377"/>
      <c r="R136" s="379"/>
    </row>
    <row r="137" spans="1:18" x14ac:dyDescent="0.2">
      <c r="A137" s="236"/>
      <c r="B137" s="238" t="s">
        <v>131</v>
      </c>
      <c r="C137" s="245"/>
      <c r="D137" s="245"/>
      <c r="E137" s="245"/>
      <c r="F137" s="239" t="s">
        <v>222</v>
      </c>
      <c r="G137" s="241"/>
      <c r="H137" s="242"/>
      <c r="I137" s="242"/>
      <c r="J137" s="232"/>
      <c r="K137" s="242"/>
      <c r="L137" s="242"/>
      <c r="M137" s="338"/>
      <c r="N137" s="277"/>
      <c r="O137" s="243"/>
      <c r="P137" s="242"/>
      <c r="Q137" s="377"/>
      <c r="R137" s="379"/>
    </row>
    <row r="138" spans="1:18" x14ac:dyDescent="0.2">
      <c r="A138" s="236"/>
      <c r="B138" s="238" t="s">
        <v>220</v>
      </c>
      <c r="C138" s="245"/>
      <c r="D138" s="245"/>
      <c r="E138" s="245"/>
      <c r="F138" s="239" t="s">
        <v>222</v>
      </c>
      <c r="G138" s="241"/>
      <c r="H138" s="242"/>
      <c r="I138" s="242"/>
      <c r="J138" s="232"/>
      <c r="K138" s="242"/>
      <c r="L138" s="242"/>
      <c r="M138" s="338"/>
      <c r="N138" s="277"/>
      <c r="O138" s="243"/>
      <c r="P138" s="242"/>
      <c r="Q138" s="377"/>
      <c r="R138" s="379"/>
    </row>
    <row r="139" spans="1:18" x14ac:dyDescent="0.2">
      <c r="A139" s="249"/>
      <c r="B139" s="1485" t="s">
        <v>303</v>
      </c>
      <c r="C139" s="1485"/>
      <c r="D139" s="1485"/>
      <c r="E139" s="926"/>
      <c r="F139" s="927" t="s">
        <v>223</v>
      </c>
      <c r="G139" s="243"/>
      <c r="H139" s="242"/>
      <c r="I139" s="242"/>
      <c r="J139" s="232"/>
      <c r="K139" s="242"/>
      <c r="L139" s="242"/>
      <c r="M139" s="338"/>
      <c r="N139" s="277"/>
      <c r="O139" s="243"/>
      <c r="P139" s="242"/>
      <c r="Q139" s="377"/>
      <c r="R139" s="379"/>
    </row>
    <row r="140" spans="1:18" x14ac:dyDescent="0.2">
      <c r="A140" s="236"/>
      <c r="B140" s="238" t="s">
        <v>138</v>
      </c>
      <c r="C140" s="245"/>
      <c r="D140" s="245"/>
      <c r="E140" s="245"/>
      <c r="F140" s="239" t="s">
        <v>223</v>
      </c>
      <c r="G140" s="241"/>
      <c r="H140" s="242"/>
      <c r="I140" s="242"/>
      <c r="J140" s="232"/>
      <c r="K140" s="242"/>
      <c r="L140" s="242"/>
      <c r="M140" s="338"/>
      <c r="N140" s="277"/>
      <c r="O140" s="251"/>
      <c r="P140" s="252"/>
      <c r="Q140" s="377"/>
      <c r="R140" s="380"/>
    </row>
    <row r="141" spans="1:18" x14ac:dyDescent="0.2">
      <c r="A141" s="236"/>
      <c r="B141" s="238" t="s">
        <v>129</v>
      </c>
      <c r="C141" s="245"/>
      <c r="D141" s="245"/>
      <c r="E141" s="245"/>
      <c r="F141" s="239" t="s">
        <v>223</v>
      </c>
      <c r="G141" s="241"/>
      <c r="H141" s="242"/>
      <c r="I141" s="242"/>
      <c r="J141" s="232"/>
      <c r="K141" s="242"/>
      <c r="L141" s="242"/>
      <c r="M141" s="338"/>
      <c r="N141" s="277"/>
      <c r="O141" s="251"/>
      <c r="P141" s="252"/>
      <c r="Q141" s="377"/>
      <c r="R141" s="380"/>
    </row>
    <row r="142" spans="1:18" x14ac:dyDescent="0.2">
      <c r="A142" s="236"/>
      <c r="B142" s="238" t="s">
        <v>293</v>
      </c>
      <c r="C142" s="245"/>
      <c r="D142" s="245"/>
      <c r="E142" s="245"/>
      <c r="F142" s="239" t="s">
        <v>223</v>
      </c>
      <c r="G142" s="241"/>
      <c r="H142" s="242"/>
      <c r="I142" s="242"/>
      <c r="J142" s="232"/>
      <c r="K142" s="242"/>
      <c r="L142" s="242"/>
      <c r="M142" s="338"/>
      <c r="N142" s="277"/>
      <c r="O142" s="251"/>
      <c r="P142" s="252"/>
      <c r="Q142" s="377"/>
      <c r="R142" s="380"/>
    </row>
    <row r="143" spans="1:18" x14ac:dyDescent="0.2">
      <c r="A143" s="236"/>
      <c r="B143" s="238" t="s">
        <v>132</v>
      </c>
      <c r="C143" s="245"/>
      <c r="D143" s="245"/>
      <c r="E143" s="245"/>
      <c r="F143" s="239" t="s">
        <v>223</v>
      </c>
      <c r="G143" s="241"/>
      <c r="H143" s="242"/>
      <c r="I143" s="242"/>
      <c r="J143" s="232"/>
      <c r="K143" s="242"/>
      <c r="L143" s="242"/>
      <c r="M143" s="338"/>
      <c r="N143" s="277"/>
      <c r="O143" s="251"/>
      <c r="P143" s="252"/>
      <c r="Q143" s="377"/>
      <c r="R143" s="380"/>
    </row>
    <row r="144" spans="1:18" x14ac:dyDescent="0.2">
      <c r="A144" s="236"/>
      <c r="B144" s="238" t="s">
        <v>133</v>
      </c>
      <c r="C144" s="245"/>
      <c r="D144" s="245"/>
      <c r="E144" s="245"/>
      <c r="F144" s="239" t="s">
        <v>222</v>
      </c>
      <c r="G144" s="241"/>
      <c r="H144" s="242"/>
      <c r="I144" s="242"/>
      <c r="J144" s="232"/>
      <c r="K144" s="242"/>
      <c r="L144" s="242"/>
      <c r="M144" s="338"/>
      <c r="N144" s="277"/>
      <c r="O144" s="251"/>
      <c r="P144" s="252"/>
      <c r="R144" s="380"/>
    </row>
    <row r="145" spans="1:18" x14ac:dyDescent="0.2">
      <c r="A145" s="236"/>
      <c r="B145" s="238" t="s">
        <v>70</v>
      </c>
      <c r="C145" s="245"/>
      <c r="D145" s="245"/>
      <c r="E145" s="245"/>
      <c r="F145" s="239" t="s">
        <v>223</v>
      </c>
      <c r="G145" s="241"/>
      <c r="H145" s="242"/>
      <c r="I145" s="242"/>
      <c r="J145" s="232"/>
      <c r="K145" s="242"/>
      <c r="L145" s="242"/>
      <c r="M145" s="338"/>
      <c r="N145" s="277"/>
      <c r="O145" s="251"/>
      <c r="P145" s="252"/>
      <c r="Q145" s="377"/>
      <c r="R145" s="380"/>
    </row>
    <row r="146" spans="1:18" x14ac:dyDescent="0.2">
      <c r="A146" s="236"/>
      <c r="B146" s="238" t="s">
        <v>130</v>
      </c>
      <c r="C146" s="245"/>
      <c r="D146" s="245"/>
      <c r="E146" s="245"/>
      <c r="F146" s="239" t="s">
        <v>223</v>
      </c>
      <c r="G146" s="241"/>
      <c r="H146" s="242"/>
      <c r="I146" s="242"/>
      <c r="J146" s="232"/>
      <c r="K146" s="242"/>
      <c r="L146" s="242"/>
      <c r="M146" s="338"/>
      <c r="N146" s="277"/>
      <c r="O146" s="251"/>
      <c r="P146" s="252"/>
      <c r="Q146" s="377"/>
      <c r="R146" s="380"/>
    </row>
    <row r="147" spans="1:18" x14ac:dyDescent="0.2">
      <c r="A147" s="236"/>
      <c r="B147" s="925" t="s">
        <v>327</v>
      </c>
      <c r="C147" s="245"/>
      <c r="D147" s="245"/>
      <c r="E147" s="245"/>
      <c r="F147" s="239" t="s">
        <v>222</v>
      </c>
      <c r="G147" s="241"/>
      <c r="H147" s="242"/>
      <c r="I147" s="242"/>
      <c r="J147" s="232"/>
      <c r="K147" s="243"/>
      <c r="L147" s="242"/>
      <c r="M147" s="338"/>
      <c r="N147" s="277"/>
      <c r="O147" s="251"/>
      <c r="P147" s="252"/>
      <c r="Q147" s="377"/>
      <c r="R147" s="380"/>
    </row>
    <row r="148" spans="1:18" x14ac:dyDescent="0.2">
      <c r="A148" s="236"/>
      <c r="B148" s="925" t="s">
        <v>339</v>
      </c>
      <c r="C148" s="245"/>
      <c r="D148" s="245"/>
      <c r="E148" s="245"/>
      <c r="F148" s="239" t="s">
        <v>222</v>
      </c>
      <c r="G148" s="241"/>
      <c r="H148" s="242"/>
      <c r="I148" s="242"/>
      <c r="J148" s="232"/>
      <c r="K148" s="243"/>
      <c r="L148" s="242"/>
      <c r="M148" s="338"/>
      <c r="N148" s="277"/>
      <c r="O148" s="251"/>
      <c r="P148" s="252"/>
      <c r="Q148" s="377"/>
      <c r="R148" s="380"/>
    </row>
    <row r="149" spans="1:18" x14ac:dyDescent="0.2">
      <c r="A149" s="236"/>
      <c r="B149" s="238" t="s">
        <v>294</v>
      </c>
      <c r="C149" s="245"/>
      <c r="D149" s="245"/>
      <c r="E149" s="245"/>
      <c r="F149" s="239" t="s">
        <v>223</v>
      </c>
      <c r="G149" s="241"/>
      <c r="H149" s="242"/>
      <c r="I149" s="242"/>
      <c r="J149" s="232"/>
      <c r="K149" s="243"/>
      <c r="L149" s="242"/>
      <c r="M149" s="338"/>
      <c r="N149" s="277"/>
      <c r="O149" s="251"/>
      <c r="P149" s="252"/>
      <c r="Q149" s="377"/>
      <c r="R149" s="380"/>
    </row>
    <row r="150" spans="1:18" x14ac:dyDescent="0.2">
      <c r="A150" s="236"/>
      <c r="B150" s="925" t="s">
        <v>421</v>
      </c>
      <c r="C150" s="245"/>
      <c r="D150" s="245"/>
      <c r="E150" s="245"/>
      <c r="F150" s="239" t="s">
        <v>222</v>
      </c>
      <c r="G150" s="1107"/>
      <c r="H150" s="180"/>
      <c r="I150" s="240"/>
      <c r="J150" s="230"/>
      <c r="K150" s="253"/>
      <c r="L150" s="243"/>
      <c r="M150" s="242"/>
      <c r="N150" s="232"/>
      <c r="O150" s="243"/>
      <c r="P150" s="242"/>
      <c r="Q150" s="244"/>
      <c r="R150" s="235"/>
    </row>
    <row r="151" spans="1:18" x14ac:dyDescent="0.2">
      <c r="A151" s="236"/>
      <c r="B151" s="925" t="s">
        <v>431</v>
      </c>
      <c r="C151" s="245"/>
      <c r="D151" s="245"/>
      <c r="E151" s="245"/>
      <c r="F151" s="239" t="s">
        <v>222</v>
      </c>
      <c r="G151" s="230"/>
      <c r="H151" s="929"/>
      <c r="I151" s="240"/>
      <c r="J151" s="230"/>
      <c r="K151" s="253"/>
      <c r="L151" s="243"/>
      <c r="M151" s="242"/>
      <c r="N151" s="232"/>
      <c r="O151" s="243"/>
      <c r="P151" s="242"/>
      <c r="Q151" s="244"/>
      <c r="R151" s="235"/>
    </row>
    <row r="152" spans="1:18" x14ac:dyDescent="0.2">
      <c r="A152" s="236"/>
      <c r="B152" s="925" t="s">
        <v>432</v>
      </c>
      <c r="C152" s="245"/>
      <c r="D152" s="245"/>
      <c r="E152" s="245"/>
      <c r="F152" s="239" t="s">
        <v>223</v>
      </c>
      <c r="G152" s="230"/>
      <c r="H152" s="1120"/>
      <c r="I152" s="1108"/>
      <c r="J152" s="230"/>
      <c r="K152" s="254"/>
      <c r="L152" s="243"/>
      <c r="M152" s="242"/>
      <c r="N152" s="232"/>
      <c r="O152" s="243"/>
      <c r="P152" s="242"/>
      <c r="Q152" s="244"/>
      <c r="R152" s="235"/>
    </row>
    <row r="153" spans="1:18" x14ac:dyDescent="0.2">
      <c r="A153" s="255" t="s">
        <v>18</v>
      </c>
      <c r="B153" s="1472" t="s">
        <v>88</v>
      </c>
      <c r="C153" s="1473"/>
      <c r="D153" s="1473"/>
      <c r="E153" s="1474"/>
      <c r="F153" s="258"/>
      <c r="G153" s="381">
        <f>SUM(G132:G146)</f>
        <v>292524039</v>
      </c>
      <c r="H153" s="260"/>
      <c r="I153" s="260">
        <f>SUM(I132:I149)</f>
        <v>5001066</v>
      </c>
      <c r="J153" s="261">
        <f>SUM(J132:J146)</f>
        <v>297525105</v>
      </c>
      <c r="K153" s="259"/>
      <c r="L153" s="260"/>
      <c r="M153" s="382"/>
      <c r="N153" s="261"/>
      <c r="O153" s="259"/>
      <c r="P153" s="260"/>
      <c r="Q153" s="382"/>
      <c r="R153" s="383"/>
    </row>
    <row r="154" spans="1:18" x14ac:dyDescent="0.2">
      <c r="A154" s="263" t="s">
        <v>18</v>
      </c>
      <c r="B154" s="264" t="s">
        <v>61</v>
      </c>
      <c r="C154" s="265"/>
      <c r="D154" s="265"/>
      <c r="E154" s="265"/>
      <c r="F154" s="266"/>
      <c r="G154" s="384"/>
      <c r="H154" s="342"/>
      <c r="I154" s="343"/>
      <c r="J154" s="385"/>
      <c r="K154" s="271"/>
      <c r="L154" s="271"/>
      <c r="M154" s="386"/>
      <c r="N154" s="272"/>
      <c r="O154" s="273"/>
      <c r="P154" s="271"/>
      <c r="Q154" s="386"/>
      <c r="R154" s="387"/>
    </row>
    <row r="155" spans="1:18" x14ac:dyDescent="0.2">
      <c r="A155" s="275"/>
      <c r="B155" s="238" t="s">
        <v>148</v>
      </c>
      <c r="C155" s="245"/>
      <c r="D155" s="245"/>
      <c r="E155" s="276"/>
      <c r="F155" s="239" t="s">
        <v>223</v>
      </c>
      <c r="G155" s="241"/>
      <c r="H155" s="342"/>
      <c r="I155" s="343"/>
      <c r="J155" s="277"/>
      <c r="K155" s="242"/>
      <c r="L155" s="271"/>
      <c r="M155" s="386"/>
      <c r="N155" s="232"/>
      <c r="O155" s="273"/>
      <c r="P155" s="271"/>
      <c r="Q155" s="386"/>
      <c r="R155" s="387"/>
    </row>
    <row r="156" spans="1:18" x14ac:dyDescent="0.2">
      <c r="A156" s="275"/>
      <c r="B156" s="238" t="s">
        <v>292</v>
      </c>
      <c r="C156" s="245"/>
      <c r="D156" s="245"/>
      <c r="E156" s="276"/>
      <c r="F156" s="239" t="s">
        <v>223</v>
      </c>
      <c r="G156" s="241">
        <v>1068945</v>
      </c>
      <c r="H156" s="342"/>
      <c r="I156" s="343"/>
      <c r="J156" s="277">
        <f>SUM(G156:I156)</f>
        <v>1068945</v>
      </c>
      <c r="K156" s="243"/>
      <c r="L156" s="271"/>
      <c r="M156" s="386"/>
      <c r="N156" s="232"/>
      <c r="O156" s="273"/>
      <c r="P156" s="271"/>
      <c r="Q156" s="386"/>
      <c r="R156" s="387"/>
    </row>
    <row r="157" spans="1:18" x14ac:dyDescent="0.2">
      <c r="A157" s="275"/>
      <c r="B157" s="925" t="s">
        <v>328</v>
      </c>
      <c r="C157" s="245"/>
      <c r="D157" s="245"/>
      <c r="E157" s="276"/>
      <c r="F157" s="239" t="s">
        <v>223</v>
      </c>
      <c r="G157" s="241"/>
      <c r="H157" s="342"/>
      <c r="I157" s="343"/>
      <c r="J157" s="277"/>
      <c r="K157" s="243"/>
      <c r="L157" s="271"/>
      <c r="M157" s="386"/>
      <c r="N157" s="278"/>
      <c r="O157" s="273"/>
      <c r="P157" s="271"/>
      <c r="Q157" s="386"/>
      <c r="R157" s="387"/>
    </row>
    <row r="158" spans="1:18" ht="13.5" thickBot="1" x14ac:dyDescent="0.25">
      <c r="A158" s="279" t="s">
        <v>91</v>
      </c>
      <c r="B158" s="256" t="s">
        <v>90</v>
      </c>
      <c r="C158" s="257"/>
      <c r="D158" s="257"/>
      <c r="E158" s="340"/>
      <c r="F158" s="258"/>
      <c r="G158" s="356">
        <f>SUM(G155:G156)</f>
        <v>1068945</v>
      </c>
      <c r="H158" s="260"/>
      <c r="I158" s="260"/>
      <c r="J158" s="261">
        <f>SUM(J155:J156)</f>
        <v>1068945</v>
      </c>
      <c r="K158" s="259"/>
      <c r="L158" s="260"/>
      <c r="M158" s="382"/>
      <c r="N158" s="261"/>
      <c r="O158" s="259"/>
      <c r="P158" s="260"/>
      <c r="Q158" s="382"/>
      <c r="R158" s="383"/>
    </row>
    <row r="159" spans="1:18" ht="13.5" thickBot="1" x14ac:dyDescent="0.25">
      <c r="A159" s="281">
        <v>2</v>
      </c>
      <c r="B159" s="282" t="s">
        <v>92</v>
      </c>
      <c r="C159" s="283"/>
      <c r="D159" s="283"/>
      <c r="E159" s="283"/>
      <c r="F159" s="284"/>
      <c r="G159" s="388">
        <f>G168</f>
        <v>458246</v>
      </c>
      <c r="H159" s="286"/>
      <c r="I159" s="286"/>
      <c r="J159" s="287">
        <f>SUM(G159:I159)</f>
        <v>458246</v>
      </c>
      <c r="K159" s="389"/>
      <c r="L159" s="213"/>
      <c r="M159" s="323"/>
      <c r="N159" s="348"/>
      <c r="O159" s="212"/>
      <c r="P159" s="213"/>
      <c r="Q159" s="323"/>
      <c r="R159" s="372"/>
    </row>
    <row r="160" spans="1:18" x14ac:dyDescent="0.2">
      <c r="A160" s="290"/>
      <c r="B160" s="291" t="s">
        <v>62</v>
      </c>
      <c r="C160" s="292"/>
      <c r="D160" s="292"/>
      <c r="E160" s="292"/>
      <c r="F160" s="293"/>
      <c r="G160" s="390"/>
      <c r="H160" s="350"/>
      <c r="I160" s="334"/>
      <c r="J160" s="391"/>
      <c r="K160" s="296"/>
      <c r="L160" s="296"/>
      <c r="M160" s="334"/>
      <c r="N160" s="277"/>
      <c r="O160" s="295"/>
      <c r="P160" s="296"/>
      <c r="Q160" s="334"/>
      <c r="R160" s="375"/>
    </row>
    <row r="161" spans="1:18" x14ac:dyDescent="0.2">
      <c r="A161" s="236"/>
      <c r="B161" s="238" t="s">
        <v>292</v>
      </c>
      <c r="C161" s="245"/>
      <c r="D161" s="245"/>
      <c r="E161" s="245"/>
      <c r="F161" s="239" t="s">
        <v>223</v>
      </c>
      <c r="G161" s="241">
        <v>458246</v>
      </c>
      <c r="H161" s="242"/>
      <c r="I161" s="338"/>
      <c r="J161" s="392">
        <f>G161+H161+I161</f>
        <v>458246</v>
      </c>
      <c r="K161" s="242"/>
      <c r="L161" s="242"/>
      <c r="M161" s="338"/>
      <c r="N161" s="277"/>
      <c r="O161" s="243"/>
      <c r="P161" s="242"/>
      <c r="Q161" s="338"/>
      <c r="R161" s="376"/>
    </row>
    <row r="162" spans="1:18" x14ac:dyDescent="0.2">
      <c r="A162" s="236"/>
      <c r="B162" s="238" t="s">
        <v>149</v>
      </c>
      <c r="C162" s="245"/>
      <c r="D162" s="245"/>
      <c r="E162" s="245"/>
      <c r="F162" s="239" t="s">
        <v>223</v>
      </c>
      <c r="G162" s="241"/>
      <c r="H162" s="242"/>
      <c r="I162" s="338"/>
      <c r="J162" s="392"/>
      <c r="K162" s="242"/>
      <c r="L162" s="242"/>
      <c r="M162" s="338"/>
      <c r="N162" s="277"/>
      <c r="O162" s="243"/>
      <c r="P162" s="242"/>
      <c r="Q162" s="338"/>
      <c r="R162" s="376"/>
    </row>
    <row r="163" spans="1:18" ht="12.75" customHeight="1" x14ac:dyDescent="0.2">
      <c r="A163" s="236"/>
      <c r="B163" s="1483" t="s">
        <v>295</v>
      </c>
      <c r="C163" s="1483"/>
      <c r="D163" s="1483"/>
      <c r="E163" s="1484"/>
      <c r="F163" s="239" t="s">
        <v>223</v>
      </c>
      <c r="G163" s="241"/>
      <c r="H163" s="242"/>
      <c r="I163" s="338"/>
      <c r="J163" s="392"/>
      <c r="K163" s="242"/>
      <c r="L163" s="242" t="s">
        <v>285</v>
      </c>
      <c r="M163" s="338"/>
      <c r="N163" s="232"/>
      <c r="O163" s="243"/>
      <c r="P163" s="242"/>
      <c r="Q163" s="338"/>
      <c r="R163" s="376"/>
    </row>
    <row r="164" spans="1:18" x14ac:dyDescent="0.2">
      <c r="A164" s="236"/>
      <c r="B164" s="238" t="s">
        <v>296</v>
      </c>
      <c r="C164" s="245"/>
      <c r="D164" s="245"/>
      <c r="E164" s="245"/>
      <c r="F164" s="239" t="s">
        <v>223</v>
      </c>
      <c r="G164" s="241"/>
      <c r="H164" s="242"/>
      <c r="I164" s="338"/>
      <c r="J164" s="392"/>
      <c r="K164" s="242"/>
      <c r="L164" s="242"/>
      <c r="M164" s="338"/>
      <c r="N164" s="277"/>
      <c r="O164" s="243"/>
      <c r="P164" s="242"/>
      <c r="Q164" s="338"/>
      <c r="R164" s="376"/>
    </row>
    <row r="165" spans="1:18" x14ac:dyDescent="0.2">
      <c r="A165" s="236"/>
      <c r="B165" s="237" t="s">
        <v>116</v>
      </c>
      <c r="C165" s="237"/>
      <c r="D165" s="238"/>
      <c r="E165" s="245"/>
      <c r="F165" s="239" t="s">
        <v>222</v>
      </c>
      <c r="G165" s="393"/>
      <c r="H165" s="242"/>
      <c r="I165" s="338"/>
      <c r="J165" s="392"/>
      <c r="K165" s="243"/>
      <c r="L165" s="242"/>
      <c r="M165" s="338"/>
      <c r="N165" s="277"/>
      <c r="O165" s="243"/>
      <c r="P165" s="242"/>
      <c r="Q165" s="338"/>
      <c r="R165" s="376"/>
    </row>
    <row r="166" spans="1:18" x14ac:dyDescent="0.2">
      <c r="A166" s="236"/>
      <c r="B166" s="238" t="s">
        <v>289</v>
      </c>
      <c r="C166" s="245"/>
      <c r="D166" s="245"/>
      <c r="E166" s="245"/>
      <c r="F166" s="239" t="s">
        <v>223</v>
      </c>
      <c r="G166" s="393"/>
      <c r="H166" s="242"/>
      <c r="I166" s="338"/>
      <c r="J166" s="392"/>
      <c r="K166" s="243"/>
      <c r="L166" s="242"/>
      <c r="M166" s="338"/>
      <c r="N166" s="277"/>
      <c r="O166" s="243"/>
      <c r="P166" s="242"/>
      <c r="Q166" s="338"/>
      <c r="R166" s="376"/>
    </row>
    <row r="167" spans="1:18" x14ac:dyDescent="0.2">
      <c r="A167" s="236"/>
      <c r="B167" s="925" t="s">
        <v>433</v>
      </c>
      <c r="C167" s="245"/>
      <c r="D167" s="245"/>
      <c r="E167" s="245"/>
      <c r="F167" s="239" t="s">
        <v>223</v>
      </c>
      <c r="G167" s="393"/>
      <c r="H167" s="242"/>
      <c r="I167" s="338"/>
      <c r="J167" s="392"/>
      <c r="K167" s="243"/>
      <c r="L167" s="242"/>
      <c r="M167" s="338"/>
      <c r="N167" s="277"/>
      <c r="O167" s="243"/>
      <c r="P167" s="242"/>
      <c r="Q167" s="338"/>
      <c r="R167" s="376"/>
    </row>
    <row r="168" spans="1:18" ht="13.5" thickBot="1" x14ac:dyDescent="0.25">
      <c r="A168" s="355"/>
      <c r="B168" s="256" t="s">
        <v>98</v>
      </c>
      <c r="C168" s="257"/>
      <c r="D168" s="257"/>
      <c r="E168" s="257"/>
      <c r="F168" s="300"/>
      <c r="G168" s="381">
        <f>SUM(G161:G166)</f>
        <v>458246</v>
      </c>
      <c r="H168" s="304"/>
      <c r="I168" s="304"/>
      <c r="J168" s="302">
        <f>SUM(G168:I168)</f>
        <v>458246</v>
      </c>
      <c r="K168" s="259"/>
      <c r="L168" s="260"/>
      <c r="M168" s="382"/>
      <c r="N168" s="302"/>
      <c r="O168" s="259"/>
      <c r="P168" s="260"/>
      <c r="Q168" s="382"/>
      <c r="R168" s="383"/>
    </row>
    <row r="169" spans="1:18" ht="15" customHeight="1" thickTop="1" thickBot="1" x14ac:dyDescent="0.25">
      <c r="A169" s="1495" t="s">
        <v>99</v>
      </c>
      <c r="B169" s="1496"/>
      <c r="C169" s="1496"/>
      <c r="D169" s="1496"/>
      <c r="E169" s="1496"/>
      <c r="F169" s="307"/>
      <c r="G169" s="833">
        <f>G130+G159</f>
        <v>294051230</v>
      </c>
      <c r="H169" s="834"/>
      <c r="I169" s="834">
        <f>I130+I159</f>
        <v>5001066</v>
      </c>
      <c r="J169" s="835">
        <f>J130+J159</f>
        <v>299052296</v>
      </c>
      <c r="K169" s="394"/>
      <c r="L169" s="358"/>
      <c r="M169" s="359"/>
      <c r="N169" s="395"/>
      <c r="O169" s="361"/>
      <c r="P169" s="357"/>
      <c r="Q169" s="396"/>
      <c r="R169" s="397"/>
    </row>
    <row r="170" spans="1:18" ht="13.5" thickTop="1" x14ac:dyDescent="0.2"/>
    <row r="173" spans="1:18" x14ac:dyDescent="0.2">
      <c r="A173" s="233"/>
      <c r="B173" s="233"/>
      <c r="C173" s="233"/>
      <c r="D173" s="233"/>
      <c r="E173" s="233"/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  <c r="P173" s="233"/>
      <c r="Q173" s="233"/>
      <c r="R173" s="233"/>
    </row>
    <row r="174" spans="1:18" x14ac:dyDescent="0.2">
      <c r="A174" s="233"/>
      <c r="B174" s="233"/>
      <c r="C174" s="233"/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233"/>
      <c r="O174" s="233"/>
      <c r="P174" s="233"/>
      <c r="Q174" s="233"/>
      <c r="R174" s="233"/>
    </row>
    <row r="175" spans="1:18" x14ac:dyDescent="0.2">
      <c r="A175" s="233"/>
      <c r="B175" s="233"/>
      <c r="C175" s="233"/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233"/>
      <c r="Q175" s="233"/>
      <c r="R175" s="233"/>
    </row>
    <row r="176" spans="1:18" x14ac:dyDescent="0.2">
      <c r="A176" s="233"/>
      <c r="B176" s="233"/>
      <c r="C176" s="233"/>
      <c r="D176" s="233"/>
      <c r="E176" s="233"/>
      <c r="F176" s="233"/>
      <c r="G176" s="233"/>
      <c r="H176" s="233"/>
      <c r="I176" s="233"/>
      <c r="J176" s="233"/>
      <c r="K176" s="233"/>
      <c r="L176" s="233"/>
      <c r="M176" s="233"/>
      <c r="N176" s="233"/>
      <c r="O176" s="233"/>
      <c r="P176" s="233"/>
      <c r="Q176" s="233"/>
      <c r="R176" s="233"/>
    </row>
    <row r="177" spans="1:18" x14ac:dyDescent="0.2">
      <c r="A177" s="233"/>
      <c r="B177" s="233"/>
      <c r="C177" s="233"/>
      <c r="D177" s="233"/>
      <c r="E177" s="233"/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</row>
    <row r="178" spans="1:18" x14ac:dyDescent="0.2">
      <c r="A178" s="233"/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</row>
    <row r="179" spans="1:18" x14ac:dyDescent="0.2">
      <c r="A179" s="233"/>
      <c r="B179" s="233"/>
      <c r="C179" s="233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</row>
    <row r="180" spans="1:18" x14ac:dyDescent="0.2">
      <c r="A180" s="233"/>
      <c r="B180" s="233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</row>
    <row r="181" spans="1:18" x14ac:dyDescent="0.2">
      <c r="A181" s="233"/>
      <c r="B181" s="233"/>
      <c r="C181" s="233"/>
      <c r="D181" s="233"/>
      <c r="E181" s="233"/>
      <c r="F181" s="233"/>
      <c r="G181" s="233"/>
      <c r="H181" s="233"/>
      <c r="I181" s="233"/>
      <c r="J181" s="233"/>
      <c r="K181" s="233"/>
      <c r="L181" s="233"/>
      <c r="M181" s="233"/>
      <c r="N181" s="233"/>
      <c r="O181" s="233"/>
      <c r="P181" s="233"/>
      <c r="Q181" s="233"/>
      <c r="R181" s="233"/>
    </row>
    <row r="182" spans="1:18" x14ac:dyDescent="0.2">
      <c r="A182" s="233"/>
      <c r="B182" s="233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</row>
    <row r="183" spans="1:18" x14ac:dyDescent="0.2">
      <c r="A183" s="233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</row>
    <row r="184" spans="1:18" x14ac:dyDescent="0.2">
      <c r="A184" s="233"/>
      <c r="B184" s="233"/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</row>
    <row r="185" spans="1:18" x14ac:dyDescent="0.2">
      <c r="A185" s="233"/>
      <c r="B185" s="233"/>
      <c r="C185" s="233"/>
      <c r="D185" s="233"/>
      <c r="E185" s="233"/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</row>
    <row r="186" spans="1:18" x14ac:dyDescent="0.2">
      <c r="A186" s="233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</row>
    <row r="187" spans="1:18" x14ac:dyDescent="0.2">
      <c r="A187" s="233"/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</row>
    <row r="188" spans="1:18" x14ac:dyDescent="0.2">
      <c r="A188" s="233"/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  <c r="P188" s="233"/>
      <c r="Q188" s="233"/>
      <c r="R188" s="233"/>
    </row>
    <row r="189" spans="1:18" x14ac:dyDescent="0.2">
      <c r="A189" s="233"/>
      <c r="B189" s="233"/>
      <c r="C189" s="233"/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</row>
    <row r="190" spans="1:18" x14ac:dyDescent="0.2">
      <c r="A190" s="233"/>
      <c r="B190" s="233"/>
      <c r="C190" s="233"/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</row>
    <row r="191" spans="1:18" x14ac:dyDescent="0.2">
      <c r="A191" s="233"/>
      <c r="B191" s="233"/>
      <c r="C191" s="233"/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</row>
    <row r="192" spans="1:18" x14ac:dyDescent="0.2">
      <c r="A192" s="233"/>
      <c r="B192" s="233"/>
      <c r="C192" s="233"/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</row>
    <row r="193" spans="1:18" x14ac:dyDescent="0.2">
      <c r="A193" s="233"/>
      <c r="B193" s="233"/>
      <c r="C193" s="233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</row>
    <row r="194" spans="1:18" x14ac:dyDescent="0.2">
      <c r="A194" s="233"/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</row>
    <row r="195" spans="1:18" x14ac:dyDescent="0.2">
      <c r="A195" s="233"/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  <c r="P195" s="233"/>
      <c r="Q195" s="233"/>
      <c r="R195" s="233"/>
    </row>
    <row r="196" spans="1:18" x14ac:dyDescent="0.2">
      <c r="A196" s="233"/>
      <c r="B196" s="233"/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</row>
    <row r="197" spans="1:18" x14ac:dyDescent="0.2">
      <c r="A197" s="233"/>
      <c r="B197" s="233"/>
      <c r="C197" s="233"/>
      <c r="D197" s="233"/>
      <c r="E197" s="233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</row>
    <row r="198" spans="1:18" x14ac:dyDescent="0.2">
      <c r="A198" s="233"/>
      <c r="B198" s="233"/>
      <c r="C198" s="233"/>
      <c r="D198" s="233"/>
      <c r="E198" s="233"/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</row>
    <row r="199" spans="1:18" x14ac:dyDescent="0.2">
      <c r="A199" s="233"/>
      <c r="B199" s="233"/>
      <c r="C199" s="233"/>
      <c r="D199" s="233"/>
      <c r="E199" s="233"/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</row>
    <row r="200" spans="1:18" x14ac:dyDescent="0.2">
      <c r="A200" s="233"/>
      <c r="B200" s="233"/>
      <c r="C200" s="233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</row>
    <row r="201" spans="1:18" x14ac:dyDescent="0.2">
      <c r="A201" s="233"/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</row>
    <row r="202" spans="1:18" x14ac:dyDescent="0.2">
      <c r="A202" s="233"/>
      <c r="B202" s="233"/>
      <c r="C202" s="233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</row>
    <row r="203" spans="1:18" x14ac:dyDescent="0.2">
      <c r="A203" s="233"/>
      <c r="B203" s="233"/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</row>
    <row r="204" spans="1:18" x14ac:dyDescent="0.2">
      <c r="A204" s="233"/>
      <c r="B204" s="233"/>
      <c r="C204" s="233"/>
      <c r="D204" s="233"/>
      <c r="E204" s="233"/>
      <c r="F204" s="233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</row>
    <row r="205" spans="1:18" x14ac:dyDescent="0.2">
      <c r="A205" s="233"/>
      <c r="B205" s="233"/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Q205" s="233"/>
      <c r="R205" s="233"/>
    </row>
    <row r="206" spans="1:18" x14ac:dyDescent="0.2">
      <c r="A206" s="233"/>
      <c r="B206" s="233"/>
      <c r="C206" s="233"/>
      <c r="D206" s="233"/>
      <c r="E206" s="233"/>
      <c r="F206" s="233"/>
      <c r="G206" s="233"/>
      <c r="H206" s="233"/>
      <c r="I206" s="233"/>
      <c r="J206" s="233"/>
      <c r="K206" s="233"/>
      <c r="L206" s="233"/>
      <c r="M206" s="233"/>
      <c r="N206" s="233"/>
      <c r="O206" s="233"/>
      <c r="P206" s="233"/>
      <c r="Q206" s="233"/>
      <c r="R206" s="233"/>
    </row>
    <row r="207" spans="1:18" x14ac:dyDescent="0.2">
      <c r="A207" s="233"/>
      <c r="B207" s="233"/>
      <c r="C207" s="233"/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  <c r="P207" s="233"/>
      <c r="Q207" s="233"/>
      <c r="R207" s="233"/>
    </row>
    <row r="208" spans="1:18" x14ac:dyDescent="0.2">
      <c r="A208" s="233"/>
      <c r="B208" s="233"/>
      <c r="C208" s="233"/>
      <c r="D208" s="233"/>
      <c r="E208" s="233"/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</row>
    <row r="209" spans="1:18" x14ac:dyDescent="0.2">
      <c r="A209" s="233"/>
      <c r="B209" s="233"/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</row>
    <row r="210" spans="1:18" x14ac:dyDescent="0.2">
      <c r="A210" s="233"/>
      <c r="B210" s="233"/>
      <c r="C210" s="233"/>
      <c r="D210" s="233"/>
      <c r="E210" s="233"/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</row>
    <row r="211" spans="1:18" x14ac:dyDescent="0.2">
      <c r="A211" s="233"/>
      <c r="B211" s="233"/>
      <c r="C211" s="233"/>
      <c r="D211" s="233"/>
      <c r="E211" s="233"/>
      <c r="F211" s="233"/>
      <c r="G211" s="233"/>
      <c r="H211" s="233"/>
      <c r="I211" s="233"/>
      <c r="J211" s="233"/>
      <c r="K211" s="233"/>
      <c r="L211" s="233"/>
      <c r="M211" s="233"/>
      <c r="N211" s="233"/>
      <c r="O211" s="233"/>
      <c r="P211" s="233"/>
      <c r="Q211" s="233"/>
      <c r="R211" s="233"/>
    </row>
    <row r="212" spans="1:18" x14ac:dyDescent="0.2">
      <c r="A212" s="233"/>
      <c r="B212" s="233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</row>
    <row r="213" spans="1:18" x14ac:dyDescent="0.2">
      <c r="A213" s="233"/>
      <c r="B213" s="233"/>
      <c r="C213" s="233"/>
      <c r="D213" s="233"/>
      <c r="E213" s="23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</row>
    <row r="214" spans="1:18" x14ac:dyDescent="0.2">
      <c r="A214" s="233"/>
      <c r="B214" s="233"/>
      <c r="C214" s="233"/>
      <c r="D214" s="233"/>
      <c r="E214" s="233"/>
      <c r="F214" s="233"/>
      <c r="G214" s="233"/>
      <c r="H214" s="233"/>
      <c r="I214" s="233"/>
      <c r="J214" s="233"/>
      <c r="K214" s="233"/>
      <c r="L214" s="233"/>
      <c r="M214" s="233"/>
      <c r="N214" s="233"/>
      <c r="O214" s="233"/>
      <c r="P214" s="233"/>
      <c r="Q214" s="233"/>
      <c r="R214" s="233"/>
    </row>
  </sheetData>
  <mergeCells count="94">
    <mergeCell ref="B163:E163"/>
    <mergeCell ref="K5:N5"/>
    <mergeCell ref="O5:R5"/>
    <mergeCell ref="M6:M7"/>
    <mergeCell ref="L6:L7"/>
    <mergeCell ref="B8:E8"/>
    <mergeCell ref="B10:E10"/>
    <mergeCell ref="B12:E12"/>
    <mergeCell ref="B73:E73"/>
    <mergeCell ref="B69:E69"/>
    <mergeCell ref="A1:R1"/>
    <mergeCell ref="A2:R2"/>
    <mergeCell ref="A4:A8"/>
    <mergeCell ref="B4:E7"/>
    <mergeCell ref="G4:J5"/>
    <mergeCell ref="K4:R4"/>
    <mergeCell ref="N6:N7"/>
    <mergeCell ref="J6:J7"/>
    <mergeCell ref="I6:I7"/>
    <mergeCell ref="G6:G7"/>
    <mergeCell ref="A169:E169"/>
    <mergeCell ref="B32:E32"/>
    <mergeCell ref="B42:E42"/>
    <mergeCell ref="A48:E48"/>
    <mergeCell ref="A109:E109"/>
    <mergeCell ref="B131:E131"/>
    <mergeCell ref="A65:A69"/>
    <mergeCell ref="B65:E68"/>
    <mergeCell ref="B93:E93"/>
    <mergeCell ref="B71:E71"/>
    <mergeCell ref="B18:D18"/>
    <mergeCell ref="I67:I68"/>
    <mergeCell ref="K67:K68"/>
    <mergeCell ref="J67:J68"/>
    <mergeCell ref="L67:L68"/>
    <mergeCell ref="F65:F68"/>
    <mergeCell ref="H67:H68"/>
    <mergeCell ref="G67:G68"/>
    <mergeCell ref="A70:E70"/>
    <mergeCell ref="B103:E103"/>
    <mergeCell ref="A122:R122"/>
    <mergeCell ref="Q127:Q128"/>
    <mergeCell ref="R127:R128"/>
    <mergeCell ref="G66:J66"/>
    <mergeCell ref="O67:O68"/>
    <mergeCell ref="N67:N68"/>
    <mergeCell ref="F125:F128"/>
    <mergeCell ref="G125:R125"/>
    <mergeCell ref="A9:E9"/>
    <mergeCell ref="A61:R61"/>
    <mergeCell ref="B153:E153"/>
    <mergeCell ref="B129:E129"/>
    <mergeCell ref="A130:E130"/>
    <mergeCell ref="A125:A129"/>
    <mergeCell ref="B125:E128"/>
    <mergeCell ref="B133:E133"/>
    <mergeCell ref="B139:D139"/>
    <mergeCell ref="B132:E132"/>
    <mergeCell ref="B72:E72"/>
    <mergeCell ref="A123:R123"/>
    <mergeCell ref="M127:M128"/>
    <mergeCell ref="N127:N128"/>
    <mergeCell ref="O127:O128"/>
    <mergeCell ref="P124:R124"/>
    <mergeCell ref="G126:J126"/>
    <mergeCell ref="G127:G128"/>
    <mergeCell ref="H127:H128"/>
    <mergeCell ref="I127:I128"/>
    <mergeCell ref="J127:J128"/>
    <mergeCell ref="K127:K128"/>
    <mergeCell ref="L127:L128"/>
    <mergeCell ref="P6:P7"/>
    <mergeCell ref="P127:P128"/>
    <mergeCell ref="K126:N126"/>
    <mergeCell ref="O126:R126"/>
    <mergeCell ref="G65:R65"/>
    <mergeCell ref="M67:M68"/>
    <mergeCell ref="A121:R121"/>
    <mergeCell ref="P3:R3"/>
    <mergeCell ref="P64:R64"/>
    <mergeCell ref="P67:P68"/>
    <mergeCell ref="A62:R62"/>
    <mergeCell ref="A63:R63"/>
    <mergeCell ref="B11:E11"/>
    <mergeCell ref="H6:H7"/>
    <mergeCell ref="F4:F7"/>
    <mergeCell ref="K6:K7"/>
    <mergeCell ref="K66:N66"/>
    <mergeCell ref="Q6:Q7"/>
    <mergeCell ref="R6:R7"/>
    <mergeCell ref="R67:R68"/>
    <mergeCell ref="Q67:Q68"/>
    <mergeCell ref="O66:R66"/>
    <mergeCell ref="O6:O7"/>
  </mergeCells>
  <phoneticPr fontId="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6"/>
  <sheetViews>
    <sheetView showGridLines="0" tabSelected="1" topLeftCell="A3" zoomScaleNormal="100" workbookViewId="0">
      <selection activeCell="U10" sqref="U10"/>
    </sheetView>
  </sheetViews>
  <sheetFormatPr defaultRowHeight="12.75" x14ac:dyDescent="0.2"/>
  <cols>
    <col min="1" max="1" width="4.7109375" style="399" customWidth="1"/>
    <col min="2" max="2" width="5.140625" style="399" customWidth="1"/>
    <col min="3" max="3" width="6.85546875" style="399" customWidth="1"/>
    <col min="4" max="4" width="10.42578125" style="399" customWidth="1"/>
    <col min="5" max="5" width="18.28515625" style="399" customWidth="1"/>
    <col min="6" max="6" width="1" style="399" hidden="1" customWidth="1"/>
    <col min="7" max="7" width="15.28515625" style="399" customWidth="1"/>
    <col min="8" max="8" width="10.5703125" style="399" customWidth="1"/>
    <col min="9" max="9" width="9.5703125" style="399" customWidth="1"/>
    <col min="10" max="10" width="11.7109375" style="399" bestFit="1" customWidth="1"/>
    <col min="11" max="11" width="10.5703125" style="399" customWidth="1"/>
    <col min="12" max="12" width="10.140625" style="399" customWidth="1"/>
    <col min="13" max="13" width="9.28515625" style="399" bestFit="1" customWidth="1"/>
    <col min="14" max="14" width="11.7109375" style="399" bestFit="1" customWidth="1"/>
    <col min="15" max="15" width="13.42578125" style="399" bestFit="1" customWidth="1"/>
    <col min="16" max="16" width="9.5703125" style="399" bestFit="1" customWidth="1"/>
    <col min="17" max="17" width="9.28515625" style="399" customWidth="1"/>
    <col min="18" max="18" width="10.140625" style="399" customWidth="1"/>
    <col min="19" max="19" width="11.7109375" style="399" customWidth="1"/>
    <col min="20" max="21" width="9.140625" style="399"/>
    <col min="22" max="23" width="11.140625" style="399" bestFit="1" customWidth="1"/>
    <col min="24" max="16384" width="9.140625" style="399"/>
  </cols>
  <sheetData>
    <row r="1" spans="1:23" x14ac:dyDescent="0.2">
      <c r="A1" s="398"/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</row>
    <row r="2" spans="1:23" x14ac:dyDescent="0.2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</row>
    <row r="3" spans="1:23" x14ac:dyDescent="0.2">
      <c r="A3" s="400"/>
      <c r="B3" s="1576" t="s">
        <v>184</v>
      </c>
      <c r="C3" s="1576"/>
      <c r="D3" s="1576"/>
      <c r="E3" s="1576"/>
      <c r="F3" s="1576"/>
      <c r="G3" s="1576"/>
      <c r="H3" s="1576"/>
      <c r="I3" s="1576"/>
      <c r="J3" s="1576"/>
      <c r="K3" s="1576"/>
      <c r="L3" s="1576"/>
      <c r="M3" s="1576"/>
      <c r="N3" s="1576"/>
      <c r="O3" s="1576"/>
      <c r="P3" s="1576"/>
      <c r="Q3" s="1576"/>
      <c r="R3" s="1576"/>
      <c r="S3" s="1576"/>
      <c r="T3" s="398"/>
    </row>
    <row r="4" spans="1:23" x14ac:dyDescent="0.2">
      <c r="A4" s="1544" t="s">
        <v>437</v>
      </c>
      <c r="B4" s="1544"/>
      <c r="C4" s="1544"/>
      <c r="D4" s="1544"/>
      <c r="E4" s="1544"/>
      <c r="F4" s="1544"/>
      <c r="G4" s="1544"/>
      <c r="H4" s="1544"/>
      <c r="I4" s="1544"/>
      <c r="J4" s="1544"/>
      <c r="K4" s="1544"/>
      <c r="L4" s="1544"/>
      <c r="M4" s="1544"/>
      <c r="N4" s="1544"/>
      <c r="O4" s="1544"/>
      <c r="P4" s="1544"/>
      <c r="Q4" s="1544"/>
      <c r="R4" s="1544"/>
      <c r="S4" s="1544"/>
      <c r="T4" s="398"/>
    </row>
    <row r="5" spans="1:23" ht="15" customHeight="1" x14ac:dyDescent="0.2">
      <c r="A5" s="1542" t="s">
        <v>367</v>
      </c>
      <c r="B5" s="1542"/>
      <c r="C5" s="1542"/>
      <c r="D5" s="1542"/>
      <c r="E5" s="1542"/>
      <c r="F5" s="1542"/>
      <c r="G5" s="1542"/>
      <c r="H5" s="1542"/>
      <c r="I5" s="1542"/>
      <c r="J5" s="1542"/>
      <c r="K5" s="1542"/>
      <c r="L5" s="1542"/>
      <c r="M5" s="1542"/>
      <c r="N5" s="1542"/>
      <c r="O5" s="1542"/>
      <c r="P5" s="1542"/>
      <c r="Q5" s="1542"/>
      <c r="R5" s="1542"/>
      <c r="S5" s="1542"/>
      <c r="T5" s="398"/>
    </row>
    <row r="6" spans="1:23" x14ac:dyDescent="0.2">
      <c r="A6" s="401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398"/>
    </row>
    <row r="7" spans="1:23" ht="13.5" thickBot="1" x14ac:dyDescent="0.25">
      <c r="A7" s="1524" t="s">
        <v>330</v>
      </c>
      <c r="B7" s="1525"/>
      <c r="C7" s="1525"/>
      <c r="D7" s="1525"/>
      <c r="E7" s="1525"/>
      <c r="F7" s="1525"/>
      <c r="G7" s="1525"/>
      <c r="H7" s="1525"/>
      <c r="I7" s="1525"/>
      <c r="J7" s="1525"/>
      <c r="K7" s="1525"/>
      <c r="L7" s="1525"/>
      <c r="M7" s="1525"/>
      <c r="N7" s="1525"/>
      <c r="O7" s="1525"/>
      <c r="P7" s="1525"/>
      <c r="Q7" s="1525"/>
      <c r="R7" s="1525"/>
      <c r="S7" s="1525"/>
      <c r="T7" s="398"/>
    </row>
    <row r="8" spans="1:23" ht="13.5" thickTop="1" x14ac:dyDescent="0.2">
      <c r="A8" s="1558" t="s">
        <v>0</v>
      </c>
      <c r="B8" s="1564" t="s">
        <v>76</v>
      </c>
      <c r="C8" s="1565"/>
      <c r="D8" s="1565"/>
      <c r="E8" s="1565"/>
      <c r="F8" s="1566"/>
      <c r="G8" s="1545" t="s">
        <v>221</v>
      </c>
      <c r="H8" s="1602" t="s">
        <v>77</v>
      </c>
      <c r="I8" s="1603"/>
      <c r="J8" s="1604"/>
      <c r="K8" s="1605"/>
      <c r="L8" s="1610" t="s">
        <v>51</v>
      </c>
      <c r="M8" s="1611"/>
      <c r="N8" s="1611"/>
      <c r="O8" s="1611"/>
      <c r="P8" s="1611"/>
      <c r="Q8" s="1611"/>
      <c r="R8" s="1612"/>
      <c r="S8" s="1613"/>
    </row>
    <row r="9" spans="1:23" x14ac:dyDescent="0.2">
      <c r="A9" s="1559"/>
      <c r="B9" s="1567"/>
      <c r="C9" s="1541"/>
      <c r="D9" s="1541"/>
      <c r="E9" s="1541"/>
      <c r="F9" s="1568"/>
      <c r="G9" s="1546"/>
      <c r="H9" s="1606"/>
      <c r="I9" s="1607"/>
      <c r="J9" s="1608"/>
      <c r="K9" s="1609"/>
      <c r="L9" s="1534" t="s">
        <v>210</v>
      </c>
      <c r="M9" s="1535"/>
      <c r="N9" s="1536"/>
      <c r="O9" s="1537"/>
      <c r="P9" s="1614" t="s">
        <v>211</v>
      </c>
      <c r="Q9" s="1535"/>
      <c r="R9" s="1536"/>
      <c r="S9" s="1537"/>
    </row>
    <row r="10" spans="1:23" ht="12.75" customHeight="1" x14ac:dyDescent="0.2">
      <c r="A10" s="1559"/>
      <c r="B10" s="1567"/>
      <c r="C10" s="1541"/>
      <c r="D10" s="1541"/>
      <c r="E10" s="1541"/>
      <c r="F10" s="1568"/>
      <c r="G10" s="1546"/>
      <c r="H10" s="1522" t="s">
        <v>364</v>
      </c>
      <c r="I10" s="1532" t="s">
        <v>173</v>
      </c>
      <c r="J10" s="1532" t="s">
        <v>174</v>
      </c>
      <c r="K10" s="1530" t="s">
        <v>172</v>
      </c>
      <c r="L10" s="1522" t="s">
        <v>364</v>
      </c>
      <c r="M10" s="1532" t="s">
        <v>173</v>
      </c>
      <c r="N10" s="1532" t="s">
        <v>174</v>
      </c>
      <c r="O10" s="1530" t="s">
        <v>172</v>
      </c>
      <c r="P10" s="1522" t="s">
        <v>364</v>
      </c>
      <c r="Q10" s="1532" t="s">
        <v>173</v>
      </c>
      <c r="R10" s="1532" t="s">
        <v>174</v>
      </c>
      <c r="S10" s="1530" t="s">
        <v>172</v>
      </c>
      <c r="U10" s="903"/>
      <c r="V10" s="943"/>
    </row>
    <row r="11" spans="1:23" ht="23.25" customHeight="1" x14ac:dyDescent="0.2">
      <c r="A11" s="1559"/>
      <c r="B11" s="1567"/>
      <c r="C11" s="1541"/>
      <c r="D11" s="1541"/>
      <c r="E11" s="1541"/>
      <c r="F11" s="1568"/>
      <c r="G11" s="1546"/>
      <c r="H11" s="1523"/>
      <c r="I11" s="1533"/>
      <c r="J11" s="1533"/>
      <c r="K11" s="1531"/>
      <c r="L11" s="1523"/>
      <c r="M11" s="1533"/>
      <c r="N11" s="1533"/>
      <c r="O11" s="1531"/>
      <c r="P11" s="1523"/>
      <c r="Q11" s="1533"/>
      <c r="R11" s="1533"/>
      <c r="S11" s="1531"/>
      <c r="U11" s="903"/>
      <c r="V11" s="943"/>
    </row>
    <row r="12" spans="1:23" x14ac:dyDescent="0.2">
      <c r="A12" s="1559"/>
      <c r="B12" s="1599"/>
      <c r="C12" s="1599"/>
      <c r="D12" s="1599"/>
      <c r="E12" s="1518"/>
      <c r="F12" s="1600"/>
      <c r="G12" s="1547"/>
      <c r="H12" s="402" t="s">
        <v>18</v>
      </c>
      <c r="I12" s="403" t="s">
        <v>19</v>
      </c>
      <c r="J12" s="406" t="s">
        <v>31</v>
      </c>
      <c r="K12" s="403" t="s">
        <v>32</v>
      </c>
      <c r="L12" s="402" t="s">
        <v>52</v>
      </c>
      <c r="M12" s="404" t="s">
        <v>53</v>
      </c>
      <c r="N12" s="403" t="s">
        <v>54</v>
      </c>
      <c r="O12" s="403" t="s">
        <v>55</v>
      </c>
      <c r="P12" s="402" t="s">
        <v>56</v>
      </c>
      <c r="Q12" s="404" t="s">
        <v>57</v>
      </c>
      <c r="R12" s="403" t="s">
        <v>58</v>
      </c>
      <c r="S12" s="405" t="s">
        <v>59</v>
      </c>
      <c r="T12" s="398"/>
      <c r="V12" s="949"/>
      <c r="W12" s="943"/>
    </row>
    <row r="13" spans="1:23" x14ac:dyDescent="0.2">
      <c r="A13" s="1569" t="s">
        <v>86</v>
      </c>
      <c r="B13" s="1570"/>
      <c r="C13" s="1570"/>
      <c r="D13" s="1570"/>
      <c r="E13" s="1570"/>
      <c r="F13" s="1571"/>
      <c r="G13" s="407"/>
      <c r="H13" s="408">
        <f t="shared" ref="H13:S13" si="0">H71+H80</f>
        <v>548420028</v>
      </c>
      <c r="I13" s="409">
        <f t="shared" si="0"/>
        <v>232373685</v>
      </c>
      <c r="J13" s="409">
        <f t="shared" si="0"/>
        <v>90489696</v>
      </c>
      <c r="K13" s="410">
        <f t="shared" si="0"/>
        <v>871283409</v>
      </c>
      <c r="L13" s="408">
        <f t="shared" si="0"/>
        <v>92087628</v>
      </c>
      <c r="M13" s="411">
        <f t="shared" si="0"/>
        <v>8094250</v>
      </c>
      <c r="N13" s="409">
        <f t="shared" si="0"/>
        <v>2338401</v>
      </c>
      <c r="O13" s="410">
        <f t="shared" si="0"/>
        <v>102520279</v>
      </c>
      <c r="P13" s="411">
        <f t="shared" si="0"/>
        <v>15992095</v>
      </c>
      <c r="Q13" s="411">
        <f t="shared" si="0"/>
        <v>1223559</v>
      </c>
      <c r="R13" s="409">
        <f t="shared" si="0"/>
        <v>-1141558</v>
      </c>
      <c r="S13" s="410">
        <f t="shared" si="0"/>
        <v>16074096</v>
      </c>
      <c r="V13" s="903"/>
      <c r="W13" s="943"/>
    </row>
    <row r="14" spans="1:23" x14ac:dyDescent="0.2">
      <c r="A14" s="412" t="s">
        <v>18</v>
      </c>
      <c r="B14" s="413" t="s">
        <v>87</v>
      </c>
      <c r="C14" s="414"/>
      <c r="D14" s="414"/>
      <c r="E14" s="414"/>
      <c r="F14" s="415"/>
      <c r="G14" s="416"/>
      <c r="H14" s="417"/>
      <c r="I14" s="418"/>
      <c r="J14" s="419"/>
      <c r="K14" s="420"/>
      <c r="L14" s="553"/>
      <c r="M14" s="421"/>
      <c r="N14" s="423"/>
      <c r="O14" s="424"/>
      <c r="P14" s="422"/>
      <c r="Q14" s="422"/>
      <c r="R14" s="423"/>
      <c r="S14" s="424"/>
      <c r="U14" s="903"/>
      <c r="W14" s="943"/>
    </row>
    <row r="15" spans="1:23" x14ac:dyDescent="0.2">
      <c r="A15" s="412"/>
      <c r="B15" s="425">
        <v>1</v>
      </c>
      <c r="C15" s="1548" t="s">
        <v>136</v>
      </c>
      <c r="D15" s="1548"/>
      <c r="E15" s="1549"/>
      <c r="F15" s="427" t="s">
        <v>223</v>
      </c>
      <c r="G15" s="427" t="s">
        <v>223</v>
      </c>
      <c r="H15" s="417">
        <f>L15+P15+H117+L117+P117+H222+L222+P222</f>
        <v>247397738</v>
      </c>
      <c r="I15" s="417">
        <f t="shared" ref="I15:I42" si="1">M15+Q15+I117+M117+Q117+I222+M222+Q222+I326</f>
        <v>-15854980</v>
      </c>
      <c r="J15" s="422">
        <f t="shared" ref="J15:J42" si="2">N15+R15+J117+N117+R117+J222+N222+R222+J326</f>
        <v>44193649</v>
      </c>
      <c r="K15" s="423">
        <f t="shared" ref="K15:K42" si="3">O15+S15+K117+O117+S117+K222+O222+S222+K326</f>
        <v>275736407</v>
      </c>
      <c r="L15" s="553">
        <v>14111023</v>
      </c>
      <c r="M15" s="421"/>
      <c r="N15" s="423">
        <v>81216</v>
      </c>
      <c r="O15" s="424">
        <f>SUM(L15:N15)</f>
        <v>14192239</v>
      </c>
      <c r="P15" s="422">
        <v>2605861</v>
      </c>
      <c r="Q15" s="422">
        <v>-113066</v>
      </c>
      <c r="R15" s="840">
        <v>145477</v>
      </c>
      <c r="S15" s="424">
        <f>SUM(P15:R15)</f>
        <v>2638272</v>
      </c>
    </row>
    <row r="16" spans="1:23" x14ac:dyDescent="0.2">
      <c r="A16" s="412"/>
      <c r="B16" s="425">
        <v>2</v>
      </c>
      <c r="C16" s="1526" t="s">
        <v>134</v>
      </c>
      <c r="D16" s="1526"/>
      <c r="E16" s="1527"/>
      <c r="F16" s="430" t="s">
        <v>222</v>
      </c>
      <c r="G16" s="430" t="s">
        <v>222</v>
      </c>
      <c r="H16" s="417">
        <f>L16+P16+H118+L118+P118+H223+L223+P223</f>
        <v>21490046</v>
      </c>
      <c r="I16" s="417">
        <f t="shared" si="1"/>
        <v>0</v>
      </c>
      <c r="J16" s="422">
        <f t="shared" si="2"/>
        <v>0</v>
      </c>
      <c r="K16" s="423">
        <f t="shared" si="3"/>
        <v>21490046</v>
      </c>
      <c r="L16" s="558"/>
      <c r="M16" s="431"/>
      <c r="N16" s="433"/>
      <c r="O16" s="424"/>
      <c r="P16" s="432"/>
      <c r="Q16" s="432"/>
      <c r="R16" s="433"/>
      <c r="S16" s="424"/>
      <c r="U16" s="903"/>
      <c r="W16" s="943"/>
    </row>
    <row r="17" spans="1:24" x14ac:dyDescent="0.2">
      <c r="A17" s="412"/>
      <c r="B17" s="425">
        <v>3</v>
      </c>
      <c r="C17" s="429" t="s">
        <v>298</v>
      </c>
      <c r="D17" s="429"/>
      <c r="E17" s="430"/>
      <c r="F17" s="430" t="s">
        <v>223</v>
      </c>
      <c r="G17" s="430" t="s">
        <v>223</v>
      </c>
      <c r="H17" s="417"/>
      <c r="I17" s="417">
        <f t="shared" si="1"/>
        <v>7033494</v>
      </c>
      <c r="J17" s="422">
        <f t="shared" si="2"/>
        <v>89770</v>
      </c>
      <c r="K17" s="423">
        <f t="shared" si="3"/>
        <v>7123264</v>
      </c>
      <c r="L17" s="558"/>
      <c r="M17" s="431"/>
      <c r="N17" s="433"/>
      <c r="O17" s="424"/>
      <c r="P17" s="432"/>
      <c r="Q17" s="432"/>
      <c r="R17" s="433"/>
      <c r="S17" s="424"/>
    </row>
    <row r="18" spans="1:24" x14ac:dyDescent="0.2">
      <c r="A18" s="412"/>
      <c r="B18" s="425">
        <v>4</v>
      </c>
      <c r="C18" s="839" t="s">
        <v>341</v>
      </c>
      <c r="D18" s="429"/>
      <c r="E18" s="430"/>
      <c r="F18" s="430" t="s">
        <v>223</v>
      </c>
      <c r="G18" s="430" t="s">
        <v>222</v>
      </c>
      <c r="H18" s="417">
        <f t="shared" ref="H18:H23" si="4">L18+P18+H120+L120+P120+H225+L225+P225</f>
        <v>102336</v>
      </c>
      <c r="I18" s="417">
        <f t="shared" si="1"/>
        <v>89770</v>
      </c>
      <c r="J18" s="422">
        <f t="shared" si="2"/>
        <v>-89770</v>
      </c>
      <c r="K18" s="423">
        <f t="shared" si="3"/>
        <v>102336</v>
      </c>
      <c r="L18" s="558"/>
      <c r="M18" s="431"/>
      <c r="N18" s="433"/>
      <c r="O18" s="424"/>
      <c r="P18" s="432"/>
      <c r="Q18" s="432"/>
      <c r="R18" s="433"/>
      <c r="S18" s="424"/>
    </row>
    <row r="19" spans="1:24" x14ac:dyDescent="0.2">
      <c r="A19" s="412"/>
      <c r="B19" s="425">
        <v>5</v>
      </c>
      <c r="C19" s="1526" t="s">
        <v>137</v>
      </c>
      <c r="D19" s="1526"/>
      <c r="E19" s="1527"/>
      <c r="F19" s="430" t="s">
        <v>222</v>
      </c>
      <c r="G19" s="430" t="s">
        <v>222</v>
      </c>
      <c r="H19" s="417">
        <f t="shared" si="4"/>
        <v>6889578</v>
      </c>
      <c r="I19" s="417">
        <f t="shared" si="1"/>
        <v>0</v>
      </c>
      <c r="J19" s="422">
        <f t="shared" si="2"/>
        <v>651372</v>
      </c>
      <c r="K19" s="423">
        <f t="shared" si="3"/>
        <v>7540950</v>
      </c>
      <c r="L19" s="558">
        <v>5126220</v>
      </c>
      <c r="M19" s="431"/>
      <c r="N19" s="433"/>
      <c r="O19" s="424">
        <f>SUM(L19:N19)</f>
        <v>5126220</v>
      </c>
      <c r="P19" s="432">
        <v>899406</v>
      </c>
      <c r="Q19" s="432"/>
      <c r="R19" s="433"/>
      <c r="S19" s="424">
        <f>SUM(P19:R19)</f>
        <v>899406</v>
      </c>
      <c r="V19" s="943"/>
    </row>
    <row r="20" spans="1:24" x14ac:dyDescent="0.2">
      <c r="A20" s="412"/>
      <c r="B20" s="425">
        <v>6</v>
      </c>
      <c r="C20" s="1526" t="s">
        <v>299</v>
      </c>
      <c r="D20" s="1526"/>
      <c r="E20" s="1527"/>
      <c r="F20" s="427" t="s">
        <v>222</v>
      </c>
      <c r="G20" s="427" t="s">
        <v>222</v>
      </c>
      <c r="H20" s="417">
        <f t="shared" si="4"/>
        <v>531983</v>
      </c>
      <c r="I20" s="417">
        <f t="shared" si="1"/>
        <v>0</v>
      </c>
      <c r="J20" s="422">
        <f t="shared" si="2"/>
        <v>0</v>
      </c>
      <c r="K20" s="423">
        <f t="shared" si="3"/>
        <v>531983</v>
      </c>
      <c r="L20" s="558">
        <v>489180</v>
      </c>
      <c r="M20" s="431"/>
      <c r="N20" s="431"/>
      <c r="O20" s="424">
        <f>SUM(L20:N20)</f>
        <v>489180</v>
      </c>
      <c r="P20" s="432">
        <v>42803</v>
      </c>
      <c r="Q20" s="432"/>
      <c r="R20" s="433"/>
      <c r="S20" s="424">
        <f>SUM(P20:R20)</f>
        <v>42803</v>
      </c>
      <c r="V20" s="943"/>
    </row>
    <row r="21" spans="1:24" x14ac:dyDescent="0.2">
      <c r="A21" s="412"/>
      <c r="B21" s="425">
        <v>7</v>
      </c>
      <c r="C21" s="1526" t="s">
        <v>220</v>
      </c>
      <c r="D21" s="1526"/>
      <c r="E21" s="1527"/>
      <c r="F21" s="430" t="s">
        <v>222</v>
      </c>
      <c r="G21" s="430" t="s">
        <v>222</v>
      </c>
      <c r="H21" s="417">
        <f t="shared" si="4"/>
        <v>100682419</v>
      </c>
      <c r="I21" s="417">
        <f t="shared" si="1"/>
        <v>215016368</v>
      </c>
      <c r="J21" s="422">
        <f t="shared" si="2"/>
        <v>20804623</v>
      </c>
      <c r="K21" s="423">
        <f t="shared" si="3"/>
        <v>336503410</v>
      </c>
      <c r="L21" s="558">
        <v>5277275</v>
      </c>
      <c r="M21" s="431">
        <v>3393441</v>
      </c>
      <c r="N21" s="433">
        <v>4240437</v>
      </c>
      <c r="O21" s="424">
        <f>SUM(L21:N21)</f>
        <v>12911153</v>
      </c>
      <c r="P21" s="432">
        <v>406013</v>
      </c>
      <c r="Q21" s="432">
        <v>339270</v>
      </c>
      <c r="R21" s="433">
        <v>370458</v>
      </c>
      <c r="S21" s="424">
        <f>SUM(P21:R21)</f>
        <v>1115741</v>
      </c>
    </row>
    <row r="22" spans="1:24" x14ac:dyDescent="0.2">
      <c r="A22" s="412"/>
      <c r="B22" s="425">
        <v>8</v>
      </c>
      <c r="C22" s="429" t="s">
        <v>300</v>
      </c>
      <c r="D22" s="429"/>
      <c r="E22" s="430"/>
      <c r="F22" s="430"/>
      <c r="G22" s="430" t="s">
        <v>222</v>
      </c>
      <c r="H22" s="417">
        <f t="shared" si="4"/>
        <v>40451895</v>
      </c>
      <c r="I22" s="417">
        <f t="shared" si="1"/>
        <v>496375</v>
      </c>
      <c r="J22" s="422">
        <f t="shared" si="2"/>
        <v>684940</v>
      </c>
      <c r="K22" s="423">
        <f t="shared" si="3"/>
        <v>41633210</v>
      </c>
      <c r="L22" s="558">
        <v>12233660</v>
      </c>
      <c r="M22" s="431">
        <v>451250</v>
      </c>
      <c r="N22" s="433">
        <v>-284360</v>
      </c>
      <c r="O22" s="424">
        <f>SUM(L22:N22)</f>
        <v>12400550</v>
      </c>
      <c r="P22" s="432">
        <v>2034245</v>
      </c>
      <c r="Q22" s="432">
        <v>45125</v>
      </c>
      <c r="R22" s="433">
        <v>-489622</v>
      </c>
      <c r="S22" s="424">
        <f>SUM(P22:R22)</f>
        <v>1589748</v>
      </c>
    </row>
    <row r="23" spans="1:24" ht="11.25" customHeight="1" x14ac:dyDescent="0.2">
      <c r="A23" s="412"/>
      <c r="B23" s="425">
        <v>9</v>
      </c>
      <c r="C23" s="1526" t="s">
        <v>135</v>
      </c>
      <c r="D23" s="1526"/>
      <c r="E23" s="1527"/>
      <c r="F23" s="427" t="s">
        <v>222</v>
      </c>
      <c r="G23" s="427" t="s">
        <v>222</v>
      </c>
      <c r="H23" s="417">
        <f t="shared" si="4"/>
        <v>1574800</v>
      </c>
      <c r="I23" s="417">
        <f t="shared" si="1"/>
        <v>0</v>
      </c>
      <c r="J23" s="422">
        <f t="shared" si="2"/>
        <v>0</v>
      </c>
      <c r="K23" s="423">
        <f t="shared" si="3"/>
        <v>1574800</v>
      </c>
      <c r="L23" s="558"/>
      <c r="M23" s="431"/>
      <c r="N23" s="433"/>
      <c r="O23" s="424"/>
      <c r="P23" s="432"/>
      <c r="Q23" s="432"/>
      <c r="R23" s="433"/>
      <c r="S23" s="424"/>
    </row>
    <row r="24" spans="1:24" x14ac:dyDescent="0.2">
      <c r="A24" s="412"/>
      <c r="B24" s="425">
        <v>10</v>
      </c>
      <c r="C24" s="1526" t="s">
        <v>301</v>
      </c>
      <c r="D24" s="1526"/>
      <c r="E24" s="1527"/>
      <c r="F24" s="427" t="s">
        <v>222</v>
      </c>
      <c r="G24" s="427" t="s">
        <v>222</v>
      </c>
      <c r="H24" s="417"/>
      <c r="I24" s="417">
        <f t="shared" si="1"/>
        <v>0</v>
      </c>
      <c r="J24" s="422">
        <f t="shared" si="2"/>
        <v>0</v>
      </c>
      <c r="K24" s="423">
        <f t="shared" si="3"/>
        <v>0</v>
      </c>
      <c r="L24" s="558"/>
      <c r="M24" s="431"/>
      <c r="N24" s="433"/>
      <c r="O24" s="424"/>
      <c r="P24" s="432"/>
      <c r="Q24" s="432"/>
      <c r="R24" s="433"/>
      <c r="S24" s="424"/>
    </row>
    <row r="25" spans="1:24" x14ac:dyDescent="0.2">
      <c r="A25" s="412"/>
      <c r="B25" s="425">
        <v>11</v>
      </c>
      <c r="C25" s="1561" t="s">
        <v>368</v>
      </c>
      <c r="D25" s="1526"/>
      <c r="E25" s="1527"/>
      <c r="F25" s="430" t="s">
        <v>223</v>
      </c>
      <c r="G25" s="430" t="s">
        <v>223</v>
      </c>
      <c r="H25" s="417">
        <f t="shared" ref="H25:H41" si="5">L25+P25+H127+L127+P127+H232+L232+P232</f>
        <v>2790000</v>
      </c>
      <c r="I25" s="417">
        <f t="shared" si="1"/>
        <v>0</v>
      </c>
      <c r="J25" s="422">
        <f t="shared" si="2"/>
        <v>2063110</v>
      </c>
      <c r="K25" s="423">
        <f t="shared" si="3"/>
        <v>4853110</v>
      </c>
      <c r="L25" s="558"/>
      <c r="M25" s="431"/>
      <c r="N25" s="433"/>
      <c r="O25" s="424"/>
      <c r="P25" s="432"/>
      <c r="Q25" s="432"/>
      <c r="R25" s="433"/>
      <c r="S25" s="424"/>
    </row>
    <row r="26" spans="1:24" x14ac:dyDescent="0.2">
      <c r="A26" s="412"/>
      <c r="B26" s="425">
        <v>12</v>
      </c>
      <c r="C26" s="1561" t="s">
        <v>369</v>
      </c>
      <c r="D26" s="1526"/>
      <c r="E26" s="1527"/>
      <c r="F26" s="430" t="s">
        <v>223</v>
      </c>
      <c r="G26" s="427" t="s">
        <v>222</v>
      </c>
      <c r="H26" s="417">
        <f t="shared" si="5"/>
        <v>1270000</v>
      </c>
      <c r="I26" s="417">
        <f t="shared" si="1"/>
        <v>10878424</v>
      </c>
      <c r="J26" s="422">
        <f t="shared" si="2"/>
        <v>0</v>
      </c>
      <c r="K26" s="423">
        <f t="shared" si="3"/>
        <v>12148424</v>
      </c>
      <c r="L26" s="558"/>
      <c r="M26" s="431"/>
      <c r="N26" s="433"/>
      <c r="O26" s="424"/>
      <c r="P26" s="432"/>
      <c r="Q26" s="432"/>
      <c r="R26" s="433"/>
      <c r="S26" s="424"/>
    </row>
    <row r="27" spans="1:24" x14ac:dyDescent="0.2">
      <c r="A27" s="412"/>
      <c r="B27" s="425">
        <v>13</v>
      </c>
      <c r="C27" s="1561" t="s">
        <v>370</v>
      </c>
      <c r="D27" s="1526"/>
      <c r="E27" s="1527"/>
      <c r="F27" s="430" t="s">
        <v>223</v>
      </c>
      <c r="G27" s="430" t="s">
        <v>223</v>
      </c>
      <c r="H27" s="417">
        <f t="shared" si="5"/>
        <v>1558981</v>
      </c>
      <c r="I27" s="417">
        <f t="shared" si="1"/>
        <v>0</v>
      </c>
      <c r="J27" s="422">
        <f t="shared" si="2"/>
        <v>61980</v>
      </c>
      <c r="K27" s="423">
        <f t="shared" si="3"/>
        <v>1620961</v>
      </c>
      <c r="L27" s="558"/>
      <c r="M27" s="431"/>
      <c r="N27" s="433"/>
      <c r="O27" s="424"/>
      <c r="P27" s="432"/>
      <c r="Q27" s="432"/>
      <c r="R27" s="433"/>
      <c r="S27" s="424"/>
    </row>
    <row r="28" spans="1:24" x14ac:dyDescent="0.2">
      <c r="A28" s="412"/>
      <c r="B28" s="425">
        <v>14</v>
      </c>
      <c r="C28" s="1561" t="s">
        <v>340</v>
      </c>
      <c r="D28" s="1526"/>
      <c r="E28" s="1527"/>
      <c r="F28" s="430" t="s">
        <v>223</v>
      </c>
      <c r="G28" s="427" t="s">
        <v>222</v>
      </c>
      <c r="H28" s="417">
        <f t="shared" si="5"/>
        <v>643903</v>
      </c>
      <c r="I28" s="417">
        <f t="shared" si="1"/>
        <v>0</v>
      </c>
      <c r="J28" s="422">
        <f t="shared" si="2"/>
        <v>0</v>
      </c>
      <c r="K28" s="423">
        <f t="shared" si="3"/>
        <v>643903</v>
      </c>
      <c r="L28" s="558"/>
      <c r="M28" s="431"/>
      <c r="N28" s="433"/>
      <c r="O28" s="424"/>
      <c r="P28" s="432"/>
      <c r="Q28" s="432"/>
      <c r="R28" s="433"/>
      <c r="S28" s="424"/>
    </row>
    <row r="29" spans="1:24" x14ac:dyDescent="0.2">
      <c r="A29" s="412"/>
      <c r="B29" s="425">
        <v>15</v>
      </c>
      <c r="C29" s="1561" t="s">
        <v>339</v>
      </c>
      <c r="D29" s="1526"/>
      <c r="E29" s="1527"/>
      <c r="F29" s="430" t="s">
        <v>223</v>
      </c>
      <c r="G29" s="427" t="s">
        <v>222</v>
      </c>
      <c r="H29" s="417">
        <f t="shared" si="5"/>
        <v>1709528</v>
      </c>
      <c r="I29" s="417">
        <f t="shared" si="1"/>
        <v>6569036</v>
      </c>
      <c r="J29" s="422">
        <f t="shared" si="2"/>
        <v>10532633</v>
      </c>
      <c r="K29" s="423">
        <f t="shared" si="3"/>
        <v>18811197</v>
      </c>
      <c r="L29" s="558"/>
      <c r="M29" s="431"/>
      <c r="N29" s="433"/>
      <c r="O29" s="424"/>
      <c r="P29" s="432"/>
      <c r="Q29" s="432"/>
      <c r="R29" s="433"/>
      <c r="S29" s="424"/>
      <c r="V29" s="398"/>
      <c r="W29" s="398"/>
      <c r="X29" s="398"/>
    </row>
    <row r="30" spans="1:24" x14ac:dyDescent="0.2">
      <c r="A30" s="412"/>
      <c r="B30" s="425">
        <v>16</v>
      </c>
      <c r="C30" s="1561" t="s">
        <v>371</v>
      </c>
      <c r="D30" s="1526"/>
      <c r="E30" s="1527"/>
      <c r="F30" s="427" t="s">
        <v>223</v>
      </c>
      <c r="G30" s="427" t="s">
        <v>223</v>
      </c>
      <c r="H30" s="417">
        <f t="shared" si="5"/>
        <v>342900</v>
      </c>
      <c r="I30" s="417">
        <f t="shared" si="1"/>
        <v>0</v>
      </c>
      <c r="J30" s="422">
        <f t="shared" si="2"/>
        <v>0</v>
      </c>
      <c r="K30" s="423">
        <f t="shared" si="3"/>
        <v>342900</v>
      </c>
      <c r="L30" s="558"/>
      <c r="M30" s="431"/>
      <c r="N30" s="433"/>
      <c r="O30" s="424"/>
      <c r="P30" s="432"/>
      <c r="Q30" s="432"/>
      <c r="R30" s="433"/>
      <c r="S30" s="424"/>
      <c r="V30" s="1485"/>
      <c r="W30" s="1485"/>
      <c r="X30" s="1485"/>
    </row>
    <row r="31" spans="1:24" x14ac:dyDescent="0.2">
      <c r="A31" s="412"/>
      <c r="B31" s="425">
        <v>17</v>
      </c>
      <c r="C31" s="1526" t="s">
        <v>302</v>
      </c>
      <c r="D31" s="1526"/>
      <c r="E31" s="1527"/>
      <c r="F31" s="427" t="s">
        <v>223</v>
      </c>
      <c r="G31" s="427" t="s">
        <v>223</v>
      </c>
      <c r="H31" s="417">
        <f t="shared" si="5"/>
        <v>5461000</v>
      </c>
      <c r="I31" s="417">
        <f t="shared" si="1"/>
        <v>1792037</v>
      </c>
      <c r="J31" s="422">
        <f t="shared" si="2"/>
        <v>325481</v>
      </c>
      <c r="K31" s="423">
        <f t="shared" si="3"/>
        <v>7578518</v>
      </c>
      <c r="L31" s="558"/>
      <c r="M31" s="431"/>
      <c r="N31" s="433"/>
      <c r="O31" s="424"/>
      <c r="P31" s="432"/>
      <c r="Q31" s="432"/>
      <c r="R31" s="433"/>
      <c r="S31" s="424"/>
      <c r="V31" s="1485"/>
      <c r="W31" s="1485"/>
      <c r="X31" s="1485"/>
    </row>
    <row r="32" spans="1:24" x14ac:dyDescent="0.2">
      <c r="A32" s="412"/>
      <c r="B32" s="425">
        <v>18</v>
      </c>
      <c r="C32" s="1526" t="s">
        <v>303</v>
      </c>
      <c r="D32" s="1526"/>
      <c r="E32" s="1527"/>
      <c r="F32" s="430" t="s">
        <v>223</v>
      </c>
      <c r="G32" s="430" t="s">
        <v>223</v>
      </c>
      <c r="H32" s="417">
        <f t="shared" si="5"/>
        <v>17138867</v>
      </c>
      <c r="I32" s="417">
        <f t="shared" si="1"/>
        <v>543305</v>
      </c>
      <c r="J32" s="422">
        <f t="shared" si="2"/>
        <v>-942025</v>
      </c>
      <c r="K32" s="423">
        <f t="shared" si="3"/>
        <v>16740147</v>
      </c>
      <c r="L32" s="558">
        <v>10824100</v>
      </c>
      <c r="M32" s="431">
        <v>436452</v>
      </c>
      <c r="N32" s="433">
        <v>-753925</v>
      </c>
      <c r="O32" s="424">
        <f>SUM(L32:N32)</f>
        <v>10506627</v>
      </c>
      <c r="P32" s="432">
        <v>1887547</v>
      </c>
      <c r="Q32" s="432">
        <v>106853</v>
      </c>
      <c r="R32" s="433">
        <v>-391546</v>
      </c>
      <c r="S32" s="424">
        <f>SUM(P32:R32)</f>
        <v>1602854</v>
      </c>
      <c r="V32" s="1485"/>
      <c r="W32" s="1485"/>
      <c r="X32" s="1485"/>
    </row>
    <row r="33" spans="1:25" x14ac:dyDescent="0.2">
      <c r="A33" s="412"/>
      <c r="B33" s="425">
        <v>19</v>
      </c>
      <c r="C33" s="1526" t="s">
        <v>138</v>
      </c>
      <c r="D33" s="1526"/>
      <c r="E33" s="1527"/>
      <c r="F33" s="430" t="s">
        <v>223</v>
      </c>
      <c r="G33" s="430" t="s">
        <v>223</v>
      </c>
      <c r="H33" s="417">
        <f t="shared" si="5"/>
        <v>698590</v>
      </c>
      <c r="I33" s="417">
        <f t="shared" si="1"/>
        <v>0</v>
      </c>
      <c r="J33" s="422">
        <f t="shared" si="2"/>
        <v>337667</v>
      </c>
      <c r="K33" s="423">
        <f t="shared" si="3"/>
        <v>1036257</v>
      </c>
      <c r="L33" s="558"/>
      <c r="M33" s="431"/>
      <c r="N33" s="433"/>
      <c r="O33" s="424"/>
      <c r="P33" s="432">
        <v>10000</v>
      </c>
      <c r="Q33" s="432"/>
      <c r="R33" s="433"/>
      <c r="S33" s="424">
        <f>SUM(P33:R33)</f>
        <v>10000</v>
      </c>
      <c r="V33" s="926"/>
      <c r="W33" s="926"/>
      <c r="X33" s="926"/>
    </row>
    <row r="34" spans="1:25" x14ac:dyDescent="0.2">
      <c r="A34" s="412"/>
      <c r="B34" s="425">
        <v>20</v>
      </c>
      <c r="C34" s="1561" t="s">
        <v>372</v>
      </c>
      <c r="D34" s="1526"/>
      <c r="E34" s="1527"/>
      <c r="F34" s="430" t="s">
        <v>223</v>
      </c>
      <c r="G34" s="427" t="s">
        <v>222</v>
      </c>
      <c r="H34" s="417">
        <f t="shared" si="5"/>
        <v>1032480</v>
      </c>
      <c r="I34" s="417">
        <f t="shared" si="1"/>
        <v>0</v>
      </c>
      <c r="J34" s="422">
        <f t="shared" si="2"/>
        <v>0</v>
      </c>
      <c r="K34" s="423">
        <f t="shared" si="3"/>
        <v>1032480</v>
      </c>
      <c r="L34" s="558"/>
      <c r="M34" s="431"/>
      <c r="N34" s="433"/>
      <c r="O34" s="424"/>
      <c r="P34" s="432"/>
      <c r="Q34" s="432"/>
      <c r="R34" s="433"/>
      <c r="S34" s="424"/>
      <c r="V34" s="1485"/>
      <c r="W34" s="1485"/>
      <c r="X34" s="1485"/>
    </row>
    <row r="35" spans="1:25" x14ac:dyDescent="0.2">
      <c r="A35" s="412"/>
      <c r="B35" s="425">
        <v>21</v>
      </c>
      <c r="C35" s="429" t="s">
        <v>78</v>
      </c>
      <c r="D35" s="429"/>
      <c r="E35" s="430"/>
      <c r="F35" s="434" t="s">
        <v>222</v>
      </c>
      <c r="G35" s="430" t="s">
        <v>223</v>
      </c>
      <c r="H35" s="417">
        <f t="shared" si="5"/>
        <v>948000</v>
      </c>
      <c r="I35" s="417">
        <f t="shared" si="1"/>
        <v>0</v>
      </c>
      <c r="J35" s="422">
        <f t="shared" si="2"/>
        <v>1834145</v>
      </c>
      <c r="K35" s="423">
        <f t="shared" si="3"/>
        <v>2782145</v>
      </c>
      <c r="L35" s="558"/>
      <c r="M35" s="431"/>
      <c r="N35" s="433"/>
      <c r="O35" s="424"/>
      <c r="P35" s="432">
        <v>13000</v>
      </c>
      <c r="Q35" s="432"/>
      <c r="R35" s="433"/>
      <c r="S35" s="424">
        <f>SUM(P35:R35)</f>
        <v>13000</v>
      </c>
      <c r="V35" s="1485"/>
      <c r="W35" s="1485"/>
      <c r="X35" s="1485"/>
    </row>
    <row r="36" spans="1:25" x14ac:dyDescent="0.2">
      <c r="A36" s="412"/>
      <c r="B36" s="425">
        <v>22</v>
      </c>
      <c r="C36" s="1526" t="s">
        <v>139</v>
      </c>
      <c r="D36" s="1526"/>
      <c r="E36" s="1527"/>
      <c r="F36" s="430" t="s">
        <v>222</v>
      </c>
      <c r="G36" s="430" t="s">
        <v>223</v>
      </c>
      <c r="H36" s="417">
        <f t="shared" si="5"/>
        <v>188000</v>
      </c>
      <c r="I36" s="417">
        <f t="shared" si="1"/>
        <v>0</v>
      </c>
      <c r="J36" s="422">
        <f t="shared" si="2"/>
        <v>0</v>
      </c>
      <c r="K36" s="423">
        <f t="shared" si="3"/>
        <v>188000</v>
      </c>
      <c r="L36" s="558"/>
      <c r="M36" s="431"/>
      <c r="N36" s="433"/>
      <c r="O36" s="424"/>
      <c r="P36" s="432"/>
      <c r="Q36" s="432"/>
      <c r="R36" s="433"/>
      <c r="S36" s="424"/>
      <c r="V36" s="1485"/>
      <c r="W36" s="1485"/>
      <c r="X36" s="1485"/>
    </row>
    <row r="37" spans="1:25" x14ac:dyDescent="0.2">
      <c r="A37" s="412"/>
      <c r="B37" s="425" t="s">
        <v>227</v>
      </c>
      <c r="C37" s="1526" t="s">
        <v>140</v>
      </c>
      <c r="D37" s="1526"/>
      <c r="E37" s="1527"/>
      <c r="F37" s="427" t="s">
        <v>222</v>
      </c>
      <c r="G37" s="430" t="s">
        <v>223</v>
      </c>
      <c r="H37" s="417">
        <f t="shared" si="5"/>
        <v>7915423</v>
      </c>
      <c r="I37" s="417">
        <f t="shared" si="1"/>
        <v>587500</v>
      </c>
      <c r="J37" s="422">
        <f t="shared" si="2"/>
        <v>353739</v>
      </c>
      <c r="K37" s="423">
        <f t="shared" si="3"/>
        <v>8856662</v>
      </c>
      <c r="L37" s="558">
        <v>5365409</v>
      </c>
      <c r="M37" s="431">
        <v>500000</v>
      </c>
      <c r="N37" s="433">
        <v>70654</v>
      </c>
      <c r="O37" s="424">
        <f>SUM(L37:N37)</f>
        <v>5936063</v>
      </c>
      <c r="P37" s="432">
        <v>945990</v>
      </c>
      <c r="Q37" s="432">
        <v>87500</v>
      </c>
      <c r="R37" s="433">
        <v>10951</v>
      </c>
      <c r="S37" s="424">
        <f>SUM(P37:R37)</f>
        <v>1044441</v>
      </c>
      <c r="V37" s="1485"/>
      <c r="W37" s="1485"/>
      <c r="X37" s="1485"/>
    </row>
    <row r="38" spans="1:25" x14ac:dyDescent="0.2">
      <c r="A38" s="435"/>
      <c r="B38" s="425">
        <v>24</v>
      </c>
      <c r="C38" s="1526" t="s">
        <v>304</v>
      </c>
      <c r="D38" s="1526"/>
      <c r="E38" s="1527"/>
      <c r="F38" s="430" t="s">
        <v>222</v>
      </c>
      <c r="G38" s="430" t="s">
        <v>223</v>
      </c>
      <c r="H38" s="417">
        <f t="shared" si="5"/>
        <v>2811242</v>
      </c>
      <c r="I38" s="417">
        <f t="shared" si="1"/>
        <v>12584</v>
      </c>
      <c r="J38" s="422">
        <f t="shared" si="2"/>
        <v>1615260</v>
      </c>
      <c r="K38" s="423">
        <f t="shared" si="3"/>
        <v>4439086</v>
      </c>
      <c r="L38" s="559">
        <v>1120062</v>
      </c>
      <c r="M38" s="436">
        <v>10710</v>
      </c>
      <c r="N38" s="438"/>
      <c r="O38" s="424">
        <f>SUM(L38:N38)</f>
        <v>1130772</v>
      </c>
      <c r="P38" s="437">
        <v>204010</v>
      </c>
      <c r="Q38" s="437">
        <v>1874</v>
      </c>
      <c r="R38" s="438"/>
      <c r="S38" s="424">
        <f>SUM(P38:R38)</f>
        <v>205884</v>
      </c>
      <c r="V38" s="1485"/>
      <c r="W38" s="1485"/>
      <c r="X38" s="1485"/>
    </row>
    <row r="39" spans="1:25" x14ac:dyDescent="0.2">
      <c r="A39" s="435"/>
      <c r="B39" s="425">
        <v>25</v>
      </c>
      <c r="C39" s="1526" t="s">
        <v>144</v>
      </c>
      <c r="D39" s="1526"/>
      <c r="E39" s="1527"/>
      <c r="F39" s="427" t="s">
        <v>223</v>
      </c>
      <c r="G39" s="430" t="s">
        <v>222</v>
      </c>
      <c r="H39" s="417">
        <f t="shared" si="5"/>
        <v>5418240</v>
      </c>
      <c r="I39" s="417">
        <f t="shared" si="1"/>
        <v>0</v>
      </c>
      <c r="J39" s="422">
        <f t="shared" si="2"/>
        <v>108550</v>
      </c>
      <c r="K39" s="423">
        <f t="shared" si="3"/>
        <v>5526790</v>
      </c>
      <c r="L39" s="559">
        <v>650000</v>
      </c>
      <c r="M39" s="436"/>
      <c r="N39" s="432"/>
      <c r="O39" s="424">
        <f>SUM(L39:N39)</f>
        <v>650000</v>
      </c>
      <c r="P39" s="437">
        <v>249340</v>
      </c>
      <c r="Q39" s="437"/>
      <c r="R39" s="438"/>
      <c r="S39" s="424">
        <f>SUM(P39:R39)</f>
        <v>249340</v>
      </c>
      <c r="V39" s="1528"/>
      <c r="W39" s="1529"/>
      <c r="X39" s="1529"/>
      <c r="Y39" s="439" t="s">
        <v>285</v>
      </c>
    </row>
    <row r="40" spans="1:25" x14ac:dyDescent="0.2">
      <c r="A40" s="412"/>
      <c r="B40" s="425">
        <v>26</v>
      </c>
      <c r="C40" s="1526" t="s">
        <v>305</v>
      </c>
      <c r="D40" s="1526"/>
      <c r="E40" s="1527"/>
      <c r="F40" s="427" t="s">
        <v>223</v>
      </c>
      <c r="G40" s="430" t="s">
        <v>222</v>
      </c>
      <c r="H40" s="417">
        <f t="shared" si="5"/>
        <v>1500000</v>
      </c>
      <c r="I40" s="417">
        <f t="shared" si="1"/>
        <v>0</v>
      </c>
      <c r="J40" s="422">
        <f t="shared" si="2"/>
        <v>444240</v>
      </c>
      <c r="K40" s="423">
        <f t="shared" si="3"/>
        <v>1944240</v>
      </c>
      <c r="L40" s="558"/>
      <c r="M40" s="431"/>
      <c r="N40" s="1095"/>
      <c r="O40" s="424"/>
      <c r="P40" s="432"/>
      <c r="Q40" s="432"/>
      <c r="R40" s="433"/>
      <c r="S40" s="424"/>
      <c r="V40" s="1485"/>
      <c r="W40" s="1485"/>
      <c r="X40" s="1485"/>
    </row>
    <row r="41" spans="1:25" x14ac:dyDescent="0.2">
      <c r="A41" s="412"/>
      <c r="B41" s="425">
        <v>27</v>
      </c>
      <c r="C41" s="1561" t="s">
        <v>373</v>
      </c>
      <c r="D41" s="1526"/>
      <c r="E41" s="1527"/>
      <c r="F41" s="427" t="s">
        <v>223</v>
      </c>
      <c r="G41" s="430" t="s">
        <v>222</v>
      </c>
      <c r="H41" s="417">
        <f t="shared" si="5"/>
        <v>1000000</v>
      </c>
      <c r="I41" s="417">
        <f t="shared" si="1"/>
        <v>0</v>
      </c>
      <c r="J41" s="422">
        <f t="shared" si="2"/>
        <v>0</v>
      </c>
      <c r="K41" s="423">
        <f t="shared" si="3"/>
        <v>1000000</v>
      </c>
      <c r="L41" s="558"/>
      <c r="M41" s="431"/>
      <c r="N41" s="433"/>
      <c r="O41" s="424"/>
      <c r="P41" s="432"/>
      <c r="Q41" s="432"/>
      <c r="R41" s="433"/>
      <c r="S41" s="424"/>
      <c r="V41" s="1485"/>
      <c r="W41" s="1485"/>
      <c r="X41" s="1485"/>
    </row>
    <row r="42" spans="1:25" ht="13.5" thickBot="1" x14ac:dyDescent="0.25">
      <c r="A42" s="440"/>
      <c r="B42" s="425">
        <v>28</v>
      </c>
      <c r="C42" s="1526" t="s">
        <v>141</v>
      </c>
      <c r="D42" s="1526"/>
      <c r="E42" s="1527"/>
      <c r="F42" s="430" t="s">
        <v>223</v>
      </c>
      <c r="G42" s="430" t="s">
        <v>222</v>
      </c>
      <c r="H42" s="417"/>
      <c r="I42" s="417">
        <f t="shared" si="1"/>
        <v>0</v>
      </c>
      <c r="J42" s="422">
        <f t="shared" si="2"/>
        <v>0</v>
      </c>
      <c r="K42" s="423">
        <f t="shared" si="3"/>
        <v>0</v>
      </c>
      <c r="L42" s="946"/>
      <c r="M42" s="441"/>
      <c r="N42" s="443"/>
      <c r="O42" s="424"/>
      <c r="P42" s="442"/>
      <c r="Q42" s="442"/>
      <c r="R42" s="443"/>
      <c r="S42" s="424"/>
      <c r="V42" s="1485"/>
      <c r="W42" s="1485"/>
      <c r="X42" s="1485"/>
    </row>
    <row r="43" spans="1:25" s="446" customFormat="1" ht="14.25" thickTop="1" thickBot="1" x14ac:dyDescent="0.25">
      <c r="A43" s="1562" t="s">
        <v>79</v>
      </c>
      <c r="B43" s="1563"/>
      <c r="C43" s="1563"/>
      <c r="D43" s="1563"/>
      <c r="E43" s="1563"/>
      <c r="F43" s="1563"/>
      <c r="G43" s="444"/>
      <c r="H43" s="445">
        <f t="shared" ref="H43:S43" si="6">SUM(H15:H42)</f>
        <v>471547949</v>
      </c>
      <c r="I43" s="445">
        <f t="shared" si="6"/>
        <v>227163913</v>
      </c>
      <c r="J43" s="445">
        <f t="shared" si="6"/>
        <v>83069364</v>
      </c>
      <c r="K43" s="445">
        <f t="shared" si="6"/>
        <v>781781226</v>
      </c>
      <c r="L43" s="445">
        <f t="shared" si="6"/>
        <v>55196929</v>
      </c>
      <c r="M43" s="945">
        <f t="shared" si="6"/>
        <v>4791853</v>
      </c>
      <c r="N43" s="445">
        <f t="shared" si="6"/>
        <v>3354022</v>
      </c>
      <c r="O43" s="445">
        <f t="shared" si="6"/>
        <v>63342804</v>
      </c>
      <c r="P43" s="445">
        <f t="shared" si="6"/>
        <v>9298215</v>
      </c>
      <c r="Q43" s="445">
        <f t="shared" si="6"/>
        <v>467556</v>
      </c>
      <c r="R43" s="842">
        <f t="shared" si="6"/>
        <v>-354282</v>
      </c>
      <c r="S43" s="843">
        <f t="shared" si="6"/>
        <v>9411489</v>
      </c>
      <c r="V43" s="1485"/>
      <c r="W43" s="1485"/>
      <c r="X43" s="1485"/>
    </row>
    <row r="44" spans="1:25" s="446" customFormat="1" ht="13.5" thickTop="1" x14ac:dyDescent="0.2">
      <c r="A44" s="1092"/>
      <c r="B44" s="1093"/>
      <c r="C44" s="1093"/>
      <c r="D44" s="1093"/>
      <c r="E44" s="1093"/>
      <c r="F44" s="1093"/>
      <c r="G44" s="1093"/>
      <c r="H44" s="1013"/>
      <c r="I44" s="1013"/>
      <c r="J44" s="1013"/>
      <c r="K44" s="1013"/>
      <c r="L44" s="1013"/>
      <c r="M44" s="1013"/>
      <c r="N44" s="1013"/>
      <c r="O44" s="1094"/>
      <c r="P44" s="1013"/>
      <c r="Q44" s="1013"/>
      <c r="R44" s="1013"/>
      <c r="S44" s="1094"/>
      <c r="V44" s="926"/>
      <c r="W44" s="926"/>
      <c r="X44" s="926"/>
    </row>
    <row r="45" spans="1:25" s="446" customFormat="1" x14ac:dyDescent="0.2">
      <c r="A45" s="1011"/>
      <c r="B45" s="1093"/>
      <c r="C45" s="1093"/>
      <c r="D45" s="1093"/>
      <c r="E45" s="1093"/>
      <c r="F45" s="1093"/>
      <c r="G45" s="1093"/>
      <c r="H45" s="1013"/>
      <c r="I45" s="1013"/>
      <c r="J45" s="1013"/>
      <c r="K45" s="1013"/>
      <c r="L45" s="1013"/>
      <c r="M45" s="1013"/>
      <c r="N45" s="1013"/>
      <c r="O45" s="1013"/>
      <c r="P45" s="1013"/>
      <c r="Q45" s="1013"/>
      <c r="R45" s="1013"/>
      <c r="S45" s="1013"/>
      <c r="V45" s="926"/>
      <c r="W45" s="926"/>
      <c r="X45" s="926"/>
    </row>
    <row r="46" spans="1:25" s="446" customFormat="1" x14ac:dyDescent="0.2">
      <c r="A46" s="1011"/>
      <c r="B46" s="1093"/>
      <c r="C46" s="1093"/>
      <c r="D46" s="1093"/>
      <c r="E46" s="1093"/>
      <c r="F46" s="1093"/>
      <c r="G46" s="109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V46" s="926"/>
      <c r="W46" s="926"/>
      <c r="X46" s="926"/>
    </row>
    <row r="47" spans="1:25" s="446" customFormat="1" x14ac:dyDescent="0.2">
      <c r="A47" s="1011"/>
      <c r="B47" s="1093"/>
      <c r="C47" s="1093"/>
      <c r="D47" s="1093"/>
      <c r="E47" s="1093"/>
      <c r="F47" s="1093"/>
      <c r="G47" s="1093"/>
      <c r="H47" s="1013"/>
      <c r="I47" s="1013"/>
      <c r="J47" s="1013"/>
      <c r="K47" s="1013"/>
      <c r="L47" s="1013"/>
      <c r="M47" s="1013"/>
      <c r="N47" s="1013"/>
      <c r="O47" s="1013"/>
      <c r="P47" s="1013"/>
      <c r="Q47" s="1013"/>
      <c r="R47" s="1013"/>
      <c r="S47" s="1013"/>
      <c r="V47" s="926"/>
      <c r="W47" s="926"/>
      <c r="X47" s="926"/>
    </row>
    <row r="48" spans="1:25" s="446" customFormat="1" x14ac:dyDescent="0.2">
      <c r="A48" s="1011"/>
      <c r="B48" s="1093"/>
      <c r="C48" s="1093"/>
      <c r="D48" s="1093"/>
      <c r="E48" s="1093"/>
      <c r="F48" s="1093"/>
      <c r="G48" s="1093"/>
      <c r="H48" s="1013"/>
      <c r="I48" s="1013"/>
      <c r="J48" s="1013"/>
      <c r="K48" s="1013"/>
      <c r="L48" s="1013"/>
      <c r="M48" s="1013"/>
      <c r="N48" s="1013"/>
      <c r="O48" s="1013"/>
      <c r="P48" s="1013"/>
      <c r="Q48" s="1013"/>
      <c r="R48" s="1013"/>
      <c r="S48" s="1013"/>
      <c r="V48" s="926"/>
      <c r="W48" s="926"/>
      <c r="X48" s="926"/>
    </row>
    <row r="49" spans="1:24" s="446" customFormat="1" x14ac:dyDescent="0.2">
      <c r="A49" s="1011"/>
      <c r="B49" s="1093"/>
      <c r="C49" s="1093"/>
      <c r="D49" s="1093"/>
      <c r="E49" s="1093"/>
      <c r="F49" s="1093"/>
      <c r="G49" s="109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V49" s="926"/>
      <c r="W49" s="926"/>
      <c r="X49" s="926"/>
    </row>
    <row r="50" spans="1:24" s="446" customFormat="1" x14ac:dyDescent="0.2">
      <c r="A50" s="1011"/>
      <c r="B50" s="1093"/>
      <c r="C50" s="1093"/>
      <c r="D50" s="1093"/>
      <c r="E50" s="1093"/>
      <c r="F50" s="1093"/>
      <c r="G50" s="1093"/>
      <c r="H50" s="1013"/>
      <c r="I50" s="1013"/>
      <c r="J50" s="1013"/>
      <c r="K50" s="1013"/>
      <c r="L50" s="1013"/>
      <c r="M50" s="1013"/>
      <c r="N50" s="1013"/>
      <c r="O50" s="1013"/>
      <c r="P50" s="1013"/>
      <c r="Q50" s="1013"/>
      <c r="R50" s="1013"/>
      <c r="S50" s="1013"/>
      <c r="V50" s="926"/>
      <c r="W50" s="926"/>
      <c r="X50" s="926"/>
    </row>
    <row r="51" spans="1:24" x14ac:dyDescent="0.2">
      <c r="A51" s="400"/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V51" s="1485"/>
      <c r="W51" s="1485"/>
      <c r="X51" s="1485"/>
    </row>
    <row r="52" spans="1:24" x14ac:dyDescent="0.2">
      <c r="A52" s="400"/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 t="s">
        <v>324</v>
      </c>
      <c r="S52" s="400"/>
      <c r="V52" s="398"/>
      <c r="W52" s="398"/>
      <c r="X52" s="398"/>
    </row>
    <row r="53" spans="1:24" x14ac:dyDescent="0.2">
      <c r="A53" s="1544" t="s">
        <v>437</v>
      </c>
      <c r="B53" s="1544"/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</row>
    <row r="54" spans="1:24" ht="12.75" customHeight="1" x14ac:dyDescent="0.2">
      <c r="A54" s="1542" t="s">
        <v>367</v>
      </c>
      <c r="B54" s="1542"/>
      <c r="C54" s="1542"/>
      <c r="D54" s="1542"/>
      <c r="E54" s="1542"/>
      <c r="F54" s="1542"/>
      <c r="G54" s="1542"/>
      <c r="H54" s="1542"/>
      <c r="I54" s="1542"/>
      <c r="J54" s="1542"/>
      <c r="K54" s="1542"/>
      <c r="L54" s="1542"/>
      <c r="M54" s="1542"/>
      <c r="N54" s="1542"/>
      <c r="O54" s="1542"/>
      <c r="P54" s="1542"/>
      <c r="Q54" s="1542"/>
      <c r="R54" s="1542"/>
      <c r="S54" s="1542"/>
      <c r="T54" s="398"/>
    </row>
    <row r="55" spans="1:24" ht="15" customHeight="1" x14ac:dyDescent="0.2">
      <c r="A55" s="401"/>
      <c r="B55" s="401"/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398"/>
    </row>
    <row r="56" spans="1:24" ht="13.5" thickBot="1" x14ac:dyDescent="0.25">
      <c r="A56" s="1524" t="s">
        <v>330</v>
      </c>
      <c r="B56" s="1525"/>
      <c r="C56" s="1525"/>
      <c r="D56" s="1525"/>
      <c r="E56" s="1525"/>
      <c r="F56" s="1525"/>
      <c r="G56" s="1525"/>
      <c r="H56" s="1525"/>
      <c r="I56" s="1525"/>
      <c r="J56" s="1525"/>
      <c r="K56" s="1525"/>
      <c r="L56" s="1525"/>
      <c r="M56" s="1525"/>
      <c r="N56" s="1525"/>
      <c r="O56" s="1525"/>
      <c r="P56" s="1525"/>
      <c r="Q56" s="1525"/>
      <c r="R56" s="1525"/>
      <c r="S56" s="1525"/>
      <c r="T56" s="398"/>
    </row>
    <row r="57" spans="1:24" ht="13.5" thickTop="1" x14ac:dyDescent="0.2">
      <c r="A57" s="1558" t="s">
        <v>0</v>
      </c>
      <c r="B57" s="1564" t="s">
        <v>76</v>
      </c>
      <c r="C57" s="1565"/>
      <c r="D57" s="1565"/>
      <c r="E57" s="1565"/>
      <c r="F57" s="1566"/>
      <c r="G57" s="1545" t="s">
        <v>221</v>
      </c>
      <c r="H57" s="1602" t="s">
        <v>77</v>
      </c>
      <c r="I57" s="1603"/>
      <c r="J57" s="1604"/>
      <c r="K57" s="1605"/>
      <c r="L57" s="1610" t="s">
        <v>51</v>
      </c>
      <c r="M57" s="1611"/>
      <c r="N57" s="1611"/>
      <c r="O57" s="1611"/>
      <c r="P57" s="1611"/>
      <c r="Q57" s="1611"/>
      <c r="R57" s="1612"/>
      <c r="S57" s="1613"/>
    </row>
    <row r="58" spans="1:24" x14ac:dyDescent="0.2">
      <c r="A58" s="1559"/>
      <c r="B58" s="1567"/>
      <c r="C58" s="1541"/>
      <c r="D58" s="1541"/>
      <c r="E58" s="1541"/>
      <c r="F58" s="1568"/>
      <c r="G58" s="1546"/>
      <c r="H58" s="1606"/>
      <c r="I58" s="1607"/>
      <c r="J58" s="1608"/>
      <c r="K58" s="1609"/>
      <c r="L58" s="1534" t="s">
        <v>210</v>
      </c>
      <c r="M58" s="1535"/>
      <c r="N58" s="1536"/>
      <c r="O58" s="1537"/>
      <c r="P58" s="1614" t="s">
        <v>211</v>
      </c>
      <c r="Q58" s="1535"/>
      <c r="R58" s="1536"/>
      <c r="S58" s="1537"/>
    </row>
    <row r="59" spans="1:24" ht="19.5" customHeight="1" x14ac:dyDescent="0.2">
      <c r="A59" s="1559"/>
      <c r="B59" s="1567"/>
      <c r="C59" s="1541"/>
      <c r="D59" s="1541"/>
      <c r="E59" s="1541"/>
      <c r="F59" s="1568"/>
      <c r="G59" s="1546"/>
      <c r="H59" s="1522" t="s">
        <v>364</v>
      </c>
      <c r="I59" s="1532" t="s">
        <v>173</v>
      </c>
      <c r="J59" s="1532" t="s">
        <v>174</v>
      </c>
      <c r="K59" s="1530" t="s">
        <v>172</v>
      </c>
      <c r="L59" s="1522" t="s">
        <v>364</v>
      </c>
      <c r="M59" s="1532" t="s">
        <v>173</v>
      </c>
      <c r="N59" s="1532" t="s">
        <v>174</v>
      </c>
      <c r="O59" s="1530" t="s">
        <v>172</v>
      </c>
      <c r="P59" s="1522" t="s">
        <v>364</v>
      </c>
      <c r="Q59" s="1532" t="s">
        <v>173</v>
      </c>
      <c r="R59" s="1532" t="s">
        <v>174</v>
      </c>
      <c r="S59" s="1530" t="s">
        <v>172</v>
      </c>
    </row>
    <row r="60" spans="1:24" ht="23.25" customHeight="1" x14ac:dyDescent="0.2">
      <c r="A60" s="1559"/>
      <c r="B60" s="1567"/>
      <c r="C60" s="1541"/>
      <c r="D60" s="1541"/>
      <c r="E60" s="1541"/>
      <c r="F60" s="1568"/>
      <c r="G60" s="1546"/>
      <c r="H60" s="1523"/>
      <c r="I60" s="1533"/>
      <c r="J60" s="1533"/>
      <c r="K60" s="1531"/>
      <c r="L60" s="1523"/>
      <c r="M60" s="1533"/>
      <c r="N60" s="1533"/>
      <c r="O60" s="1531"/>
      <c r="P60" s="1523"/>
      <c r="Q60" s="1533"/>
      <c r="R60" s="1533"/>
      <c r="S60" s="1531"/>
    </row>
    <row r="61" spans="1:24" x14ac:dyDescent="0.2">
      <c r="A61" s="1559"/>
      <c r="B61" s="1599"/>
      <c r="C61" s="1599"/>
      <c r="D61" s="1599"/>
      <c r="E61" s="1518"/>
      <c r="F61" s="1600"/>
      <c r="G61" s="1547"/>
      <c r="H61" s="402" t="s">
        <v>18</v>
      </c>
      <c r="I61" s="403" t="s">
        <v>19</v>
      </c>
      <c r="J61" s="406" t="s">
        <v>31</v>
      </c>
      <c r="K61" s="403" t="s">
        <v>32</v>
      </c>
      <c r="L61" s="402" t="s">
        <v>52</v>
      </c>
      <c r="M61" s="404" t="s">
        <v>53</v>
      </c>
      <c r="N61" s="403" t="s">
        <v>54</v>
      </c>
      <c r="O61" s="403" t="s">
        <v>55</v>
      </c>
      <c r="P61" s="402" t="s">
        <v>56</v>
      </c>
      <c r="Q61" s="404" t="s">
        <v>57</v>
      </c>
      <c r="R61" s="403" t="s">
        <v>58</v>
      </c>
      <c r="S61" s="405" t="s">
        <v>59</v>
      </c>
      <c r="T61" s="398"/>
    </row>
    <row r="62" spans="1:24" s="439" customFormat="1" x14ac:dyDescent="0.2">
      <c r="A62" s="402"/>
      <c r="B62" s="448" t="s">
        <v>254</v>
      </c>
      <c r="C62" s="426"/>
      <c r="D62" s="426"/>
      <c r="E62" s="426"/>
      <c r="F62" s="427"/>
      <c r="G62" s="449"/>
      <c r="H62" s="450">
        <f t="shared" ref="H62:S62" si="7">H43</f>
        <v>471547949</v>
      </c>
      <c r="I62" s="1100">
        <f t="shared" si="7"/>
        <v>227163913</v>
      </c>
      <c r="J62" s="451">
        <f t="shared" si="7"/>
        <v>83069364</v>
      </c>
      <c r="K62" s="452">
        <f t="shared" si="7"/>
        <v>781781226</v>
      </c>
      <c r="L62" s="450">
        <f t="shared" si="7"/>
        <v>55196929</v>
      </c>
      <c r="M62" s="451">
        <f t="shared" si="7"/>
        <v>4791853</v>
      </c>
      <c r="N62" s="451">
        <f t="shared" si="7"/>
        <v>3354022</v>
      </c>
      <c r="O62" s="452">
        <f t="shared" si="7"/>
        <v>63342804</v>
      </c>
      <c r="P62" s="450">
        <f t="shared" si="7"/>
        <v>9298215</v>
      </c>
      <c r="Q62" s="1100">
        <f t="shared" si="7"/>
        <v>467556</v>
      </c>
      <c r="R62" s="451">
        <f t="shared" si="7"/>
        <v>-354282</v>
      </c>
      <c r="S62" s="452">
        <f t="shared" si="7"/>
        <v>9411489</v>
      </c>
    </row>
    <row r="63" spans="1:24" x14ac:dyDescent="0.2">
      <c r="A63" s="453"/>
      <c r="B63" s="404">
        <v>29</v>
      </c>
      <c r="C63" s="1526" t="s">
        <v>279</v>
      </c>
      <c r="D63" s="1526"/>
      <c r="E63" s="1526"/>
      <c r="F63" s="1527"/>
      <c r="G63" s="454" t="s">
        <v>223</v>
      </c>
      <c r="H63" s="455">
        <f t="shared" ref="H63:I67" si="8">L63+P63+H167+L167+P167+H272+L272+P272</f>
        <v>4482657</v>
      </c>
      <c r="I63" s="1100">
        <f t="shared" si="8"/>
        <v>856109</v>
      </c>
      <c r="J63" s="451">
        <f t="shared" ref="J63:K70" si="9">N63+R63+J167+N167+R167+J272+N272+R272+J377</f>
        <v>3333394</v>
      </c>
      <c r="K63" s="452">
        <f t="shared" si="9"/>
        <v>8672160</v>
      </c>
      <c r="L63" s="457">
        <v>2510199</v>
      </c>
      <c r="M63" s="1096">
        <v>731797</v>
      </c>
      <c r="N63" s="1030">
        <v>281637</v>
      </c>
      <c r="O63" s="458">
        <f>SUM(L63:N63)</f>
        <v>3523633</v>
      </c>
      <c r="P63" s="937">
        <v>428468</v>
      </c>
      <c r="Q63" s="1101">
        <v>124312</v>
      </c>
      <c r="R63" s="463">
        <v>44084</v>
      </c>
      <c r="S63" s="452">
        <f>SUM(P63:R63)</f>
        <v>596864</v>
      </c>
    </row>
    <row r="64" spans="1:24" x14ac:dyDescent="0.2">
      <c r="A64" s="502"/>
      <c r="B64" s="404">
        <v>30</v>
      </c>
      <c r="C64" s="1526" t="s">
        <v>306</v>
      </c>
      <c r="D64" s="1526"/>
      <c r="E64" s="1527"/>
      <c r="F64" s="430"/>
      <c r="G64" s="454" t="s">
        <v>223</v>
      </c>
      <c r="H64" s="455">
        <f t="shared" si="8"/>
        <v>0</v>
      </c>
      <c r="I64" s="1100">
        <f t="shared" si="8"/>
        <v>0</v>
      </c>
      <c r="J64" s="451">
        <f t="shared" si="9"/>
        <v>220000</v>
      </c>
      <c r="K64" s="452">
        <f t="shared" si="9"/>
        <v>220000</v>
      </c>
      <c r="L64" s="457"/>
      <c r="M64" s="1097"/>
      <c r="N64" s="457"/>
      <c r="O64" s="458"/>
      <c r="P64" s="937"/>
      <c r="Q64" s="1101"/>
      <c r="R64" s="938"/>
      <c r="S64" s="452"/>
    </row>
    <row r="65" spans="1:25" x14ac:dyDescent="0.2">
      <c r="A65" s="502"/>
      <c r="B65" s="404">
        <v>31</v>
      </c>
      <c r="C65" s="1526" t="s">
        <v>142</v>
      </c>
      <c r="D65" s="1526"/>
      <c r="E65" s="1527"/>
      <c r="F65" s="430"/>
      <c r="G65" s="454" t="s">
        <v>223</v>
      </c>
      <c r="H65" s="455">
        <f t="shared" si="8"/>
        <v>20426279</v>
      </c>
      <c r="I65" s="1100">
        <f t="shared" si="8"/>
        <v>567569</v>
      </c>
      <c r="J65" s="451">
        <f t="shared" si="9"/>
        <v>-213003</v>
      </c>
      <c r="K65" s="452">
        <f t="shared" si="9"/>
        <v>20780845</v>
      </c>
      <c r="L65" s="457">
        <v>2612580</v>
      </c>
      <c r="M65" s="1098">
        <v>452561</v>
      </c>
      <c r="N65" s="457">
        <v>113405</v>
      </c>
      <c r="O65" s="458">
        <f>SUM(L65:N65)</f>
        <v>3178546</v>
      </c>
      <c r="P65" s="937">
        <v>454845</v>
      </c>
      <c r="Q65" s="1101">
        <v>115008</v>
      </c>
      <c r="R65" s="938">
        <v>-82422</v>
      </c>
      <c r="S65" s="452">
        <f>SUM(P65:R65)</f>
        <v>487431</v>
      </c>
    </row>
    <row r="66" spans="1:25" x14ac:dyDescent="0.2">
      <c r="A66" s="502"/>
      <c r="B66" s="404">
        <v>32</v>
      </c>
      <c r="C66" s="1526" t="s">
        <v>143</v>
      </c>
      <c r="D66" s="1526"/>
      <c r="E66" s="1527"/>
      <c r="F66" s="430"/>
      <c r="G66" s="454" t="s">
        <v>223</v>
      </c>
      <c r="H66" s="455">
        <f t="shared" si="8"/>
        <v>5940058</v>
      </c>
      <c r="I66" s="1100">
        <f t="shared" si="8"/>
        <v>1611439</v>
      </c>
      <c r="J66" s="451">
        <f t="shared" si="9"/>
        <v>941047</v>
      </c>
      <c r="K66" s="452">
        <f t="shared" si="9"/>
        <v>8492544</v>
      </c>
      <c r="L66" s="457">
        <v>3849125</v>
      </c>
      <c r="M66" s="1098">
        <v>1408126</v>
      </c>
      <c r="N66" s="457">
        <v>841184</v>
      </c>
      <c r="O66" s="458">
        <f>SUM(L66:N66)</f>
        <v>6098435</v>
      </c>
      <c r="P66" s="937">
        <v>675683</v>
      </c>
      <c r="Q66" s="1101">
        <v>203313</v>
      </c>
      <c r="R66" s="938">
        <v>122623</v>
      </c>
      <c r="S66" s="452">
        <f>SUM(P66:R66)</f>
        <v>1001619</v>
      </c>
    </row>
    <row r="67" spans="1:25" x14ac:dyDescent="0.2">
      <c r="A67" s="502"/>
      <c r="B67" s="404">
        <v>33</v>
      </c>
      <c r="C67" s="839" t="s">
        <v>374</v>
      </c>
      <c r="D67" s="430"/>
      <c r="E67" s="434"/>
      <c r="F67" s="430"/>
      <c r="G67" s="430" t="s">
        <v>222</v>
      </c>
      <c r="H67" s="455">
        <f t="shared" si="8"/>
        <v>5613353</v>
      </c>
      <c r="I67" s="1100">
        <f t="shared" si="8"/>
        <v>0</v>
      </c>
      <c r="J67" s="451">
        <f t="shared" si="9"/>
        <v>-220000</v>
      </c>
      <c r="K67" s="452">
        <f t="shared" si="9"/>
        <v>5393353</v>
      </c>
      <c r="L67" s="457"/>
      <c r="M67" s="1098"/>
      <c r="N67" s="457"/>
      <c r="O67" s="458">
        <f>SUM(L67:N67)</f>
        <v>0</v>
      </c>
      <c r="P67" s="937"/>
      <c r="Q67" s="1101"/>
      <c r="R67" s="938"/>
      <c r="S67" s="452">
        <f>SUM(P67:R67)</f>
        <v>0</v>
      </c>
    </row>
    <row r="68" spans="1:25" x14ac:dyDescent="0.2">
      <c r="A68" s="502"/>
      <c r="B68" s="1130" t="s">
        <v>238</v>
      </c>
      <c r="C68" s="839" t="s">
        <v>436</v>
      </c>
      <c r="D68" s="429"/>
      <c r="E68" s="429"/>
      <c r="F68" s="430"/>
      <c r="G68" s="454" t="s">
        <v>223</v>
      </c>
      <c r="H68" s="455"/>
      <c r="I68" s="1100"/>
      <c r="J68" s="451">
        <f t="shared" si="9"/>
        <v>282895</v>
      </c>
      <c r="K68" s="452">
        <f t="shared" si="9"/>
        <v>282895</v>
      </c>
      <c r="L68" s="457"/>
      <c r="M68" s="1098"/>
      <c r="N68" s="457">
        <v>240762</v>
      </c>
      <c r="O68" s="458">
        <f>SUM(L68:N68)</f>
        <v>240762</v>
      </c>
      <c r="P68" s="937"/>
      <c r="Q68" s="1101"/>
      <c r="R68" s="938">
        <v>42133</v>
      </c>
      <c r="S68" s="452">
        <f>SUM(P68:R68)</f>
        <v>42133</v>
      </c>
    </row>
    <row r="69" spans="1:25" x14ac:dyDescent="0.2">
      <c r="A69" s="502"/>
      <c r="B69" s="1130" t="s">
        <v>239</v>
      </c>
      <c r="C69" s="839" t="s">
        <v>431</v>
      </c>
      <c r="D69" s="429"/>
      <c r="E69" s="429"/>
      <c r="F69" s="430"/>
      <c r="G69" s="434" t="s">
        <v>222</v>
      </c>
      <c r="H69" s="455"/>
      <c r="I69" s="1100"/>
      <c r="J69" s="451">
        <f t="shared" si="9"/>
        <v>4945803</v>
      </c>
      <c r="K69" s="452">
        <f t="shared" si="9"/>
        <v>4945803</v>
      </c>
      <c r="L69" s="457"/>
      <c r="M69" s="1098"/>
      <c r="N69" s="457">
        <v>82283</v>
      </c>
      <c r="O69" s="458">
        <f>SUM(L69:N69)</f>
        <v>82283</v>
      </c>
      <c r="P69" s="937"/>
      <c r="Q69" s="1101"/>
      <c r="R69" s="938"/>
      <c r="S69" s="452">
        <f>SUM(P69:R69)</f>
        <v>0</v>
      </c>
    </row>
    <row r="70" spans="1:25" x14ac:dyDescent="0.2">
      <c r="A70" s="502"/>
      <c r="B70" s="1130" t="s">
        <v>240</v>
      </c>
      <c r="C70" s="839" t="s">
        <v>439</v>
      </c>
      <c r="D70" s="429"/>
      <c r="E70" s="429"/>
      <c r="F70" s="430"/>
      <c r="G70" s="454" t="s">
        <v>223</v>
      </c>
      <c r="H70" s="455"/>
      <c r="I70" s="1100"/>
      <c r="J70" s="451">
        <f t="shared" si="9"/>
        <v>4101866</v>
      </c>
      <c r="K70" s="452">
        <f t="shared" si="9"/>
        <v>4101866</v>
      </c>
      <c r="L70" s="457"/>
      <c r="M70" s="1098"/>
      <c r="N70" s="457"/>
      <c r="O70" s="458"/>
      <c r="P70" s="937"/>
      <c r="Q70" s="1101"/>
      <c r="R70" s="938"/>
      <c r="S70" s="452"/>
    </row>
    <row r="71" spans="1:25" x14ac:dyDescent="0.2">
      <c r="A71" s="460" t="s">
        <v>18</v>
      </c>
      <c r="B71" s="1584" t="s">
        <v>88</v>
      </c>
      <c r="C71" s="1585"/>
      <c r="D71" s="1585"/>
      <c r="E71" s="1585"/>
      <c r="F71" s="1586"/>
      <c r="G71" s="461"/>
      <c r="H71" s="455">
        <f>SUM(H62:H67)</f>
        <v>508010296</v>
      </c>
      <c r="I71" s="451">
        <f>SUM(I62:I67)</f>
        <v>230199030</v>
      </c>
      <c r="J71" s="456">
        <f>N71+R71+J175+N175+R175+J280+N280+R280+J385</f>
        <v>96461366</v>
      </c>
      <c r="K71" s="452">
        <f>SUM(K62:K70)</f>
        <v>834670692</v>
      </c>
      <c r="L71" s="462">
        <f>SUM(L62:L67)</f>
        <v>64168833</v>
      </c>
      <c r="M71" s="948">
        <f>M62+M63+M65+M66</f>
        <v>7384337</v>
      </c>
      <c r="N71" s="462">
        <f>SUM(N62:N69)</f>
        <v>4913293</v>
      </c>
      <c r="O71" s="458">
        <f>SUM(O62:O69)</f>
        <v>76466463</v>
      </c>
      <c r="P71" s="463">
        <f>SUM(P62:P67)</f>
        <v>10857211</v>
      </c>
      <c r="Q71" s="937">
        <f>Q62+Q63+Q65+Q66</f>
        <v>910189</v>
      </c>
      <c r="R71" s="463">
        <f>SUM(R62:R69)</f>
        <v>-227864</v>
      </c>
      <c r="S71" s="452">
        <f>SUM(S62:S69)</f>
        <v>11539536</v>
      </c>
    </row>
    <row r="72" spans="1:25" x14ac:dyDescent="0.2">
      <c r="A72" s="464"/>
      <c r="B72" s="404"/>
      <c r="C72" s="1548"/>
      <c r="D72" s="1548"/>
      <c r="E72" s="1548"/>
      <c r="F72" s="1549"/>
      <c r="G72" s="461"/>
      <c r="H72" s="465"/>
      <c r="I72" s="463"/>
      <c r="J72" s="466"/>
      <c r="K72" s="467"/>
      <c r="L72" s="468"/>
      <c r="M72" s="469"/>
      <c r="N72" s="470"/>
      <c r="O72" s="467"/>
      <c r="P72" s="471"/>
      <c r="Q72" s="472"/>
      <c r="R72" s="473"/>
      <c r="S72" s="467"/>
    </row>
    <row r="73" spans="1:25" x14ac:dyDescent="0.2">
      <c r="A73" s="464"/>
      <c r="B73" s="404"/>
      <c r="C73" s="1548"/>
      <c r="D73" s="1548"/>
      <c r="E73" s="1548"/>
      <c r="F73" s="1549"/>
      <c r="G73" s="461"/>
      <c r="H73" s="465"/>
      <c r="I73" s="463"/>
      <c r="J73" s="466"/>
      <c r="K73" s="467"/>
      <c r="L73" s="468"/>
      <c r="M73" s="469"/>
      <c r="N73" s="470"/>
      <c r="O73" s="467"/>
      <c r="P73" s="469"/>
      <c r="Q73" s="469"/>
      <c r="R73" s="474"/>
      <c r="S73" s="467"/>
    </row>
    <row r="74" spans="1:25" x14ac:dyDescent="0.2">
      <c r="A74" s="464"/>
      <c r="B74" s="404"/>
      <c r="C74" s="1548"/>
      <c r="D74" s="1548"/>
      <c r="E74" s="1548"/>
      <c r="F74" s="1549"/>
      <c r="G74" s="461"/>
      <c r="H74" s="465"/>
      <c r="I74" s="463"/>
      <c r="J74" s="466"/>
      <c r="K74" s="467"/>
      <c r="L74" s="468"/>
      <c r="M74" s="469"/>
      <c r="N74" s="470"/>
      <c r="O74" s="467"/>
      <c r="P74" s="469"/>
      <c r="Q74" s="469"/>
      <c r="R74" s="474"/>
      <c r="S74" s="467"/>
    </row>
    <row r="75" spans="1:25" x14ac:dyDescent="0.2">
      <c r="A75" s="475" t="s">
        <v>18</v>
      </c>
      <c r="B75" s="1584" t="s">
        <v>89</v>
      </c>
      <c r="C75" s="1585"/>
      <c r="D75" s="1585"/>
      <c r="E75" s="1586"/>
      <c r="F75" s="476"/>
      <c r="G75" s="454"/>
      <c r="H75" s="465"/>
      <c r="I75" s="463"/>
      <c r="J75" s="466"/>
      <c r="K75" s="467"/>
      <c r="L75" s="468"/>
      <c r="M75" s="469"/>
      <c r="N75" s="470"/>
      <c r="O75" s="467"/>
      <c r="P75" s="469"/>
      <c r="Q75" s="469"/>
      <c r="R75" s="474"/>
      <c r="S75" s="467"/>
    </row>
    <row r="76" spans="1:25" x14ac:dyDescent="0.2">
      <c r="A76" s="477"/>
      <c r="B76" s="478">
        <v>1</v>
      </c>
      <c r="C76" s="1548" t="s">
        <v>136</v>
      </c>
      <c r="D76" s="1548"/>
      <c r="E76" s="1549"/>
      <c r="F76" s="434" t="s">
        <v>223</v>
      </c>
      <c r="G76" s="454" t="s">
        <v>223</v>
      </c>
      <c r="H76" s="465">
        <f>L76+P76+H180+L180+P180+H285+L285+P285+H390</f>
        <v>39565172</v>
      </c>
      <c r="I76" s="463">
        <f>M76+Q76+I180+M180+Q180+I285+M285+Q285+I390</f>
        <v>1949893</v>
      </c>
      <c r="J76" s="479">
        <f>N76+R76+J180+N180+R180+J285+N285+R285+J390</f>
        <v>-5971670</v>
      </c>
      <c r="K76" s="452">
        <f>O76+S76+K180+O180+S180+K285</f>
        <v>35543395</v>
      </c>
      <c r="L76" s="468">
        <v>27153195</v>
      </c>
      <c r="M76" s="469">
        <v>517913</v>
      </c>
      <c r="N76" s="470">
        <v>-2574892</v>
      </c>
      <c r="O76" s="452">
        <f>SUM(L76:N76)</f>
        <v>25096216</v>
      </c>
      <c r="P76" s="469">
        <v>5055924</v>
      </c>
      <c r="Q76" s="469">
        <v>280608</v>
      </c>
      <c r="R76" s="474">
        <v>-913694</v>
      </c>
      <c r="S76" s="452">
        <f>SUM(P76:R76)</f>
        <v>4422838</v>
      </c>
    </row>
    <row r="77" spans="1:25" s="439" customFormat="1" x14ac:dyDescent="0.2">
      <c r="A77" s="464"/>
      <c r="B77" s="478">
        <v>2</v>
      </c>
      <c r="C77" s="1526" t="s">
        <v>307</v>
      </c>
      <c r="D77" s="1526"/>
      <c r="E77" s="1526"/>
      <c r="F77" s="434" t="s">
        <v>223</v>
      </c>
      <c r="G77" s="454" t="s">
        <v>223</v>
      </c>
      <c r="H77" s="465">
        <f>L77+P77+H181+L181+P181+H286+L286+P286+H391</f>
        <v>844560</v>
      </c>
      <c r="I77" s="463"/>
      <c r="J77" s="479">
        <f>N77+R77+J181+N181+R181+J286+N286+R286+J391</f>
        <v>0</v>
      </c>
      <c r="K77" s="452">
        <f>O77+S77+K181+O181+S181+K286</f>
        <v>844560</v>
      </c>
      <c r="L77" s="462">
        <v>765600</v>
      </c>
      <c r="M77" s="466"/>
      <c r="N77" s="466"/>
      <c r="O77" s="452">
        <f>SUM(L77:N77)</f>
        <v>765600</v>
      </c>
      <c r="P77" s="466">
        <v>78960</v>
      </c>
      <c r="Q77" s="466"/>
      <c r="R77" s="466"/>
      <c r="S77" s="452">
        <f>SUM(P77:R77)</f>
        <v>78960</v>
      </c>
      <c r="Y77" s="480"/>
    </row>
    <row r="78" spans="1:25" x14ac:dyDescent="0.2">
      <c r="A78" s="464"/>
      <c r="B78" s="478">
        <v>3</v>
      </c>
      <c r="C78" s="1526" t="s">
        <v>308</v>
      </c>
      <c r="D78" s="1526"/>
      <c r="E78" s="1526"/>
      <c r="F78" s="434" t="s">
        <v>223</v>
      </c>
      <c r="G78" s="454" t="s">
        <v>223</v>
      </c>
      <c r="H78" s="465"/>
      <c r="I78" s="463"/>
      <c r="J78" s="479">
        <f>N78+R78+J182+N182+R182+J287+N287+R287+J392</f>
        <v>0</v>
      </c>
      <c r="K78" s="452">
        <f>O78+S78+K182+O182+S182+K287</f>
        <v>0</v>
      </c>
      <c r="L78" s="481"/>
      <c r="M78" s="482"/>
      <c r="N78" s="483"/>
      <c r="O78" s="452">
        <f>SUM(L78:N78)</f>
        <v>0</v>
      </c>
      <c r="P78" s="1027"/>
      <c r="Q78" s="482"/>
      <c r="R78" s="484"/>
      <c r="S78" s="452"/>
    </row>
    <row r="79" spans="1:25" x14ac:dyDescent="0.2">
      <c r="A79" s="464"/>
      <c r="B79" s="933" t="s">
        <v>32</v>
      </c>
      <c r="C79" s="934" t="s">
        <v>331</v>
      </c>
      <c r="D79" s="245"/>
      <c r="E79" s="429"/>
      <c r="F79" s="434"/>
      <c r="G79" s="454" t="s">
        <v>223</v>
      </c>
      <c r="H79" s="465"/>
      <c r="I79" s="463">
        <f>M79+Q79+I183+M183+Q183+I288+M288+Q288+I393</f>
        <v>224762</v>
      </c>
      <c r="J79" s="479">
        <f>N79+R79+J183+N183+R183+J288+N288+R288+J393</f>
        <v>0</v>
      </c>
      <c r="K79" s="452">
        <f>O79+S79+K183+O183+S183+K288</f>
        <v>224762</v>
      </c>
      <c r="L79" s="481"/>
      <c r="M79" s="1099">
        <v>192000</v>
      </c>
      <c r="N79" s="936"/>
      <c r="O79" s="452">
        <f>SUM(L79:N79)</f>
        <v>192000</v>
      </c>
      <c r="P79" s="481"/>
      <c r="Q79" s="1027">
        <v>32762</v>
      </c>
      <c r="R79" s="936"/>
      <c r="S79" s="452">
        <f>SUM(P79:R79)</f>
        <v>32762</v>
      </c>
    </row>
    <row r="80" spans="1:25" x14ac:dyDescent="0.2">
      <c r="A80" s="464"/>
      <c r="B80" s="485" t="s">
        <v>91</v>
      </c>
      <c r="C80" s="486" t="s">
        <v>90</v>
      </c>
      <c r="D80" s="486"/>
      <c r="E80" s="486"/>
      <c r="F80" s="487"/>
      <c r="G80" s="476"/>
      <c r="H80" s="455">
        <f>L80+P80+H184+L184+P184+H289+L289+P289+H394</f>
        <v>40409732</v>
      </c>
      <c r="I80" s="463">
        <f>M80+Q80+I184+M184+Q184+I289+M289+Q289+I394</f>
        <v>2174655</v>
      </c>
      <c r="J80" s="456">
        <f>SUM(J76:J79)</f>
        <v>-5971670</v>
      </c>
      <c r="K80" s="452">
        <f>SUM(K76:K79)</f>
        <v>36612717</v>
      </c>
      <c r="L80" s="488">
        <f>SUM(L76:L78)</f>
        <v>27918795</v>
      </c>
      <c r="M80" s="488">
        <f>SUM(M76:M79)</f>
        <v>709913</v>
      </c>
      <c r="N80" s="488">
        <f>SUM(N76:N79)</f>
        <v>-2574892</v>
      </c>
      <c r="O80" s="452">
        <f>SUM(O76:O79)</f>
        <v>26053816</v>
      </c>
      <c r="P80" s="489">
        <f>SUM(P76:P78)</f>
        <v>5134884</v>
      </c>
      <c r="Q80" s="489">
        <f>SUM(Q76:Q79)</f>
        <v>313370</v>
      </c>
      <c r="R80" s="489">
        <f>SUM(R76:R79)</f>
        <v>-913694</v>
      </c>
      <c r="S80" s="452">
        <f>SUM(S76:S79)</f>
        <v>4534560</v>
      </c>
    </row>
    <row r="81" spans="1:19" x14ac:dyDescent="0.2">
      <c r="A81" s="477"/>
      <c r="B81" s="478"/>
      <c r="C81" s="1526"/>
      <c r="D81" s="1526"/>
      <c r="E81" s="1526"/>
      <c r="F81" s="1527"/>
      <c r="G81" s="434"/>
      <c r="H81" s="465"/>
      <c r="I81" s="451"/>
      <c r="J81" s="462"/>
      <c r="K81" s="467"/>
      <c r="L81" s="490"/>
      <c r="M81" s="491"/>
      <c r="N81" s="492"/>
      <c r="O81" s="467"/>
      <c r="P81" s="491"/>
      <c r="Q81" s="491"/>
      <c r="R81" s="493"/>
      <c r="S81" s="467"/>
    </row>
    <row r="82" spans="1:19" x14ac:dyDescent="0.2">
      <c r="A82" s="464"/>
      <c r="B82" s="478"/>
      <c r="C82" s="1526"/>
      <c r="D82" s="1526"/>
      <c r="E82" s="1526"/>
      <c r="F82" s="1527"/>
      <c r="G82" s="434"/>
      <c r="H82" s="465"/>
      <c r="I82" s="451"/>
      <c r="J82" s="462"/>
      <c r="K82" s="467"/>
      <c r="L82" s="436"/>
      <c r="M82" s="437"/>
      <c r="N82" s="438"/>
      <c r="O82" s="467"/>
      <c r="P82" s="437"/>
      <c r="Q82" s="437"/>
      <c r="R82" s="432"/>
      <c r="S82" s="467"/>
    </row>
    <row r="83" spans="1:19" x14ac:dyDescent="0.2">
      <c r="A83" s="464"/>
      <c r="B83" s="478"/>
      <c r="C83" s="1526"/>
      <c r="D83" s="1526"/>
      <c r="E83" s="1526"/>
      <c r="F83" s="1527"/>
      <c r="G83" s="434"/>
      <c r="H83" s="465"/>
      <c r="I83" s="451"/>
      <c r="J83" s="462"/>
      <c r="K83" s="467"/>
      <c r="L83" s="436"/>
      <c r="M83" s="437"/>
      <c r="N83" s="438"/>
      <c r="O83" s="452"/>
      <c r="P83" s="437"/>
      <c r="Q83" s="437"/>
      <c r="R83" s="494"/>
      <c r="S83" s="452"/>
    </row>
    <row r="84" spans="1:19" x14ac:dyDescent="0.2">
      <c r="A84" s="464"/>
      <c r="B84" s="478"/>
      <c r="C84" s="1526"/>
      <c r="D84" s="1526"/>
      <c r="E84" s="1526"/>
      <c r="F84" s="1527"/>
      <c r="G84" s="434"/>
      <c r="H84" s="465"/>
      <c r="I84" s="451"/>
      <c r="J84" s="462"/>
      <c r="K84" s="467"/>
      <c r="L84" s="436"/>
      <c r="M84" s="437"/>
      <c r="N84" s="438"/>
      <c r="O84" s="452"/>
      <c r="P84" s="437"/>
      <c r="Q84" s="437"/>
      <c r="R84" s="494"/>
      <c r="S84" s="452"/>
    </row>
    <row r="85" spans="1:19" x14ac:dyDescent="0.2">
      <c r="A85" s="464"/>
      <c r="B85" s="478"/>
      <c r="C85" s="1591"/>
      <c r="D85" s="1591"/>
      <c r="E85" s="1591"/>
      <c r="F85" s="1592"/>
      <c r="G85" s="495"/>
      <c r="H85" s="465"/>
      <c r="I85" s="451"/>
      <c r="J85" s="462"/>
      <c r="K85" s="467"/>
      <c r="L85" s="436"/>
      <c r="M85" s="437"/>
      <c r="N85" s="438"/>
      <c r="O85" s="452"/>
      <c r="P85" s="437"/>
      <c r="Q85" s="432"/>
      <c r="R85" s="494"/>
      <c r="S85" s="452"/>
    </row>
    <row r="86" spans="1:19" x14ac:dyDescent="0.2">
      <c r="A86" s="464"/>
      <c r="B86" s="478"/>
      <c r="C86" s="1593"/>
      <c r="D86" s="1593"/>
      <c r="E86" s="1593"/>
      <c r="F86" s="1594"/>
      <c r="G86" s="496"/>
      <c r="H86" s="465"/>
      <c r="I86" s="451"/>
      <c r="J86" s="462"/>
      <c r="K86" s="467"/>
      <c r="L86" s="497"/>
      <c r="M86" s="498"/>
      <c r="N86" s="499"/>
      <c r="O86" s="452"/>
      <c r="P86" s="498"/>
      <c r="Q86" s="498"/>
      <c r="R86" s="499"/>
      <c r="S86" s="452"/>
    </row>
    <row r="87" spans="1:19" x14ac:dyDescent="0.2">
      <c r="A87" s="402"/>
      <c r="B87" s="485"/>
      <c r="C87" s="486"/>
      <c r="D87" s="486"/>
      <c r="E87" s="486"/>
      <c r="F87" s="500"/>
      <c r="G87" s="487"/>
      <c r="H87" s="455"/>
      <c r="I87" s="451"/>
      <c r="J87" s="462"/>
      <c r="K87" s="467"/>
      <c r="L87" s="466"/>
      <c r="M87" s="451"/>
      <c r="N87" s="451"/>
      <c r="O87" s="452"/>
      <c r="P87" s="501"/>
      <c r="Q87" s="501"/>
      <c r="R87" s="501"/>
      <c r="S87" s="452"/>
    </row>
    <row r="88" spans="1:19" x14ac:dyDescent="0.2">
      <c r="A88" s="502"/>
      <c r="B88" s="503"/>
      <c r="C88" s="504"/>
      <c r="D88" s="504"/>
      <c r="E88" s="504"/>
      <c r="F88" s="505"/>
      <c r="G88" s="506"/>
      <c r="H88" s="455"/>
      <c r="I88" s="451"/>
      <c r="J88" s="466"/>
      <c r="K88" s="452"/>
      <c r="L88" s="481"/>
      <c r="M88" s="482"/>
      <c r="N88" s="483"/>
      <c r="O88" s="452"/>
      <c r="P88" s="459"/>
      <c r="Q88" s="459"/>
      <c r="R88" s="507"/>
      <c r="S88" s="452"/>
    </row>
    <row r="89" spans="1:19" x14ac:dyDescent="0.2">
      <c r="A89" s="453">
        <v>2</v>
      </c>
      <c r="B89" s="508" t="s">
        <v>92</v>
      </c>
      <c r="C89" s="509"/>
      <c r="D89" s="509"/>
      <c r="E89" s="509"/>
      <c r="F89" s="510"/>
      <c r="G89" s="511"/>
      <c r="H89" s="512"/>
      <c r="I89" s="513"/>
      <c r="J89" s="514"/>
      <c r="K89" s="515"/>
      <c r="L89" s="516"/>
      <c r="M89" s="517"/>
      <c r="N89" s="517"/>
      <c r="O89" s="518"/>
      <c r="P89" s="519"/>
      <c r="Q89" s="517"/>
      <c r="R89" s="517"/>
      <c r="S89" s="520"/>
    </row>
    <row r="90" spans="1:19" x14ac:dyDescent="0.2">
      <c r="A90" s="412"/>
      <c r="B90" s="1578" t="s">
        <v>80</v>
      </c>
      <c r="C90" s="1579"/>
      <c r="D90" s="1579"/>
      <c r="E90" s="1580"/>
      <c r="F90" s="521"/>
      <c r="G90" s="521"/>
      <c r="H90" s="1136">
        <f>H91+H92+H93+H94+H95+H96+H97</f>
        <v>81004358</v>
      </c>
      <c r="I90" s="1136">
        <f>I91+I92+I93+I94+I95+I96+I97</f>
        <v>2011477</v>
      </c>
      <c r="J90" s="1136">
        <f>J99</f>
        <v>-10990332</v>
      </c>
      <c r="K90" s="1137">
        <f>K99</f>
        <v>72025503</v>
      </c>
      <c r="L90" s="1138">
        <f t="shared" ref="L90:S90" si="10">L91+L92+L93+L94+L95+L96+L97</f>
        <v>46257624</v>
      </c>
      <c r="M90" s="1136">
        <f>M99</f>
        <v>181591</v>
      </c>
      <c r="N90" s="1136">
        <f>N99</f>
        <v>-4831443</v>
      </c>
      <c r="O90" s="1137">
        <f t="shared" si="10"/>
        <v>41607772</v>
      </c>
      <c r="P90" s="1138">
        <f t="shared" si="10"/>
        <v>8071864</v>
      </c>
      <c r="Q90" s="1136">
        <f>Q91</f>
        <v>29886</v>
      </c>
      <c r="R90" s="1136">
        <f>R99</f>
        <v>-1270459</v>
      </c>
      <c r="S90" s="1137">
        <f t="shared" si="10"/>
        <v>6831291</v>
      </c>
    </row>
    <row r="91" spans="1:19" x14ac:dyDescent="0.2">
      <c r="A91" s="412"/>
      <c r="B91" s="522">
        <v>1</v>
      </c>
      <c r="C91" s="1526" t="s">
        <v>145</v>
      </c>
      <c r="D91" s="1526"/>
      <c r="E91" s="1526"/>
      <c r="F91" s="434" t="s">
        <v>223</v>
      </c>
      <c r="G91" s="434" t="s">
        <v>223</v>
      </c>
      <c r="H91" s="463">
        <f t="shared" ref="H91:K93" si="11">L91+P91+H195+L195+P195+H300+L300+P300+H405</f>
        <v>39017056</v>
      </c>
      <c r="I91" s="463">
        <f t="shared" si="11"/>
        <v>211477</v>
      </c>
      <c r="J91" s="463">
        <f t="shared" si="11"/>
        <v>0</v>
      </c>
      <c r="K91" s="452">
        <f t="shared" si="11"/>
        <v>39228533</v>
      </c>
      <c r="L91" s="462">
        <v>33230205</v>
      </c>
      <c r="M91" s="463">
        <v>181591</v>
      </c>
      <c r="N91" s="523"/>
      <c r="O91" s="1100">
        <f>SUM(L91:N91)</f>
        <v>33411796</v>
      </c>
      <c r="P91" s="524">
        <v>5786851</v>
      </c>
      <c r="Q91" s="525">
        <v>29886</v>
      </c>
      <c r="R91" s="526"/>
      <c r="S91" s="452">
        <f>SUM(P91:R91)</f>
        <v>5816737</v>
      </c>
    </row>
    <row r="92" spans="1:19" x14ac:dyDescent="0.2">
      <c r="A92" s="412"/>
      <c r="B92" s="522">
        <v>2</v>
      </c>
      <c r="C92" s="1526" t="s">
        <v>146</v>
      </c>
      <c r="D92" s="1526"/>
      <c r="E92" s="1526"/>
      <c r="F92" s="434" t="s">
        <v>223</v>
      </c>
      <c r="G92" s="434" t="s">
        <v>223</v>
      </c>
      <c r="H92" s="463">
        <f t="shared" si="11"/>
        <v>7033280</v>
      </c>
      <c r="I92" s="463">
        <f t="shared" si="11"/>
        <v>2190616</v>
      </c>
      <c r="J92" s="463">
        <f t="shared" si="11"/>
        <v>-1175360</v>
      </c>
      <c r="K92" s="452">
        <f t="shared" si="11"/>
        <v>8048536</v>
      </c>
      <c r="L92" s="462"/>
      <c r="M92" s="463"/>
      <c r="N92" s="523"/>
      <c r="O92" s="1100"/>
      <c r="P92" s="524"/>
      <c r="Q92" s="525"/>
      <c r="R92" s="526"/>
      <c r="S92" s="452">
        <f>SUM(P92:R92)</f>
        <v>0</v>
      </c>
    </row>
    <row r="93" spans="1:19" x14ac:dyDescent="0.2">
      <c r="A93" s="412"/>
      <c r="B93" s="522">
        <v>3</v>
      </c>
      <c r="C93" s="1526" t="s">
        <v>147</v>
      </c>
      <c r="D93" s="1526"/>
      <c r="E93" s="1526"/>
      <c r="F93" s="527" t="s">
        <v>223</v>
      </c>
      <c r="G93" s="434" t="s">
        <v>223</v>
      </c>
      <c r="H93" s="463">
        <f t="shared" si="11"/>
        <v>12806237</v>
      </c>
      <c r="I93" s="463">
        <f t="shared" si="11"/>
        <v>-390616</v>
      </c>
      <c r="J93" s="463">
        <f t="shared" si="11"/>
        <v>-7337528</v>
      </c>
      <c r="K93" s="452">
        <f t="shared" si="11"/>
        <v>5078093</v>
      </c>
      <c r="L93" s="462">
        <v>5080693</v>
      </c>
      <c r="M93" s="463"/>
      <c r="N93" s="523">
        <v>-2946552</v>
      </c>
      <c r="O93" s="1100">
        <f t="shared" ref="O93:O99" si="12">SUM(L93:N93)</f>
        <v>2134141</v>
      </c>
      <c r="P93" s="524">
        <v>891155</v>
      </c>
      <c r="Q93" s="525"/>
      <c r="R93" s="836">
        <v>-722535</v>
      </c>
      <c r="S93" s="452">
        <f t="shared" ref="S93:S99" si="13">SUM(P93:R93)</f>
        <v>168620</v>
      </c>
    </row>
    <row r="94" spans="1:19" x14ac:dyDescent="0.2">
      <c r="A94" s="435"/>
      <c r="B94" s="522">
        <v>4</v>
      </c>
      <c r="C94" s="1526" t="s">
        <v>309</v>
      </c>
      <c r="D94" s="1526"/>
      <c r="E94" s="1526"/>
      <c r="F94" s="434" t="s">
        <v>223</v>
      </c>
      <c r="G94" s="434" t="s">
        <v>223</v>
      </c>
      <c r="H94" s="463">
        <f>L94+P94+H198+L198+P198+H303+L303+P303+H408</f>
        <v>17104882</v>
      </c>
      <c r="I94" s="463"/>
      <c r="J94" s="463">
        <f t="shared" ref="J94:K100" si="14">N94+R94+J198+N198+R198+J303+N303+R303+J408</f>
        <v>-3669089</v>
      </c>
      <c r="K94" s="452">
        <f t="shared" si="14"/>
        <v>13435793</v>
      </c>
      <c r="L94" s="468">
        <v>6513710</v>
      </c>
      <c r="M94" s="469"/>
      <c r="N94" s="470">
        <v>-2946553</v>
      </c>
      <c r="O94" s="1100">
        <f t="shared" si="12"/>
        <v>3567157</v>
      </c>
      <c r="P94" s="528">
        <v>1142507</v>
      </c>
      <c r="Q94" s="529"/>
      <c r="R94" s="530">
        <v>-722536</v>
      </c>
      <c r="S94" s="452">
        <f t="shared" si="13"/>
        <v>419971</v>
      </c>
    </row>
    <row r="95" spans="1:19" x14ac:dyDescent="0.2">
      <c r="A95" s="435"/>
      <c r="B95" s="522">
        <v>5</v>
      </c>
      <c r="C95" s="1526" t="s">
        <v>310</v>
      </c>
      <c r="D95" s="1526"/>
      <c r="E95" s="1526"/>
      <c r="F95" s="434" t="s">
        <v>222</v>
      </c>
      <c r="G95" s="434" t="s">
        <v>222</v>
      </c>
      <c r="H95" s="463">
        <f>L95+P95+H199+L199+P199+H304+L304+P304+H409</f>
        <v>538067</v>
      </c>
      <c r="I95" s="463"/>
      <c r="J95" s="463">
        <f t="shared" si="14"/>
        <v>102273</v>
      </c>
      <c r="K95" s="452">
        <f t="shared" si="14"/>
        <v>640340</v>
      </c>
      <c r="L95" s="468">
        <v>130274</v>
      </c>
      <c r="M95" s="469"/>
      <c r="N95" s="470"/>
      <c r="O95" s="1100">
        <f t="shared" si="12"/>
        <v>130274</v>
      </c>
      <c r="P95" s="528">
        <v>22850</v>
      </c>
      <c r="Q95" s="529"/>
      <c r="R95" s="530"/>
      <c r="S95" s="452">
        <f t="shared" si="13"/>
        <v>22850</v>
      </c>
    </row>
    <row r="96" spans="1:19" x14ac:dyDescent="0.2">
      <c r="A96" s="435"/>
      <c r="B96" s="522">
        <v>6</v>
      </c>
      <c r="C96" s="1526" t="s">
        <v>70</v>
      </c>
      <c r="D96" s="1526"/>
      <c r="E96" s="1526"/>
      <c r="F96" s="434" t="s">
        <v>223</v>
      </c>
      <c r="G96" s="434" t="s">
        <v>223</v>
      </c>
      <c r="H96" s="463">
        <f>L96+P96+H200+L200+P200+H305+L305+P305+H410</f>
        <v>4109569</v>
      </c>
      <c r="I96" s="463"/>
      <c r="J96" s="463">
        <f t="shared" si="14"/>
        <v>209312</v>
      </c>
      <c r="K96" s="452">
        <f t="shared" si="14"/>
        <v>4318881</v>
      </c>
      <c r="L96" s="468">
        <v>1172468</v>
      </c>
      <c r="M96" s="469"/>
      <c r="N96" s="470">
        <v>676955</v>
      </c>
      <c r="O96" s="1100">
        <f t="shared" si="12"/>
        <v>1849423</v>
      </c>
      <c r="P96" s="528">
        <v>205651</v>
      </c>
      <c r="Q96" s="529"/>
      <c r="R96" s="530">
        <v>111667</v>
      </c>
      <c r="S96" s="452">
        <f t="shared" si="13"/>
        <v>317318</v>
      </c>
    </row>
    <row r="97" spans="1:20" x14ac:dyDescent="0.2">
      <c r="A97" s="435"/>
      <c r="B97" s="522">
        <v>7</v>
      </c>
      <c r="C97" s="531" t="s">
        <v>290</v>
      </c>
      <c r="D97" s="531"/>
      <c r="E97" s="531"/>
      <c r="F97" s="434" t="s">
        <v>223</v>
      </c>
      <c r="G97" s="532" t="s">
        <v>223</v>
      </c>
      <c r="H97" s="533">
        <f>L97+P97+H201+L201+P201+H306+L306+P306+H411</f>
        <v>395267</v>
      </c>
      <c r="I97" s="463"/>
      <c r="J97" s="463">
        <f t="shared" si="14"/>
        <v>769060</v>
      </c>
      <c r="K97" s="452">
        <f t="shared" si="14"/>
        <v>1164327</v>
      </c>
      <c r="L97" s="468">
        <v>130274</v>
      </c>
      <c r="M97" s="469"/>
      <c r="N97" s="470">
        <v>384707</v>
      </c>
      <c r="O97" s="1100">
        <f t="shared" si="12"/>
        <v>514981</v>
      </c>
      <c r="P97" s="528">
        <v>22850</v>
      </c>
      <c r="Q97" s="529"/>
      <c r="R97" s="530">
        <v>62945</v>
      </c>
      <c r="S97" s="452">
        <f t="shared" si="13"/>
        <v>85795</v>
      </c>
    </row>
    <row r="98" spans="1:20" x14ac:dyDescent="0.2">
      <c r="A98" s="435"/>
      <c r="B98" s="522">
        <v>8</v>
      </c>
      <c r="C98" s="934" t="s">
        <v>438</v>
      </c>
      <c r="D98" s="1133"/>
      <c r="E98" s="1134"/>
      <c r="F98" s="434"/>
      <c r="G98" s="495" t="s">
        <v>223</v>
      </c>
      <c r="H98" s="462"/>
      <c r="I98" s="463"/>
      <c r="J98" s="463">
        <f t="shared" si="14"/>
        <v>111000</v>
      </c>
      <c r="K98" s="452">
        <f t="shared" si="14"/>
        <v>111000</v>
      </c>
      <c r="L98" s="468"/>
      <c r="M98" s="469"/>
      <c r="N98" s="470"/>
      <c r="O98" s="1100"/>
      <c r="P98" s="528"/>
      <c r="Q98" s="529"/>
      <c r="R98" s="530"/>
      <c r="S98" s="452"/>
    </row>
    <row r="99" spans="1:20" ht="13.5" thickBot="1" x14ac:dyDescent="0.25">
      <c r="A99" s="475"/>
      <c r="B99" s="534" t="s">
        <v>93</v>
      </c>
      <c r="C99" s="486" t="s">
        <v>94</v>
      </c>
      <c r="D99" s="486"/>
      <c r="E99" s="486"/>
      <c r="F99" s="487"/>
      <c r="G99" s="535"/>
      <c r="H99" s="463">
        <f>L99+P99+H203+L203+P203+H308+L308+P308+H413</f>
        <v>81004358</v>
      </c>
      <c r="I99" s="463">
        <f>SUM(I91:I97)</f>
        <v>2011477</v>
      </c>
      <c r="J99" s="463">
        <f t="shared" si="14"/>
        <v>-10990332</v>
      </c>
      <c r="K99" s="452">
        <f t="shared" si="14"/>
        <v>72025503</v>
      </c>
      <c r="L99" s="466">
        <f>SUM(L91:L97)</f>
        <v>46257624</v>
      </c>
      <c r="M99" s="451">
        <f>SUM(M91:M97)</f>
        <v>181591</v>
      </c>
      <c r="N99" s="451">
        <f>SUM(N91:N97)</f>
        <v>-4831443</v>
      </c>
      <c r="O99" s="1100">
        <f t="shared" si="12"/>
        <v>41607772</v>
      </c>
      <c r="P99" s="536">
        <f>SUM(P91:P97)</f>
        <v>8071864</v>
      </c>
      <c r="Q99" s="537">
        <f>SUM(Q91:Q97)</f>
        <v>29886</v>
      </c>
      <c r="R99" s="537">
        <f>SUM(R91:R97)</f>
        <v>-1270459</v>
      </c>
      <c r="S99" s="452">
        <f t="shared" si="13"/>
        <v>6831291</v>
      </c>
    </row>
    <row r="100" spans="1:20" ht="14.25" thickTop="1" thickBot="1" x14ac:dyDescent="0.25">
      <c r="A100" s="1589" t="s">
        <v>83</v>
      </c>
      <c r="B100" s="1590"/>
      <c r="C100" s="1590"/>
      <c r="D100" s="1590"/>
      <c r="E100" s="1590"/>
      <c r="F100" s="1615"/>
      <c r="G100" s="539"/>
      <c r="H100" s="540">
        <f>L100+P100+H204+L204+P204+H309+L309+P309+H414</f>
        <v>629424386</v>
      </c>
      <c r="I100" s="540">
        <f>M100+Q100+I204+M204+Q204+I309+M309+Q309+I414</f>
        <v>234385162</v>
      </c>
      <c r="J100" s="540">
        <f t="shared" si="14"/>
        <v>79279364</v>
      </c>
      <c r="K100" s="540">
        <f t="shared" si="14"/>
        <v>943308912</v>
      </c>
      <c r="L100" s="540">
        <f>L13+L90</f>
        <v>138345252</v>
      </c>
      <c r="M100" s="540">
        <f>M13+M90</f>
        <v>8275841</v>
      </c>
      <c r="N100" s="540">
        <f>N13+N90</f>
        <v>-2493042</v>
      </c>
      <c r="O100" s="540">
        <f>O13+O90</f>
        <v>144128051</v>
      </c>
      <c r="P100" s="540">
        <f>P13+P99</f>
        <v>24063959</v>
      </c>
      <c r="Q100" s="540">
        <f>Q13+Q99</f>
        <v>1253445</v>
      </c>
      <c r="R100" s="540">
        <f>R13+R90</f>
        <v>-2412017</v>
      </c>
      <c r="S100" s="844">
        <f>S13+S99</f>
        <v>22905387</v>
      </c>
    </row>
    <row r="101" spans="1:20" ht="13.5" thickTop="1" x14ac:dyDescent="0.2">
      <c r="A101" s="541"/>
      <c r="B101" s="541"/>
      <c r="C101" s="541"/>
      <c r="D101" s="541"/>
      <c r="E101" s="541"/>
      <c r="F101" s="541"/>
      <c r="G101" s="541"/>
      <c r="H101" s="542"/>
      <c r="I101" s="542"/>
      <c r="J101" s="542"/>
      <c r="K101" s="542"/>
      <c r="L101" s="543"/>
      <c r="M101" s="543"/>
      <c r="N101" s="543"/>
      <c r="O101" s="543"/>
      <c r="P101" s="543"/>
      <c r="Q101" s="543"/>
      <c r="R101" s="543"/>
      <c r="S101" s="544"/>
    </row>
    <row r="102" spans="1:20" x14ac:dyDescent="0.2">
      <c r="A102" s="545"/>
      <c r="B102" s="545"/>
      <c r="C102" s="545"/>
      <c r="D102" s="545"/>
      <c r="E102" s="545"/>
      <c r="F102" s="545"/>
      <c r="G102" s="545"/>
      <c r="H102" s="546"/>
      <c r="I102" s="546"/>
      <c r="J102" s="546"/>
      <c r="K102" s="546"/>
      <c r="L102" s="547"/>
      <c r="M102" s="547"/>
      <c r="N102" s="547"/>
      <c r="O102" s="547"/>
      <c r="P102" s="547"/>
      <c r="Q102" s="547"/>
      <c r="R102" s="547"/>
      <c r="S102" s="548"/>
    </row>
    <row r="103" spans="1:20" x14ac:dyDescent="0.2">
      <c r="A103" s="545"/>
      <c r="B103" s="545"/>
      <c r="C103" s="545"/>
      <c r="D103" s="545"/>
      <c r="E103" s="545"/>
      <c r="F103" s="545"/>
      <c r="G103" s="545"/>
      <c r="H103" s="546"/>
      <c r="I103" s="546"/>
      <c r="J103" s="546"/>
      <c r="K103" s="546"/>
      <c r="L103" s="547"/>
      <c r="M103" s="547"/>
      <c r="N103" s="547"/>
      <c r="O103" s="547"/>
      <c r="P103" s="547"/>
      <c r="Q103" s="547"/>
      <c r="R103" s="547"/>
      <c r="S103" s="548"/>
    </row>
    <row r="104" spans="1:20" x14ac:dyDescent="0.2">
      <c r="A104" s="545"/>
      <c r="B104" s="545"/>
      <c r="C104" s="545"/>
      <c r="D104" s="545"/>
      <c r="E104" s="545"/>
      <c r="F104" s="545"/>
      <c r="G104" s="545"/>
      <c r="H104" s="546"/>
      <c r="I104" s="546"/>
      <c r="J104" s="546"/>
      <c r="K104" s="546"/>
      <c r="L104" s="547"/>
      <c r="M104" s="547"/>
      <c r="N104" s="547"/>
      <c r="O104" s="547"/>
      <c r="P104" s="547"/>
      <c r="Q104" s="547"/>
      <c r="R104" s="547"/>
      <c r="S104" s="548"/>
    </row>
    <row r="105" spans="1:20" x14ac:dyDescent="0.2">
      <c r="A105" s="400"/>
      <c r="B105" s="1576" t="s">
        <v>185</v>
      </c>
      <c r="C105" s="1576"/>
      <c r="D105" s="1576"/>
      <c r="E105" s="1576"/>
      <c r="F105" s="1576"/>
      <c r="G105" s="1576"/>
      <c r="H105" s="1576"/>
      <c r="I105" s="1576"/>
      <c r="J105" s="1576"/>
      <c r="K105" s="1576"/>
      <c r="L105" s="1576"/>
      <c r="M105" s="1576"/>
      <c r="N105" s="1576"/>
      <c r="O105" s="1576"/>
      <c r="P105" s="1576"/>
      <c r="Q105" s="1576"/>
      <c r="R105" s="1576"/>
      <c r="S105" s="1576"/>
    </row>
    <row r="106" spans="1:20" x14ac:dyDescent="0.2">
      <c r="A106" s="1544" t="s">
        <v>437</v>
      </c>
      <c r="B106" s="1544"/>
      <c r="C106" s="1544"/>
      <c r="D106" s="1544"/>
      <c r="E106" s="1544"/>
      <c r="F106" s="1544"/>
      <c r="G106" s="1544"/>
      <c r="H106" s="1544"/>
      <c r="I106" s="1544"/>
      <c r="J106" s="1544"/>
      <c r="K106" s="1544"/>
      <c r="L106" s="1544"/>
      <c r="M106" s="1544"/>
      <c r="N106" s="1544"/>
      <c r="O106" s="1544"/>
      <c r="P106" s="1544"/>
      <c r="Q106" s="1544"/>
      <c r="R106" s="1544"/>
      <c r="S106" s="1544"/>
      <c r="T106" s="398"/>
    </row>
    <row r="107" spans="1:20" ht="15" customHeight="1" x14ac:dyDescent="0.2">
      <c r="A107" s="1542" t="s">
        <v>367</v>
      </c>
      <c r="B107" s="1542"/>
      <c r="C107" s="1542"/>
      <c r="D107" s="1542"/>
      <c r="E107" s="1542"/>
      <c r="F107" s="1542"/>
      <c r="G107" s="1542"/>
      <c r="H107" s="1542"/>
      <c r="I107" s="1542"/>
      <c r="J107" s="1542"/>
      <c r="K107" s="1542"/>
      <c r="L107" s="1542"/>
      <c r="M107" s="1542"/>
      <c r="N107" s="1542"/>
      <c r="O107" s="1542"/>
      <c r="P107" s="1542"/>
      <c r="Q107" s="1542"/>
      <c r="R107" s="1542"/>
      <c r="S107" s="1542"/>
      <c r="T107" s="398"/>
    </row>
    <row r="108" spans="1:20" x14ac:dyDescent="0.2">
      <c r="A108" s="401"/>
      <c r="B108" s="401"/>
      <c r="C108" s="401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398"/>
    </row>
    <row r="109" spans="1:20" ht="13.5" thickBot="1" x14ac:dyDescent="0.25">
      <c r="A109" s="1524" t="s">
        <v>330</v>
      </c>
      <c r="B109" s="1525"/>
      <c r="C109" s="1525"/>
      <c r="D109" s="1525"/>
      <c r="E109" s="1525"/>
      <c r="F109" s="1525"/>
      <c r="G109" s="1525"/>
      <c r="H109" s="1525"/>
      <c r="I109" s="1525"/>
      <c r="J109" s="1525"/>
      <c r="K109" s="1525"/>
      <c r="L109" s="1525"/>
      <c r="M109" s="1525"/>
      <c r="N109" s="1525"/>
      <c r="O109" s="1525"/>
      <c r="P109" s="1525"/>
      <c r="Q109" s="1525"/>
      <c r="R109" s="1525"/>
      <c r="S109" s="1525"/>
      <c r="T109" s="398"/>
    </row>
    <row r="110" spans="1:20" ht="13.5" thickTop="1" x14ac:dyDescent="0.2">
      <c r="A110" s="1558" t="s">
        <v>0</v>
      </c>
      <c r="B110" s="1564" t="s">
        <v>76</v>
      </c>
      <c r="C110" s="1565"/>
      <c r="D110" s="1565"/>
      <c r="E110" s="1565"/>
      <c r="F110" s="1566"/>
      <c r="G110" s="1545" t="s">
        <v>221</v>
      </c>
      <c r="H110" s="1601" t="s">
        <v>51</v>
      </c>
      <c r="I110" s="1555"/>
      <c r="J110" s="1555"/>
      <c r="K110" s="1555"/>
      <c r="L110" s="1555"/>
      <c r="M110" s="1555"/>
      <c r="N110" s="1555"/>
      <c r="O110" s="1555"/>
      <c r="P110" s="1555"/>
      <c r="Q110" s="1555"/>
      <c r="R110" s="1555"/>
      <c r="S110" s="1556"/>
    </row>
    <row r="111" spans="1:20" x14ac:dyDescent="0.2">
      <c r="A111" s="1559"/>
      <c r="B111" s="1567"/>
      <c r="C111" s="1541"/>
      <c r="D111" s="1541"/>
      <c r="E111" s="1541"/>
      <c r="F111" s="1568"/>
      <c r="G111" s="1546"/>
      <c r="H111" s="1577" t="s">
        <v>212</v>
      </c>
      <c r="I111" s="1577"/>
      <c r="J111" s="1577"/>
      <c r="K111" s="1598"/>
      <c r="L111" s="1534" t="s">
        <v>213</v>
      </c>
      <c r="M111" s="1535"/>
      <c r="N111" s="1536"/>
      <c r="O111" s="1536"/>
      <c r="P111" s="1534" t="s">
        <v>280</v>
      </c>
      <c r="Q111" s="1535"/>
      <c r="R111" s="1536"/>
      <c r="S111" s="1537"/>
      <c r="T111" s="549"/>
    </row>
    <row r="112" spans="1:20" ht="18.75" customHeight="1" x14ac:dyDescent="0.2">
      <c r="A112" s="1559"/>
      <c r="B112" s="1567"/>
      <c r="C112" s="1541"/>
      <c r="D112" s="1541"/>
      <c r="E112" s="1541"/>
      <c r="F112" s="1568"/>
      <c r="G112" s="1546"/>
      <c r="H112" s="1522" t="s">
        <v>364</v>
      </c>
      <c r="I112" s="1532" t="s">
        <v>173</v>
      </c>
      <c r="J112" s="1532" t="s">
        <v>174</v>
      </c>
      <c r="K112" s="1530" t="s">
        <v>172</v>
      </c>
      <c r="L112" s="1522" t="s">
        <v>364</v>
      </c>
      <c r="M112" s="1532" t="s">
        <v>173</v>
      </c>
      <c r="N112" s="1532" t="s">
        <v>174</v>
      </c>
      <c r="O112" s="1530" t="s">
        <v>172</v>
      </c>
      <c r="P112" s="1522" t="s">
        <v>364</v>
      </c>
      <c r="Q112" s="1532" t="s">
        <v>173</v>
      </c>
      <c r="R112" s="1532" t="s">
        <v>174</v>
      </c>
      <c r="S112" s="1530" t="s">
        <v>172</v>
      </c>
    </row>
    <row r="113" spans="1:19" ht="18" customHeight="1" x14ac:dyDescent="0.2">
      <c r="A113" s="1559"/>
      <c r="B113" s="1567"/>
      <c r="C113" s="1541"/>
      <c r="D113" s="1541"/>
      <c r="E113" s="1541"/>
      <c r="F113" s="1568"/>
      <c r="G113" s="1546"/>
      <c r="H113" s="1523"/>
      <c r="I113" s="1533"/>
      <c r="J113" s="1533"/>
      <c r="K113" s="1531"/>
      <c r="L113" s="1523"/>
      <c r="M113" s="1533"/>
      <c r="N113" s="1533"/>
      <c r="O113" s="1531"/>
      <c r="P113" s="1523"/>
      <c r="Q113" s="1533"/>
      <c r="R113" s="1533"/>
      <c r="S113" s="1531"/>
    </row>
    <row r="114" spans="1:19" x14ac:dyDescent="0.2">
      <c r="A114" s="1559"/>
      <c r="B114" s="1599"/>
      <c r="C114" s="1599"/>
      <c r="D114" s="1599"/>
      <c r="E114" s="1518"/>
      <c r="F114" s="1600"/>
      <c r="G114" s="1547"/>
      <c r="H114" s="406" t="s">
        <v>60</v>
      </c>
      <c r="I114" s="403" t="s">
        <v>64</v>
      </c>
      <c r="J114" s="404" t="s">
        <v>65</v>
      </c>
      <c r="K114" s="405" t="s">
        <v>66</v>
      </c>
      <c r="L114" s="402" t="s">
        <v>67</v>
      </c>
      <c r="M114" s="403" t="s">
        <v>68</v>
      </c>
      <c r="N114" s="404" t="s">
        <v>69</v>
      </c>
      <c r="O114" s="404" t="s">
        <v>224</v>
      </c>
      <c r="P114" s="402" t="s">
        <v>225</v>
      </c>
      <c r="Q114" s="406" t="s">
        <v>226</v>
      </c>
      <c r="R114" s="404" t="s">
        <v>227</v>
      </c>
      <c r="S114" s="405" t="s">
        <v>228</v>
      </c>
    </row>
    <row r="115" spans="1:19" x14ac:dyDescent="0.2">
      <c r="A115" s="1569" t="s">
        <v>86</v>
      </c>
      <c r="B115" s="1570"/>
      <c r="C115" s="1570"/>
      <c r="D115" s="1570"/>
      <c r="E115" s="1570"/>
      <c r="F115" s="1571"/>
      <c r="G115" s="407"/>
      <c r="H115" s="550">
        <f>H175+H184</f>
        <v>83710838</v>
      </c>
      <c r="I115" s="552">
        <f>I175+I184</f>
        <v>26176530</v>
      </c>
      <c r="J115" s="576">
        <f t="shared" ref="J115:S115" si="15">J175+J184</f>
        <v>18993439</v>
      </c>
      <c r="K115" s="1102">
        <f t="shared" si="15"/>
        <v>128880807</v>
      </c>
      <c r="L115" s="551">
        <f t="shared" si="15"/>
        <v>1900000</v>
      </c>
      <c r="M115" s="551">
        <f t="shared" si="15"/>
        <v>0</v>
      </c>
      <c r="N115" s="551">
        <f t="shared" si="15"/>
        <v>-220000</v>
      </c>
      <c r="O115" s="552">
        <f t="shared" si="15"/>
        <v>1680000</v>
      </c>
      <c r="P115" s="1025">
        <f t="shared" si="15"/>
        <v>221785038</v>
      </c>
      <c r="Q115" s="576">
        <f t="shared" si="15"/>
        <v>-15420368</v>
      </c>
      <c r="R115" s="551">
        <f t="shared" si="15"/>
        <v>48266640</v>
      </c>
      <c r="S115" s="550">
        <f t="shared" si="15"/>
        <v>254631310</v>
      </c>
    </row>
    <row r="116" spans="1:19" x14ac:dyDescent="0.2">
      <c r="A116" s="412" t="s">
        <v>18</v>
      </c>
      <c r="B116" s="413" t="s">
        <v>87</v>
      </c>
      <c r="C116" s="414"/>
      <c r="D116" s="414"/>
      <c r="E116" s="414"/>
      <c r="F116" s="415"/>
      <c r="G116" s="416"/>
      <c r="H116" s="553"/>
      <c r="I116" s="422"/>
      <c r="J116" s="423"/>
      <c r="K116" s="424"/>
      <c r="L116" s="554"/>
      <c r="M116" s="554"/>
      <c r="N116" s="555"/>
      <c r="O116" s="555"/>
      <c r="P116" s="556"/>
      <c r="Q116" s="421"/>
      <c r="R116" s="428"/>
      <c r="S116" s="424"/>
    </row>
    <row r="117" spans="1:19" x14ac:dyDescent="0.2">
      <c r="A117" s="412"/>
      <c r="B117" s="425" t="s">
        <v>18</v>
      </c>
      <c r="C117" s="1548" t="s">
        <v>136</v>
      </c>
      <c r="D117" s="1548"/>
      <c r="E117" s="1549"/>
      <c r="F117" s="427" t="s">
        <v>223</v>
      </c>
      <c r="G117" s="427" t="s">
        <v>223</v>
      </c>
      <c r="H117" s="556">
        <v>6756000</v>
      </c>
      <c r="I117" s="418"/>
      <c r="J117" s="557">
        <v>690483</v>
      </c>
      <c r="K117" s="573">
        <f>SUM(H117:J117)</f>
        <v>7446483</v>
      </c>
      <c r="L117" s="463"/>
      <c r="M117" s="463"/>
      <c r="N117" s="523"/>
      <c r="O117" s="523"/>
      <c r="P117" s="556">
        <v>218587044</v>
      </c>
      <c r="Q117" s="419">
        <v>-15741914</v>
      </c>
      <c r="R117" s="428">
        <v>47908240</v>
      </c>
      <c r="S117" s="573">
        <f>SUM(P117:R117)</f>
        <v>250753370</v>
      </c>
    </row>
    <row r="118" spans="1:19" x14ac:dyDescent="0.2">
      <c r="A118" s="412"/>
      <c r="B118" s="425" t="s">
        <v>19</v>
      </c>
      <c r="C118" s="1526" t="s">
        <v>134</v>
      </c>
      <c r="D118" s="1526"/>
      <c r="E118" s="1527"/>
      <c r="F118" s="430" t="s">
        <v>222</v>
      </c>
      <c r="G118" s="430" t="s">
        <v>222</v>
      </c>
      <c r="H118" s="558">
        <v>2847300</v>
      </c>
      <c r="I118" s="432"/>
      <c r="J118" s="433">
        <v>2006401</v>
      </c>
      <c r="K118" s="573">
        <f t="shared" ref="K118:K141" si="16">SUM(H118:J118)</f>
        <v>4853701</v>
      </c>
      <c r="L118" s="432"/>
      <c r="M118" s="432"/>
      <c r="N118" s="433"/>
      <c r="O118" s="555"/>
      <c r="P118" s="556"/>
      <c r="Q118" s="421"/>
      <c r="R118" s="428"/>
      <c r="S118" s="573"/>
    </row>
    <row r="119" spans="1:19" x14ac:dyDescent="0.2">
      <c r="A119" s="412"/>
      <c r="B119" s="425" t="s">
        <v>31</v>
      </c>
      <c r="C119" s="429" t="s">
        <v>298</v>
      </c>
      <c r="D119" s="429"/>
      <c r="E119" s="430"/>
      <c r="F119" s="430" t="s">
        <v>223</v>
      </c>
      <c r="G119" s="430" t="s">
        <v>223</v>
      </c>
      <c r="H119" s="558"/>
      <c r="I119" s="432"/>
      <c r="J119" s="433"/>
      <c r="K119" s="573"/>
      <c r="L119" s="432"/>
      <c r="M119" s="432"/>
      <c r="N119" s="433"/>
      <c r="O119" s="555"/>
      <c r="P119" s="556"/>
      <c r="Q119" s="421">
        <v>231776</v>
      </c>
      <c r="R119" s="428">
        <v>89770</v>
      </c>
      <c r="S119" s="573">
        <f>SUM(P119:R119)</f>
        <v>321546</v>
      </c>
    </row>
    <row r="120" spans="1:19" x14ac:dyDescent="0.2">
      <c r="A120" s="412"/>
      <c r="B120" s="425" t="s">
        <v>32</v>
      </c>
      <c r="C120" s="839" t="s">
        <v>341</v>
      </c>
      <c r="D120" s="429"/>
      <c r="E120" s="430"/>
      <c r="F120" s="430" t="s">
        <v>223</v>
      </c>
      <c r="G120" s="430" t="s">
        <v>222</v>
      </c>
      <c r="H120" s="558"/>
      <c r="I120" s="432"/>
      <c r="J120" s="433"/>
      <c r="K120" s="573"/>
      <c r="L120" s="432"/>
      <c r="M120" s="432"/>
      <c r="N120" s="433"/>
      <c r="O120" s="555"/>
      <c r="P120" s="556">
        <v>97986</v>
      </c>
      <c r="Q120" s="421">
        <v>89770</v>
      </c>
      <c r="R120" s="428">
        <v>-89770</v>
      </c>
      <c r="S120" s="573">
        <f>SUM(P120:R120)</f>
        <v>97986</v>
      </c>
    </row>
    <row r="121" spans="1:19" x14ac:dyDescent="0.2">
      <c r="A121" s="412"/>
      <c r="B121" s="425" t="s">
        <v>52</v>
      </c>
      <c r="C121" s="1526" t="s">
        <v>137</v>
      </c>
      <c r="D121" s="1526"/>
      <c r="E121" s="1527"/>
      <c r="F121" s="430" t="s">
        <v>222</v>
      </c>
      <c r="G121" s="430" t="s">
        <v>222</v>
      </c>
      <c r="H121" s="558">
        <v>736952</v>
      </c>
      <c r="I121" s="432"/>
      <c r="J121" s="433">
        <v>651372</v>
      </c>
      <c r="K121" s="573">
        <f t="shared" si="16"/>
        <v>1388324</v>
      </c>
      <c r="L121" s="432"/>
      <c r="M121" s="432"/>
      <c r="N121" s="433"/>
      <c r="O121" s="555"/>
      <c r="P121" s="556"/>
      <c r="Q121" s="421"/>
      <c r="R121" s="428"/>
      <c r="S121" s="573"/>
    </row>
    <row r="122" spans="1:19" x14ac:dyDescent="0.2">
      <c r="A122" s="412"/>
      <c r="B122" s="425" t="s">
        <v>53</v>
      </c>
      <c r="C122" s="1526" t="s">
        <v>299</v>
      </c>
      <c r="D122" s="1526"/>
      <c r="E122" s="1527"/>
      <c r="F122" s="427" t="s">
        <v>222</v>
      </c>
      <c r="G122" s="427" t="s">
        <v>222</v>
      </c>
      <c r="H122" s="558"/>
      <c r="I122" s="432"/>
      <c r="J122" s="433"/>
      <c r="K122" s="573"/>
      <c r="L122" s="432"/>
      <c r="M122" s="432"/>
      <c r="N122" s="433"/>
      <c r="O122" s="555"/>
      <c r="P122" s="556"/>
      <c r="Q122" s="421"/>
      <c r="R122" s="428"/>
      <c r="S122" s="573"/>
    </row>
    <row r="123" spans="1:19" x14ac:dyDescent="0.2">
      <c r="A123" s="412"/>
      <c r="B123" s="425" t="s">
        <v>54</v>
      </c>
      <c r="C123" s="1526" t="s">
        <v>220</v>
      </c>
      <c r="D123" s="1526"/>
      <c r="E123" s="1527"/>
      <c r="F123" s="430" t="s">
        <v>222</v>
      </c>
      <c r="G123" s="430" t="s">
        <v>222</v>
      </c>
      <c r="H123" s="558">
        <v>6920638</v>
      </c>
      <c r="I123" s="432">
        <v>22276427</v>
      </c>
      <c r="J123" s="433">
        <v>14824006</v>
      </c>
      <c r="K123" s="573">
        <f t="shared" si="16"/>
        <v>44021071</v>
      </c>
      <c r="L123" s="432"/>
      <c r="M123" s="432"/>
      <c r="N123" s="433"/>
      <c r="O123" s="555"/>
      <c r="P123" s="556"/>
      <c r="Q123" s="421"/>
      <c r="R123" s="428"/>
      <c r="S123" s="573"/>
    </row>
    <row r="124" spans="1:19" x14ac:dyDescent="0.2">
      <c r="A124" s="412"/>
      <c r="B124" s="425" t="s">
        <v>55</v>
      </c>
      <c r="C124" s="429" t="s">
        <v>300</v>
      </c>
      <c r="D124" s="429"/>
      <c r="E124" s="430"/>
      <c r="F124" s="430"/>
      <c r="G124" s="430" t="s">
        <v>222</v>
      </c>
      <c r="H124" s="558">
        <v>23262990</v>
      </c>
      <c r="I124" s="432"/>
      <c r="J124" s="433">
        <v>1458922</v>
      </c>
      <c r="K124" s="573">
        <f>SUM(H124:J124)</f>
        <v>24721912</v>
      </c>
      <c r="L124" s="432"/>
      <c r="M124" s="432"/>
      <c r="N124" s="433"/>
      <c r="O124" s="555"/>
      <c r="P124" s="556"/>
      <c r="Q124" s="421"/>
      <c r="R124" s="428"/>
      <c r="S124" s="573"/>
    </row>
    <row r="125" spans="1:19" x14ac:dyDescent="0.2">
      <c r="A125" s="412"/>
      <c r="B125" s="425" t="s">
        <v>56</v>
      </c>
      <c r="C125" s="1526" t="s">
        <v>135</v>
      </c>
      <c r="D125" s="1526"/>
      <c r="E125" s="1527"/>
      <c r="F125" s="427" t="s">
        <v>222</v>
      </c>
      <c r="G125" s="427" t="s">
        <v>222</v>
      </c>
      <c r="H125" s="558">
        <v>1574800</v>
      </c>
      <c r="I125" s="432"/>
      <c r="J125" s="433"/>
      <c r="K125" s="573">
        <f t="shared" si="16"/>
        <v>1574800</v>
      </c>
      <c r="L125" s="432"/>
      <c r="M125" s="432"/>
      <c r="N125" s="433"/>
      <c r="O125" s="555"/>
      <c r="P125" s="556"/>
      <c r="Q125" s="421"/>
      <c r="R125" s="428"/>
      <c r="S125" s="573"/>
    </row>
    <row r="126" spans="1:19" x14ac:dyDescent="0.2">
      <c r="A126" s="412"/>
      <c r="B126" s="425" t="s">
        <v>57</v>
      </c>
      <c r="C126" s="1526" t="s">
        <v>301</v>
      </c>
      <c r="D126" s="1526"/>
      <c r="E126" s="1527"/>
      <c r="F126" s="427" t="s">
        <v>222</v>
      </c>
      <c r="G126" s="427" t="s">
        <v>222</v>
      </c>
      <c r="H126" s="558"/>
      <c r="I126" s="432"/>
      <c r="J126" s="433"/>
      <c r="K126" s="573"/>
      <c r="L126" s="432"/>
      <c r="M126" s="432"/>
      <c r="N126" s="433"/>
      <c r="O126" s="555"/>
      <c r="P126" s="556"/>
      <c r="Q126" s="421"/>
      <c r="R126" s="428"/>
      <c r="S126" s="573"/>
    </row>
    <row r="127" spans="1:19" x14ac:dyDescent="0.2">
      <c r="A127" s="412"/>
      <c r="B127" s="425" t="s">
        <v>58</v>
      </c>
      <c r="C127" s="1561" t="s">
        <v>368</v>
      </c>
      <c r="D127" s="1526"/>
      <c r="E127" s="1527"/>
      <c r="F127" s="430" t="s">
        <v>223</v>
      </c>
      <c r="G127" s="430" t="s">
        <v>223</v>
      </c>
      <c r="H127" s="558">
        <v>2790000</v>
      </c>
      <c r="I127" s="432"/>
      <c r="J127" s="433">
        <v>294000</v>
      </c>
      <c r="K127" s="573">
        <f t="shared" si="16"/>
        <v>3084000</v>
      </c>
      <c r="L127" s="432"/>
      <c r="M127" s="432"/>
      <c r="N127" s="433"/>
      <c r="O127" s="555"/>
      <c r="P127" s="556"/>
      <c r="Q127" s="421"/>
      <c r="R127" s="428"/>
      <c r="S127" s="573"/>
    </row>
    <row r="128" spans="1:19" x14ac:dyDescent="0.2">
      <c r="A128" s="412"/>
      <c r="B128" s="425" t="s">
        <v>59</v>
      </c>
      <c r="C128" s="1561" t="s">
        <v>369</v>
      </c>
      <c r="D128" s="1526"/>
      <c r="E128" s="1527"/>
      <c r="F128" s="430" t="s">
        <v>223</v>
      </c>
      <c r="G128" s="427" t="s">
        <v>222</v>
      </c>
      <c r="H128" s="558">
        <v>1270000</v>
      </c>
      <c r="I128" s="432"/>
      <c r="J128" s="433"/>
      <c r="K128" s="573">
        <f t="shared" si="16"/>
        <v>1270000</v>
      </c>
      <c r="L128" s="432"/>
      <c r="M128" s="432"/>
      <c r="N128" s="433"/>
      <c r="O128" s="555"/>
      <c r="P128" s="556"/>
      <c r="Q128" s="421"/>
      <c r="R128" s="428"/>
      <c r="S128" s="573"/>
    </row>
    <row r="129" spans="1:19" x14ac:dyDescent="0.2">
      <c r="A129" s="412"/>
      <c r="B129" s="425" t="s">
        <v>60</v>
      </c>
      <c r="C129" s="1561" t="s">
        <v>370</v>
      </c>
      <c r="D129" s="1526"/>
      <c r="E129" s="1527"/>
      <c r="F129" s="430" t="s">
        <v>223</v>
      </c>
      <c r="G129" s="430" t="s">
        <v>223</v>
      </c>
      <c r="H129" s="558">
        <v>1558981</v>
      </c>
      <c r="I129" s="432"/>
      <c r="J129" s="433">
        <v>61980</v>
      </c>
      <c r="K129" s="573">
        <f t="shared" si="16"/>
        <v>1620961</v>
      </c>
      <c r="L129" s="432"/>
      <c r="M129" s="432"/>
      <c r="N129" s="433"/>
      <c r="O129" s="555"/>
      <c r="P129" s="556"/>
      <c r="Q129" s="421"/>
      <c r="R129" s="428"/>
      <c r="S129" s="573"/>
    </row>
    <row r="130" spans="1:19" x14ac:dyDescent="0.2">
      <c r="A130" s="412"/>
      <c r="B130" s="425" t="s">
        <v>64</v>
      </c>
      <c r="C130" s="1561" t="s">
        <v>340</v>
      </c>
      <c r="D130" s="1526"/>
      <c r="E130" s="1527"/>
      <c r="F130" s="430" t="s">
        <v>223</v>
      </c>
      <c r="G130" s="427" t="s">
        <v>222</v>
      </c>
      <c r="H130" s="558"/>
      <c r="I130" s="432"/>
      <c r="J130" s="433"/>
      <c r="K130" s="573"/>
      <c r="L130" s="432"/>
      <c r="M130" s="432"/>
      <c r="N130" s="433"/>
      <c r="O130" s="555"/>
      <c r="P130" s="556"/>
      <c r="Q130" s="421"/>
      <c r="R130" s="428"/>
      <c r="S130" s="573"/>
    </row>
    <row r="131" spans="1:19" x14ac:dyDescent="0.2">
      <c r="A131" s="412"/>
      <c r="B131" s="425" t="s">
        <v>65</v>
      </c>
      <c r="C131" s="1561" t="s">
        <v>339</v>
      </c>
      <c r="D131" s="1526"/>
      <c r="E131" s="1527"/>
      <c r="F131" s="430" t="s">
        <v>223</v>
      </c>
      <c r="G131" s="427" t="s">
        <v>222</v>
      </c>
      <c r="H131" s="558"/>
      <c r="I131" s="432">
        <v>956694</v>
      </c>
      <c r="J131" s="433"/>
      <c r="K131" s="573">
        <f t="shared" si="16"/>
        <v>956694</v>
      </c>
      <c r="L131" s="432"/>
      <c r="M131" s="432"/>
      <c r="N131" s="433"/>
      <c r="O131" s="555"/>
      <c r="P131" s="556"/>
      <c r="Q131" s="421"/>
      <c r="R131" s="428"/>
      <c r="S131" s="573"/>
    </row>
    <row r="132" spans="1:19" x14ac:dyDescent="0.2">
      <c r="A132" s="412"/>
      <c r="B132" s="425" t="s">
        <v>66</v>
      </c>
      <c r="C132" s="1561" t="s">
        <v>371</v>
      </c>
      <c r="D132" s="1526"/>
      <c r="E132" s="1527"/>
      <c r="F132" s="427" t="s">
        <v>223</v>
      </c>
      <c r="G132" s="427" t="s">
        <v>223</v>
      </c>
      <c r="H132" s="558">
        <v>342900</v>
      </c>
      <c r="I132" s="432"/>
      <c r="J132" s="433"/>
      <c r="K132" s="573">
        <f t="shared" si="16"/>
        <v>342900</v>
      </c>
      <c r="L132" s="432"/>
      <c r="M132" s="432"/>
      <c r="N132" s="433"/>
      <c r="O132" s="555"/>
      <c r="P132" s="556"/>
      <c r="Q132" s="421"/>
      <c r="R132" s="428"/>
      <c r="S132" s="573"/>
    </row>
    <row r="133" spans="1:19" x14ac:dyDescent="0.2">
      <c r="A133" s="412"/>
      <c r="B133" s="425" t="s">
        <v>67</v>
      </c>
      <c r="C133" s="1526" t="s">
        <v>302</v>
      </c>
      <c r="D133" s="1526"/>
      <c r="E133" s="1527"/>
      <c r="F133" s="427" t="s">
        <v>223</v>
      </c>
      <c r="G133" s="427" t="s">
        <v>223</v>
      </c>
      <c r="H133" s="558">
        <v>5461000</v>
      </c>
      <c r="I133" s="432">
        <v>1792037</v>
      </c>
      <c r="J133" s="433">
        <v>325481</v>
      </c>
      <c r="K133" s="573">
        <f t="shared" si="16"/>
        <v>7578518</v>
      </c>
      <c r="L133" s="432"/>
      <c r="M133" s="432"/>
      <c r="N133" s="433"/>
      <c r="O133" s="555"/>
      <c r="P133" s="556"/>
      <c r="Q133" s="421"/>
      <c r="R133" s="428"/>
      <c r="S133" s="573"/>
    </row>
    <row r="134" spans="1:19" x14ac:dyDescent="0.2">
      <c r="A134" s="412"/>
      <c r="B134" s="425" t="s">
        <v>68</v>
      </c>
      <c r="C134" s="1526" t="s">
        <v>303</v>
      </c>
      <c r="D134" s="1526"/>
      <c r="E134" s="1527"/>
      <c r="F134" s="430" t="s">
        <v>223</v>
      </c>
      <c r="G134" s="430" t="s">
        <v>223</v>
      </c>
      <c r="H134" s="558">
        <v>3427220</v>
      </c>
      <c r="I134" s="432"/>
      <c r="J134" s="433">
        <v>203446</v>
      </c>
      <c r="K134" s="573">
        <f t="shared" si="16"/>
        <v>3630666</v>
      </c>
      <c r="L134" s="432"/>
      <c r="M134" s="432"/>
      <c r="N134" s="433"/>
      <c r="O134" s="555"/>
      <c r="P134" s="556"/>
      <c r="Q134" s="421"/>
      <c r="R134" s="428"/>
      <c r="S134" s="573"/>
    </row>
    <row r="135" spans="1:19" x14ac:dyDescent="0.2">
      <c r="A135" s="412"/>
      <c r="B135" s="425" t="s">
        <v>69</v>
      </c>
      <c r="C135" s="1526" t="s">
        <v>138</v>
      </c>
      <c r="D135" s="1526"/>
      <c r="E135" s="1527"/>
      <c r="F135" s="430" t="s">
        <v>223</v>
      </c>
      <c r="G135" s="430" t="s">
        <v>223</v>
      </c>
      <c r="H135" s="558">
        <v>688590</v>
      </c>
      <c r="I135" s="432"/>
      <c r="J135" s="433">
        <v>337667</v>
      </c>
      <c r="K135" s="573">
        <f t="shared" si="16"/>
        <v>1026257</v>
      </c>
      <c r="L135" s="432"/>
      <c r="M135" s="432"/>
      <c r="N135" s="433"/>
      <c r="O135" s="555"/>
      <c r="P135" s="556"/>
      <c r="Q135" s="421"/>
      <c r="R135" s="428"/>
      <c r="S135" s="573"/>
    </row>
    <row r="136" spans="1:19" x14ac:dyDescent="0.2">
      <c r="A136" s="412"/>
      <c r="B136" s="425" t="s">
        <v>224</v>
      </c>
      <c r="C136" s="1561" t="s">
        <v>372</v>
      </c>
      <c r="D136" s="1526"/>
      <c r="E136" s="1527"/>
      <c r="F136" s="430" t="s">
        <v>223</v>
      </c>
      <c r="G136" s="427" t="s">
        <v>222</v>
      </c>
      <c r="H136" s="558"/>
      <c r="I136" s="432"/>
      <c r="J136" s="433">
        <v>85840</v>
      </c>
      <c r="K136" s="573">
        <f t="shared" si="16"/>
        <v>85840</v>
      </c>
      <c r="L136" s="432"/>
      <c r="M136" s="432"/>
      <c r="N136" s="433"/>
      <c r="O136" s="523"/>
      <c r="P136" s="556">
        <v>1032480</v>
      </c>
      <c r="Q136" s="421"/>
      <c r="R136" s="428">
        <v>-85840</v>
      </c>
      <c r="S136" s="573">
        <f>SUM(P136:R136)</f>
        <v>946640</v>
      </c>
    </row>
    <row r="137" spans="1:19" x14ac:dyDescent="0.2">
      <c r="A137" s="412"/>
      <c r="B137" s="425" t="s">
        <v>225</v>
      </c>
      <c r="C137" s="429" t="s">
        <v>78</v>
      </c>
      <c r="D137" s="429"/>
      <c r="E137" s="430"/>
      <c r="F137" s="434" t="s">
        <v>222</v>
      </c>
      <c r="G137" s="430" t="s">
        <v>223</v>
      </c>
      <c r="H137" s="558">
        <v>935000</v>
      </c>
      <c r="I137" s="432"/>
      <c r="J137" s="433"/>
      <c r="K137" s="573">
        <f t="shared" si="16"/>
        <v>935000</v>
      </c>
      <c r="L137" s="432"/>
      <c r="M137" s="432"/>
      <c r="N137" s="433"/>
      <c r="O137" s="523"/>
      <c r="P137" s="556"/>
      <c r="Q137" s="421"/>
      <c r="R137" s="428"/>
      <c r="S137" s="573"/>
    </row>
    <row r="138" spans="1:19" x14ac:dyDescent="0.2">
      <c r="A138" s="412"/>
      <c r="B138" s="425" t="s">
        <v>226</v>
      </c>
      <c r="C138" s="1526" t="s">
        <v>139</v>
      </c>
      <c r="D138" s="1526"/>
      <c r="E138" s="1527"/>
      <c r="F138" s="430" t="s">
        <v>222</v>
      </c>
      <c r="G138" s="430" t="s">
        <v>223</v>
      </c>
      <c r="H138" s="558">
        <v>188000</v>
      </c>
      <c r="I138" s="432"/>
      <c r="J138" s="433"/>
      <c r="K138" s="573">
        <f t="shared" si="16"/>
        <v>188000</v>
      </c>
      <c r="L138" s="432"/>
      <c r="M138" s="432"/>
      <c r="N138" s="433"/>
      <c r="O138" s="523"/>
      <c r="P138" s="556"/>
      <c r="Q138" s="421"/>
      <c r="R138" s="428"/>
      <c r="S138" s="573"/>
    </row>
    <row r="139" spans="1:19" x14ac:dyDescent="0.2">
      <c r="A139" s="412"/>
      <c r="B139" s="425" t="s">
        <v>227</v>
      </c>
      <c r="C139" s="1526" t="s">
        <v>140</v>
      </c>
      <c r="D139" s="1526"/>
      <c r="E139" s="1527"/>
      <c r="F139" s="427" t="s">
        <v>222</v>
      </c>
      <c r="G139" s="430" t="s">
        <v>223</v>
      </c>
      <c r="H139" s="559">
        <v>1036496</v>
      </c>
      <c r="I139" s="437"/>
      <c r="J139" s="438">
        <v>84614</v>
      </c>
      <c r="K139" s="573">
        <f t="shared" si="16"/>
        <v>1121110</v>
      </c>
      <c r="L139" s="437"/>
      <c r="M139" s="437"/>
      <c r="N139" s="438"/>
      <c r="O139" s="523"/>
      <c r="P139" s="556">
        <v>567528</v>
      </c>
      <c r="Q139" s="421"/>
      <c r="R139" s="428"/>
      <c r="S139" s="573">
        <f>SUM(P139:R139)</f>
        <v>567528</v>
      </c>
    </row>
    <row r="140" spans="1:19" x14ac:dyDescent="0.2">
      <c r="A140" s="435"/>
      <c r="B140" s="425" t="s">
        <v>228</v>
      </c>
      <c r="C140" s="1526" t="s">
        <v>304</v>
      </c>
      <c r="D140" s="1526"/>
      <c r="E140" s="1527"/>
      <c r="F140" s="430" t="s">
        <v>222</v>
      </c>
      <c r="G140" s="430" t="s">
        <v>223</v>
      </c>
      <c r="H140" s="559">
        <v>1436370</v>
      </c>
      <c r="I140" s="437"/>
      <c r="J140" s="438"/>
      <c r="K140" s="573">
        <f t="shared" si="16"/>
        <v>1436370</v>
      </c>
      <c r="L140" s="437"/>
      <c r="M140" s="437"/>
      <c r="N140" s="438"/>
      <c r="O140" s="555">
        <f>SUM(L140:N140)</f>
        <v>0</v>
      </c>
      <c r="P140" s="556"/>
      <c r="Q140" s="421"/>
      <c r="R140" s="428"/>
      <c r="S140" s="573"/>
    </row>
    <row r="141" spans="1:19" x14ac:dyDescent="0.2">
      <c r="A141" s="412"/>
      <c r="B141" s="425" t="s">
        <v>229</v>
      </c>
      <c r="C141" s="1526" t="s">
        <v>144</v>
      </c>
      <c r="D141" s="1526"/>
      <c r="E141" s="1527"/>
      <c r="F141" s="427" t="s">
        <v>223</v>
      </c>
      <c r="G141" s="430" t="s">
        <v>222</v>
      </c>
      <c r="H141" s="559">
        <v>4518900</v>
      </c>
      <c r="I141" s="437"/>
      <c r="J141" s="438"/>
      <c r="K141" s="573">
        <f t="shared" si="16"/>
        <v>4518900</v>
      </c>
      <c r="L141" s="437"/>
      <c r="M141" s="437"/>
      <c r="N141" s="438"/>
      <c r="O141" s="555"/>
      <c r="P141" s="556"/>
      <c r="Q141" s="421"/>
      <c r="R141" s="428"/>
      <c r="S141" s="573"/>
    </row>
    <row r="142" spans="1:19" x14ac:dyDescent="0.2">
      <c r="A142" s="412"/>
      <c r="B142" s="425" t="s">
        <v>230</v>
      </c>
      <c r="C142" s="1526" t="s">
        <v>305</v>
      </c>
      <c r="D142" s="1526"/>
      <c r="E142" s="1527"/>
      <c r="F142" s="427" t="s">
        <v>223</v>
      </c>
      <c r="G142" s="430" t="s">
        <v>222</v>
      </c>
      <c r="H142" s="559"/>
      <c r="I142" s="437"/>
      <c r="J142" s="438"/>
      <c r="K142" s="573"/>
      <c r="L142" s="437"/>
      <c r="M142" s="437"/>
      <c r="N142" s="438"/>
      <c r="O142" s="555">
        <f>SUM(L142:N142)</f>
        <v>0</v>
      </c>
      <c r="P142" s="556">
        <v>1500000</v>
      </c>
      <c r="Q142" s="421"/>
      <c r="R142" s="428">
        <v>444240</v>
      </c>
      <c r="S142" s="573">
        <f>SUM(P142:R142)</f>
        <v>1944240</v>
      </c>
    </row>
    <row r="143" spans="1:19" x14ac:dyDescent="0.2">
      <c r="A143" s="412"/>
      <c r="B143" s="425" t="s">
        <v>231</v>
      </c>
      <c r="C143" s="1561" t="s">
        <v>373</v>
      </c>
      <c r="D143" s="1526"/>
      <c r="E143" s="1527"/>
      <c r="F143" s="427" t="s">
        <v>223</v>
      </c>
      <c r="G143" s="430" t="s">
        <v>222</v>
      </c>
      <c r="H143" s="556"/>
      <c r="I143" s="418"/>
      <c r="J143" s="557"/>
      <c r="K143" s="420"/>
      <c r="L143" s="432"/>
      <c r="M143" s="432"/>
      <c r="N143" s="433"/>
      <c r="O143" s="555"/>
      <c r="P143" s="556"/>
      <c r="Q143" s="421"/>
      <c r="R143" s="428"/>
      <c r="S143" s="424"/>
    </row>
    <row r="144" spans="1:19" ht="13.5" thickBot="1" x14ac:dyDescent="0.25">
      <c r="A144" s="440"/>
      <c r="B144" s="425" t="s">
        <v>232</v>
      </c>
      <c r="C144" s="1526" t="s">
        <v>141</v>
      </c>
      <c r="D144" s="1526"/>
      <c r="E144" s="1527"/>
      <c r="F144" s="430" t="s">
        <v>223</v>
      </c>
      <c r="G144" s="430" t="s">
        <v>222</v>
      </c>
      <c r="H144" s="560"/>
      <c r="I144" s="561"/>
      <c r="J144" s="939"/>
      <c r="K144" s="420"/>
      <c r="L144" s="1028"/>
      <c r="M144" s="562"/>
      <c r="N144" s="563"/>
      <c r="O144" s="555">
        <f>SUM(L144:N144)</f>
        <v>0</v>
      </c>
      <c r="P144" s="564"/>
      <c r="Q144" s="421"/>
      <c r="R144" s="428"/>
      <c r="S144" s="424"/>
    </row>
    <row r="145" spans="1:19" s="439" customFormat="1" ht="14.25" thickTop="1" thickBot="1" x14ac:dyDescent="0.25">
      <c r="A145" s="1562" t="s">
        <v>79</v>
      </c>
      <c r="B145" s="1563"/>
      <c r="C145" s="1563"/>
      <c r="D145" s="1563"/>
      <c r="E145" s="1563"/>
      <c r="F145" s="1563"/>
      <c r="G145" s="565"/>
      <c r="H145" s="540">
        <f>SUM(H117:H144)</f>
        <v>65752137</v>
      </c>
      <c r="I145" s="540">
        <f>SUM(I117:I144)</f>
        <v>25025158</v>
      </c>
      <c r="J145" s="540">
        <f>SUM(J117:J144)</f>
        <v>21024212</v>
      </c>
      <c r="K145" s="540">
        <f>SUM(K117:K144)</f>
        <v>111801507</v>
      </c>
      <c r="L145" s="540">
        <f>SUM(L140:L144)</f>
        <v>0</v>
      </c>
      <c r="M145" s="540"/>
      <c r="N145" s="540"/>
      <c r="O145" s="540">
        <f>SUM(O140:O144)</f>
        <v>0</v>
      </c>
      <c r="P145" s="540">
        <f>SUM(P116:P144)</f>
        <v>221785038</v>
      </c>
      <c r="Q145" s="540">
        <f>SUM(Q116:Q144)</f>
        <v>-15420368</v>
      </c>
      <c r="R145" s="540">
        <f>SUM(R116:R144)</f>
        <v>48266640</v>
      </c>
      <c r="S145" s="844">
        <f>SUM(S116:S144)</f>
        <v>254631310</v>
      </c>
    </row>
    <row r="146" spans="1:19" ht="13.5" thickTop="1" x14ac:dyDescent="0.2">
      <c r="A146" s="569"/>
      <c r="B146" s="569"/>
      <c r="C146" s="569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569"/>
      <c r="Q146" s="569"/>
      <c r="R146" s="569"/>
      <c r="S146" s="569"/>
    </row>
    <row r="147" spans="1:19" x14ac:dyDescent="0.2">
      <c r="A147" s="569"/>
      <c r="B147" s="569"/>
      <c r="C147" s="569"/>
      <c r="D147" s="569"/>
      <c r="E147" s="569"/>
      <c r="F147" s="569"/>
      <c r="G147" s="569"/>
      <c r="H147" s="569"/>
      <c r="I147" s="569"/>
      <c r="J147" s="569"/>
      <c r="K147" s="569"/>
      <c r="L147" s="569"/>
      <c r="M147" s="569"/>
      <c r="N147" s="569"/>
      <c r="O147" s="569"/>
      <c r="P147" s="569"/>
      <c r="Q147" s="569"/>
      <c r="R147" s="569"/>
      <c r="S147" s="569"/>
    </row>
    <row r="148" spans="1:19" x14ac:dyDescent="0.2">
      <c r="A148" s="569"/>
      <c r="B148" s="569"/>
      <c r="C148" s="569"/>
      <c r="D148" s="569"/>
      <c r="E148" s="569"/>
      <c r="F148" s="569"/>
      <c r="G148" s="569"/>
      <c r="H148" s="569"/>
      <c r="I148" s="569"/>
      <c r="J148" s="569"/>
      <c r="K148" s="569"/>
      <c r="L148" s="569"/>
      <c r="M148" s="569"/>
      <c r="N148" s="569"/>
      <c r="O148" s="569"/>
      <c r="P148" s="569"/>
      <c r="Q148" s="569"/>
      <c r="R148" s="569"/>
      <c r="S148" s="569"/>
    </row>
    <row r="149" spans="1:19" x14ac:dyDescent="0.2">
      <c r="A149" s="569"/>
      <c r="B149" s="569"/>
      <c r="C149" s="569"/>
      <c r="D149" s="569"/>
      <c r="E149" s="569"/>
      <c r="F149" s="569"/>
      <c r="G149" s="569"/>
      <c r="H149" s="569"/>
      <c r="I149" s="569"/>
      <c r="J149" s="569"/>
      <c r="K149" s="569"/>
      <c r="L149" s="569"/>
      <c r="M149" s="569"/>
      <c r="N149" s="569"/>
      <c r="O149" s="569"/>
      <c r="P149" s="569"/>
      <c r="Q149" s="569"/>
      <c r="R149" s="569"/>
      <c r="S149" s="569"/>
    </row>
    <row r="150" spans="1:19" x14ac:dyDescent="0.2">
      <c r="A150" s="569"/>
      <c r="B150" s="569"/>
      <c r="C150" s="569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569"/>
      <c r="Q150" s="569"/>
      <c r="R150" s="569"/>
      <c r="S150" s="569"/>
    </row>
    <row r="151" spans="1:19" x14ac:dyDescent="0.2">
      <c r="A151" s="569"/>
      <c r="B151" s="569"/>
      <c r="C151" s="569"/>
      <c r="D151" s="569"/>
      <c r="E151" s="569"/>
      <c r="F151" s="569"/>
      <c r="G151" s="569"/>
      <c r="H151" s="569"/>
      <c r="I151" s="569"/>
      <c r="J151" s="569"/>
      <c r="K151" s="569"/>
      <c r="L151" s="569"/>
      <c r="M151" s="569"/>
      <c r="N151" s="569"/>
      <c r="O151" s="569"/>
      <c r="P151" s="569"/>
      <c r="Q151" s="569"/>
      <c r="R151" s="569"/>
      <c r="S151" s="569"/>
    </row>
    <row r="152" spans="1:19" x14ac:dyDescent="0.2">
      <c r="A152" s="569"/>
      <c r="B152" s="569"/>
      <c r="C152" s="569"/>
      <c r="D152" s="569"/>
      <c r="E152" s="569"/>
      <c r="F152" s="569"/>
      <c r="G152" s="569"/>
      <c r="H152" s="569"/>
      <c r="I152" s="569"/>
      <c r="J152" s="569"/>
      <c r="K152" s="569"/>
      <c r="L152" s="569"/>
      <c r="M152" s="569"/>
      <c r="N152" s="569"/>
      <c r="O152" s="569"/>
      <c r="P152" s="569"/>
      <c r="Q152" s="569"/>
      <c r="R152" s="569"/>
      <c r="S152" s="569"/>
    </row>
    <row r="153" spans="1:19" x14ac:dyDescent="0.2">
      <c r="A153" s="569"/>
      <c r="B153" s="569"/>
      <c r="C153" s="569"/>
      <c r="D153" s="569"/>
      <c r="E153" s="569"/>
      <c r="F153" s="569"/>
      <c r="G153" s="569"/>
      <c r="H153" s="569"/>
      <c r="I153" s="569"/>
      <c r="J153" s="569"/>
      <c r="K153" s="569"/>
      <c r="L153" s="569"/>
      <c r="M153" s="569"/>
      <c r="N153" s="569"/>
      <c r="O153" s="569"/>
      <c r="P153" s="569"/>
      <c r="Q153" s="569"/>
      <c r="R153" s="569"/>
      <c r="S153" s="569"/>
    </row>
    <row r="154" spans="1:19" x14ac:dyDescent="0.2">
      <c r="A154" s="569"/>
      <c r="B154" s="569"/>
      <c r="C154" s="569"/>
      <c r="D154" s="569"/>
      <c r="E154" s="569"/>
      <c r="F154" s="569"/>
      <c r="G154" s="569"/>
      <c r="H154" s="569"/>
      <c r="I154" s="569"/>
      <c r="J154" s="569"/>
      <c r="K154" s="569"/>
      <c r="L154" s="569"/>
      <c r="M154" s="569"/>
      <c r="N154" s="569"/>
      <c r="O154" s="569"/>
      <c r="P154" s="569"/>
      <c r="Q154" s="569"/>
      <c r="R154" s="569"/>
      <c r="S154" s="569"/>
    </row>
    <row r="155" spans="1:19" x14ac:dyDescent="0.2">
      <c r="A155" s="569"/>
      <c r="B155" s="569"/>
      <c r="C155" s="569"/>
      <c r="D155" s="569"/>
      <c r="E155" s="569"/>
      <c r="F155" s="569"/>
      <c r="G155" s="569"/>
      <c r="H155" s="569"/>
      <c r="I155" s="569"/>
      <c r="J155" s="569"/>
      <c r="K155" s="569"/>
      <c r="L155" s="569"/>
      <c r="M155" s="569"/>
      <c r="N155" s="569"/>
      <c r="O155" s="569"/>
      <c r="P155" s="569"/>
      <c r="Q155" s="569"/>
      <c r="R155" s="569"/>
      <c r="S155" s="569"/>
    </row>
    <row r="156" spans="1:19" x14ac:dyDescent="0.2">
      <c r="A156" s="569"/>
      <c r="B156" s="569"/>
      <c r="C156" s="569"/>
      <c r="D156" s="569"/>
      <c r="E156" s="569"/>
      <c r="F156" s="569"/>
      <c r="G156" s="569"/>
      <c r="H156" s="569"/>
      <c r="I156" s="569"/>
      <c r="J156" s="569"/>
      <c r="K156" s="569"/>
      <c r="L156" s="569"/>
      <c r="M156" s="569"/>
      <c r="N156" s="569"/>
      <c r="O156" s="569"/>
      <c r="P156" s="569"/>
      <c r="Q156" s="569"/>
      <c r="R156" s="569"/>
      <c r="S156" s="569"/>
    </row>
    <row r="157" spans="1:19" x14ac:dyDescent="0.2">
      <c r="A157" s="569"/>
      <c r="B157" s="1540" t="s">
        <v>186</v>
      </c>
      <c r="C157" s="1540"/>
      <c r="D157" s="1540"/>
      <c r="E157" s="1540"/>
      <c r="F157" s="1540"/>
      <c r="G157" s="1540"/>
      <c r="H157" s="1540"/>
      <c r="I157" s="1540"/>
      <c r="J157" s="1540"/>
      <c r="K157" s="1540"/>
      <c r="L157" s="1540"/>
      <c r="M157" s="1540"/>
      <c r="N157" s="1540"/>
      <c r="O157" s="1540"/>
      <c r="P157" s="1540"/>
      <c r="Q157" s="1540"/>
      <c r="R157" s="1540"/>
      <c r="S157" s="1540"/>
    </row>
    <row r="158" spans="1:19" x14ac:dyDescent="0.2">
      <c r="A158" s="1544" t="s">
        <v>437</v>
      </c>
      <c r="B158" s="1544"/>
      <c r="C158" s="1544"/>
      <c r="D158" s="1544"/>
      <c r="E158" s="1544"/>
      <c r="F158" s="1544"/>
      <c r="G158" s="1544"/>
      <c r="H158" s="1544"/>
      <c r="I158" s="1544"/>
      <c r="J158" s="1544"/>
      <c r="K158" s="1544"/>
      <c r="L158" s="1544"/>
      <c r="M158" s="1544"/>
      <c r="N158" s="1544"/>
      <c r="O158" s="1544"/>
      <c r="P158" s="1544"/>
      <c r="Q158" s="1544"/>
      <c r="R158" s="1544"/>
      <c r="S158" s="1544"/>
    </row>
    <row r="159" spans="1:19" ht="12.75" customHeight="1" x14ac:dyDescent="0.2">
      <c r="A159" s="1542" t="s">
        <v>367</v>
      </c>
      <c r="B159" s="1542"/>
      <c r="C159" s="1542"/>
      <c r="D159" s="1542"/>
      <c r="E159" s="1542"/>
      <c r="F159" s="1542"/>
      <c r="G159" s="1542"/>
      <c r="H159" s="1542"/>
      <c r="I159" s="1542"/>
      <c r="J159" s="1542"/>
      <c r="K159" s="1542"/>
      <c r="L159" s="1542"/>
      <c r="M159" s="1542"/>
      <c r="N159" s="1542"/>
      <c r="O159" s="1542"/>
      <c r="P159" s="1542"/>
      <c r="Q159" s="1542"/>
      <c r="R159" s="1542"/>
      <c r="S159" s="1542"/>
    </row>
    <row r="160" spans="1:19" ht="13.5" thickBot="1" x14ac:dyDescent="0.25">
      <c r="A160" s="1524" t="s">
        <v>330</v>
      </c>
      <c r="B160" s="1525"/>
      <c r="C160" s="1525"/>
      <c r="D160" s="1525"/>
      <c r="E160" s="1525"/>
      <c r="F160" s="1525"/>
      <c r="G160" s="1525"/>
      <c r="H160" s="1525"/>
      <c r="I160" s="1525"/>
      <c r="J160" s="1525"/>
      <c r="K160" s="1525"/>
      <c r="L160" s="1525"/>
      <c r="M160" s="1525"/>
      <c r="N160" s="1525"/>
      <c r="O160" s="1525"/>
      <c r="P160" s="1525"/>
      <c r="Q160" s="1525"/>
      <c r="R160" s="1525"/>
      <c r="S160" s="1525"/>
    </row>
    <row r="161" spans="1:19" ht="13.5" thickTop="1" x14ac:dyDescent="0.2">
      <c r="A161" s="1558" t="s">
        <v>0</v>
      </c>
      <c r="B161" s="1564" t="s">
        <v>76</v>
      </c>
      <c r="C161" s="1565"/>
      <c r="D161" s="1565"/>
      <c r="E161" s="1565"/>
      <c r="F161" s="1566"/>
      <c r="G161" s="1545" t="s">
        <v>221</v>
      </c>
      <c r="H161" s="1554" t="s">
        <v>51</v>
      </c>
      <c r="I161" s="1555"/>
      <c r="J161" s="1555"/>
      <c r="K161" s="1555"/>
      <c r="L161" s="1555"/>
      <c r="M161" s="1555"/>
      <c r="N161" s="1555"/>
      <c r="O161" s="1555"/>
      <c r="P161" s="1555"/>
      <c r="Q161" s="1555"/>
      <c r="R161" s="1555"/>
      <c r="S161" s="1556"/>
    </row>
    <row r="162" spans="1:19" x14ac:dyDescent="0.2">
      <c r="A162" s="1559"/>
      <c r="B162" s="1567"/>
      <c r="C162" s="1541"/>
      <c r="D162" s="1541"/>
      <c r="E162" s="1541"/>
      <c r="F162" s="1568"/>
      <c r="G162" s="1546"/>
      <c r="H162" s="1577" t="s">
        <v>212</v>
      </c>
      <c r="I162" s="1577"/>
      <c r="J162" s="1577"/>
      <c r="K162" s="1598"/>
      <c r="L162" s="1534" t="s">
        <v>213</v>
      </c>
      <c r="M162" s="1535"/>
      <c r="N162" s="1536"/>
      <c r="O162" s="1536"/>
      <c r="P162" s="1534" t="s">
        <v>280</v>
      </c>
      <c r="Q162" s="1535"/>
      <c r="R162" s="1536"/>
      <c r="S162" s="1537"/>
    </row>
    <row r="163" spans="1:19" ht="12.75" customHeight="1" x14ac:dyDescent="0.2">
      <c r="A163" s="1559"/>
      <c r="B163" s="1567"/>
      <c r="C163" s="1541"/>
      <c r="D163" s="1541"/>
      <c r="E163" s="1541"/>
      <c r="F163" s="1568"/>
      <c r="G163" s="1546"/>
      <c r="H163" s="1522" t="s">
        <v>364</v>
      </c>
      <c r="I163" s="1532" t="s">
        <v>173</v>
      </c>
      <c r="J163" s="1532" t="s">
        <v>174</v>
      </c>
      <c r="K163" s="1530" t="s">
        <v>172</v>
      </c>
      <c r="L163" s="1522" t="s">
        <v>364</v>
      </c>
      <c r="M163" s="1532" t="s">
        <v>173</v>
      </c>
      <c r="N163" s="1532" t="s">
        <v>174</v>
      </c>
      <c r="O163" s="1530" t="s">
        <v>172</v>
      </c>
      <c r="P163" s="1522" t="s">
        <v>364</v>
      </c>
      <c r="Q163" s="1532" t="s">
        <v>173</v>
      </c>
      <c r="R163" s="1532" t="s">
        <v>174</v>
      </c>
      <c r="S163" s="1530" t="s">
        <v>172</v>
      </c>
    </row>
    <row r="164" spans="1:19" x14ac:dyDescent="0.2">
      <c r="A164" s="1559"/>
      <c r="B164" s="1567"/>
      <c r="C164" s="1541"/>
      <c r="D164" s="1541"/>
      <c r="E164" s="1541"/>
      <c r="F164" s="1568"/>
      <c r="G164" s="1546"/>
      <c r="H164" s="1523"/>
      <c r="I164" s="1533"/>
      <c r="J164" s="1533"/>
      <c r="K164" s="1531"/>
      <c r="L164" s="1523"/>
      <c r="M164" s="1533"/>
      <c r="N164" s="1533"/>
      <c r="O164" s="1531"/>
      <c r="P164" s="1523"/>
      <c r="Q164" s="1533"/>
      <c r="R164" s="1533"/>
      <c r="S164" s="1531"/>
    </row>
    <row r="165" spans="1:19" x14ac:dyDescent="0.2">
      <c r="A165" s="1559"/>
      <c r="B165" s="1599"/>
      <c r="C165" s="1599"/>
      <c r="D165" s="1599"/>
      <c r="E165" s="1518"/>
      <c r="F165" s="1600"/>
      <c r="G165" s="1547"/>
      <c r="H165" s="406" t="s">
        <v>60</v>
      </c>
      <c r="I165" s="403" t="s">
        <v>64</v>
      </c>
      <c r="J165" s="404" t="s">
        <v>65</v>
      </c>
      <c r="K165" s="405" t="s">
        <v>66</v>
      </c>
      <c r="L165" s="402" t="s">
        <v>67</v>
      </c>
      <c r="M165" s="403" t="s">
        <v>68</v>
      </c>
      <c r="N165" s="404" t="s">
        <v>69</v>
      </c>
      <c r="O165" s="404" t="s">
        <v>224</v>
      </c>
      <c r="P165" s="402" t="s">
        <v>225</v>
      </c>
      <c r="Q165" s="406" t="s">
        <v>226</v>
      </c>
      <c r="R165" s="404" t="s">
        <v>227</v>
      </c>
      <c r="S165" s="405" t="s">
        <v>228</v>
      </c>
    </row>
    <row r="166" spans="1:19" s="439" customFormat="1" x14ac:dyDescent="0.2">
      <c r="A166" s="402"/>
      <c r="B166" s="448" t="s">
        <v>254</v>
      </c>
      <c r="C166" s="426"/>
      <c r="D166" s="426"/>
      <c r="E166" s="426"/>
      <c r="F166" s="426"/>
      <c r="G166" s="449"/>
      <c r="H166" s="570">
        <f>H145</f>
        <v>65752137</v>
      </c>
      <c r="I166" s="572">
        <f>I145</f>
        <v>25025158</v>
      </c>
      <c r="J166" s="572">
        <f>J145</f>
        <v>21024212</v>
      </c>
      <c r="K166" s="573">
        <f>K145</f>
        <v>111801507</v>
      </c>
      <c r="L166" s="574">
        <f>L145</f>
        <v>0</v>
      </c>
      <c r="M166" s="572"/>
      <c r="N166" s="572"/>
      <c r="O166" s="573">
        <f>O145</f>
        <v>0</v>
      </c>
      <c r="P166" s="570">
        <f>P145</f>
        <v>221785038</v>
      </c>
      <c r="Q166" s="570">
        <f>Q145</f>
        <v>-15420368</v>
      </c>
      <c r="R166" s="572">
        <f>R145</f>
        <v>48266640</v>
      </c>
      <c r="S166" s="573">
        <f>S145</f>
        <v>254631310</v>
      </c>
    </row>
    <row r="167" spans="1:19" x14ac:dyDescent="0.2">
      <c r="A167" s="453"/>
      <c r="B167" s="404">
        <v>29</v>
      </c>
      <c r="C167" s="1526" t="s">
        <v>279</v>
      </c>
      <c r="D167" s="1526"/>
      <c r="E167" s="1526"/>
      <c r="F167" s="1527"/>
      <c r="G167" s="454" t="s">
        <v>223</v>
      </c>
      <c r="H167" s="556">
        <v>1518590</v>
      </c>
      <c r="I167" s="576"/>
      <c r="J167" s="840">
        <v>367935</v>
      </c>
      <c r="K167" s="573">
        <f t="shared" ref="K167:K173" si="17">SUM(H167:J167)</f>
        <v>1886525</v>
      </c>
      <c r="L167" s="418"/>
      <c r="M167" s="576"/>
      <c r="N167" s="577"/>
      <c r="O167" s="573">
        <f>SUM(L167:N167)</f>
        <v>0</v>
      </c>
      <c r="P167" s="578"/>
      <c r="Q167" s="579"/>
      <c r="R167" s="580"/>
      <c r="S167" s="581"/>
    </row>
    <row r="168" spans="1:19" x14ac:dyDescent="0.2">
      <c r="A168" s="453"/>
      <c r="B168" s="404">
        <v>30</v>
      </c>
      <c r="C168" s="1526" t="s">
        <v>306</v>
      </c>
      <c r="D168" s="1526"/>
      <c r="E168" s="1527"/>
      <c r="F168" s="430"/>
      <c r="G168" s="454" t="s">
        <v>223</v>
      </c>
      <c r="H168" s="417"/>
      <c r="I168" s="576"/>
      <c r="J168" s="841"/>
      <c r="K168" s="573">
        <f t="shared" si="17"/>
        <v>0</v>
      </c>
      <c r="L168" s="418"/>
      <c r="M168" s="576"/>
      <c r="N168" s="577"/>
      <c r="O168" s="571"/>
      <c r="P168" s="837"/>
      <c r="Q168" s="418"/>
      <c r="R168" s="580"/>
      <c r="S168" s="581">
        <f>SUM(P168:R168)</f>
        <v>0</v>
      </c>
    </row>
    <row r="169" spans="1:19" x14ac:dyDescent="0.2">
      <c r="A169" s="453"/>
      <c r="B169" s="404">
        <v>31</v>
      </c>
      <c r="C169" s="1526" t="s">
        <v>142</v>
      </c>
      <c r="D169" s="1526"/>
      <c r="E169" s="1527"/>
      <c r="F169" s="430"/>
      <c r="G169" s="454" t="s">
        <v>223</v>
      </c>
      <c r="H169" s="417">
        <v>4273455</v>
      </c>
      <c r="I169" s="576"/>
      <c r="J169" s="841">
        <v>-243986</v>
      </c>
      <c r="K169" s="573">
        <f t="shared" si="17"/>
        <v>4029469</v>
      </c>
      <c r="L169" s="418"/>
      <c r="M169" s="576"/>
      <c r="N169" s="577"/>
      <c r="O169" s="571"/>
      <c r="P169" s="837"/>
      <c r="Q169" s="418"/>
      <c r="R169" s="580"/>
      <c r="S169" s="573"/>
    </row>
    <row r="170" spans="1:19" x14ac:dyDescent="0.2">
      <c r="A170" s="453"/>
      <c r="B170" s="404">
        <v>32</v>
      </c>
      <c r="C170" s="1526" t="s">
        <v>143</v>
      </c>
      <c r="D170" s="1526"/>
      <c r="E170" s="1527"/>
      <c r="F170" s="430"/>
      <c r="G170" s="454" t="s">
        <v>223</v>
      </c>
      <c r="H170" s="417">
        <v>1415250</v>
      </c>
      <c r="I170" s="576"/>
      <c r="J170" s="841">
        <v>-22760</v>
      </c>
      <c r="K170" s="573">
        <f t="shared" si="17"/>
        <v>1392490</v>
      </c>
      <c r="L170" s="419"/>
      <c r="M170" s="576"/>
      <c r="N170" s="577"/>
      <c r="O170" s="571"/>
      <c r="P170" s="837"/>
      <c r="Q170" s="418"/>
      <c r="R170" s="580"/>
      <c r="S170" s="581"/>
    </row>
    <row r="171" spans="1:19" x14ac:dyDescent="0.2">
      <c r="A171" s="453"/>
      <c r="B171" s="404">
        <v>33</v>
      </c>
      <c r="C171" s="839" t="s">
        <v>374</v>
      </c>
      <c r="D171" s="430"/>
      <c r="E171" s="434"/>
      <c r="F171" s="430"/>
      <c r="G171" s="434" t="s">
        <v>222</v>
      </c>
      <c r="H171" s="417">
        <v>3713353</v>
      </c>
      <c r="I171" s="576"/>
      <c r="J171" s="841"/>
      <c r="K171" s="573">
        <f t="shared" si="17"/>
        <v>3713353</v>
      </c>
      <c r="L171" s="419">
        <v>1900000</v>
      </c>
      <c r="M171" s="576"/>
      <c r="N171" s="840">
        <v>-220000</v>
      </c>
      <c r="O171" s="571">
        <f>SUM(L171:N171)</f>
        <v>1680000</v>
      </c>
      <c r="P171" s="837"/>
      <c r="Q171" s="418"/>
      <c r="R171" s="580"/>
      <c r="S171" s="581"/>
    </row>
    <row r="172" spans="1:19" x14ac:dyDescent="0.2">
      <c r="A172" s="453"/>
      <c r="B172" s="1130" t="s">
        <v>238</v>
      </c>
      <c r="C172" s="839" t="s">
        <v>436</v>
      </c>
      <c r="D172" s="429"/>
      <c r="E172" s="429"/>
      <c r="F172" s="430"/>
      <c r="G172" s="454" t="s">
        <v>223</v>
      </c>
      <c r="H172" s="417"/>
      <c r="I172" s="576"/>
      <c r="J172" s="841"/>
      <c r="K172" s="573">
        <f t="shared" si="17"/>
        <v>0</v>
      </c>
      <c r="L172" s="419"/>
      <c r="M172" s="576"/>
      <c r="N172" s="577"/>
      <c r="O172" s="571"/>
      <c r="P172" s="837"/>
      <c r="Q172" s="418"/>
      <c r="R172" s="580"/>
      <c r="S172" s="573"/>
    </row>
    <row r="173" spans="1:19" x14ac:dyDescent="0.2">
      <c r="A173" s="453"/>
      <c r="B173" s="1130" t="s">
        <v>239</v>
      </c>
      <c r="C173" s="839" t="s">
        <v>431</v>
      </c>
      <c r="D173" s="429"/>
      <c r="E173" s="429"/>
      <c r="F173" s="430"/>
      <c r="G173" s="434" t="s">
        <v>222</v>
      </c>
      <c r="H173" s="417"/>
      <c r="I173" s="576"/>
      <c r="J173" s="841">
        <v>351122</v>
      </c>
      <c r="K173" s="573">
        <f t="shared" si="17"/>
        <v>351122</v>
      </c>
      <c r="L173" s="419"/>
      <c r="M173" s="576"/>
      <c r="N173" s="577"/>
      <c r="O173" s="571"/>
      <c r="P173" s="837"/>
      <c r="Q173" s="418"/>
      <c r="R173" s="580"/>
      <c r="S173" s="581"/>
    </row>
    <row r="174" spans="1:19" x14ac:dyDescent="0.2">
      <c r="A174" s="453"/>
      <c r="B174" s="1130" t="s">
        <v>240</v>
      </c>
      <c r="C174" s="839" t="s">
        <v>439</v>
      </c>
      <c r="D174" s="429"/>
      <c r="E174" s="429"/>
      <c r="F174" s="430"/>
      <c r="G174" s="454" t="s">
        <v>223</v>
      </c>
      <c r="H174" s="417"/>
      <c r="I174" s="576"/>
      <c r="J174" s="841"/>
      <c r="K174" s="573"/>
      <c r="L174" s="419"/>
      <c r="M174" s="576"/>
      <c r="N174" s="577"/>
      <c r="O174" s="571"/>
      <c r="P174" s="837"/>
      <c r="Q174" s="418"/>
      <c r="R174" s="580"/>
      <c r="S174" s="581"/>
    </row>
    <row r="175" spans="1:19" x14ac:dyDescent="0.2">
      <c r="A175" s="453"/>
      <c r="B175" s="1584" t="s">
        <v>88</v>
      </c>
      <c r="C175" s="1585"/>
      <c r="D175" s="1585"/>
      <c r="E175" s="1585"/>
      <c r="F175" s="1586"/>
      <c r="G175" s="527"/>
      <c r="H175" s="582">
        <f>SUM(H166:H171)</f>
        <v>76672785</v>
      </c>
      <c r="I175" s="422">
        <f>SUM(I166:I169)</f>
        <v>25025158</v>
      </c>
      <c r="J175" s="421">
        <f>SUM(J166:J173)</f>
        <v>21476523</v>
      </c>
      <c r="K175" s="424">
        <f>SUM(K166:K173)</f>
        <v>123174466</v>
      </c>
      <c r="L175" s="421">
        <f>SUM(L166:L171)</f>
        <v>1900000</v>
      </c>
      <c r="M175" s="422"/>
      <c r="N175" s="422">
        <f>SUM(N166:N173)</f>
        <v>-220000</v>
      </c>
      <c r="O175" s="422">
        <f>SUM(O166:O171)</f>
        <v>1680000</v>
      </c>
      <c r="P175" s="417">
        <f>SUM(P166:P169)</f>
        <v>221785038</v>
      </c>
      <c r="Q175" s="418">
        <f>SUM(Q166:Q169)</f>
        <v>-15420368</v>
      </c>
      <c r="R175" s="428">
        <f>SUM(R166:R169)</f>
        <v>48266640</v>
      </c>
      <c r="S175" s="573">
        <f>SUM(S166:S169)</f>
        <v>254631310</v>
      </c>
    </row>
    <row r="176" spans="1:19" x14ac:dyDescent="0.2">
      <c r="A176" s="464"/>
      <c r="B176" s="404"/>
      <c r="C176" s="1548"/>
      <c r="D176" s="1548"/>
      <c r="E176" s="1548"/>
      <c r="F176" s="1549"/>
      <c r="G176" s="527"/>
      <c r="H176" s="553"/>
      <c r="I176" s="422"/>
      <c r="J176" s="423"/>
      <c r="K176" s="573"/>
      <c r="L176" s="422"/>
      <c r="M176" s="422"/>
      <c r="N176" s="423"/>
      <c r="O176" s="573"/>
      <c r="P176" s="556"/>
      <c r="Q176" s="419"/>
      <c r="R176" s="428"/>
      <c r="S176" s="581"/>
    </row>
    <row r="177" spans="1:21" x14ac:dyDescent="0.2">
      <c r="A177" s="464"/>
      <c r="B177" s="404"/>
      <c r="C177" s="1548"/>
      <c r="D177" s="1548"/>
      <c r="E177" s="1548"/>
      <c r="F177" s="1549"/>
      <c r="G177" s="527"/>
      <c r="H177" s="558"/>
      <c r="I177" s="432"/>
      <c r="J177" s="433"/>
      <c r="K177" s="420"/>
      <c r="L177" s="432"/>
      <c r="M177" s="432"/>
      <c r="N177" s="433"/>
      <c r="O177" s="573"/>
      <c r="P177" s="556"/>
      <c r="Q177" s="419"/>
      <c r="R177" s="428"/>
      <c r="S177" s="581"/>
    </row>
    <row r="178" spans="1:21" x14ac:dyDescent="0.2">
      <c r="A178" s="464"/>
      <c r="B178" s="404"/>
      <c r="C178" s="1548"/>
      <c r="D178" s="1548"/>
      <c r="E178" s="1548"/>
      <c r="F178" s="1549"/>
      <c r="G178" s="527"/>
      <c r="H178" s="558"/>
      <c r="I178" s="432"/>
      <c r="J178" s="433"/>
      <c r="K178" s="420"/>
      <c r="L178" s="432"/>
      <c r="M178" s="432"/>
      <c r="N178" s="433"/>
      <c r="O178" s="573"/>
      <c r="P178" s="556"/>
      <c r="Q178" s="419"/>
      <c r="R178" s="428"/>
      <c r="S178" s="581"/>
    </row>
    <row r="179" spans="1:21" x14ac:dyDescent="0.2">
      <c r="A179" s="464"/>
      <c r="B179" s="1584" t="s">
        <v>89</v>
      </c>
      <c r="C179" s="1585"/>
      <c r="D179" s="1585"/>
      <c r="E179" s="1586"/>
      <c r="F179" s="476"/>
      <c r="G179" s="429"/>
      <c r="H179" s="559"/>
      <c r="I179" s="437"/>
      <c r="J179" s="438"/>
      <c r="K179" s="420"/>
      <c r="L179" s="437"/>
      <c r="M179" s="437"/>
      <c r="N179" s="438"/>
      <c r="O179" s="573"/>
      <c r="P179" s="556"/>
      <c r="Q179" s="419"/>
      <c r="R179" s="428"/>
      <c r="S179" s="581"/>
    </row>
    <row r="180" spans="1:21" x14ac:dyDescent="0.2">
      <c r="A180" s="464"/>
      <c r="B180" s="478">
        <v>1</v>
      </c>
      <c r="C180" s="1548" t="s">
        <v>136</v>
      </c>
      <c r="D180" s="1548"/>
      <c r="E180" s="1549"/>
      <c r="F180" s="434" t="s">
        <v>223</v>
      </c>
      <c r="G180" s="454" t="s">
        <v>223</v>
      </c>
      <c r="H180" s="559">
        <v>7038053</v>
      </c>
      <c r="I180" s="437">
        <v>1151372</v>
      </c>
      <c r="J180" s="438">
        <v>-2483084</v>
      </c>
      <c r="K180" s="573">
        <f>SUM(H180:J180)</f>
        <v>5706341</v>
      </c>
      <c r="L180" s="437"/>
      <c r="M180" s="437"/>
      <c r="N180" s="438"/>
      <c r="O180" s="438"/>
      <c r="P180" s="556"/>
      <c r="Q180" s="419"/>
      <c r="R180" s="428"/>
      <c r="S180" s="581"/>
    </row>
    <row r="181" spans="1:21" x14ac:dyDescent="0.2">
      <c r="A181" s="475">
        <v>1</v>
      </c>
      <c r="B181" s="478">
        <v>2</v>
      </c>
      <c r="C181" s="1526" t="s">
        <v>307</v>
      </c>
      <c r="D181" s="1526"/>
      <c r="E181" s="1526"/>
      <c r="F181" s="434" t="s">
        <v>223</v>
      </c>
      <c r="G181" s="454" t="s">
        <v>223</v>
      </c>
      <c r="H181" s="574"/>
      <c r="I181" s="572"/>
      <c r="J181" s="572"/>
      <c r="K181" s="573">
        <f>SUM(H181:J181)</f>
        <v>0</v>
      </c>
      <c r="L181" s="574"/>
      <c r="M181" s="572"/>
      <c r="N181" s="572"/>
      <c r="O181" s="573"/>
      <c r="P181" s="574"/>
      <c r="Q181" s="572"/>
      <c r="R181" s="572"/>
      <c r="S181" s="573"/>
    </row>
    <row r="182" spans="1:21" x14ac:dyDescent="0.2">
      <c r="A182" s="502"/>
      <c r="B182" s="478">
        <v>3</v>
      </c>
      <c r="C182" s="1526" t="s">
        <v>308</v>
      </c>
      <c r="D182" s="1526"/>
      <c r="E182" s="1526"/>
      <c r="F182" s="434" t="s">
        <v>223</v>
      </c>
      <c r="G182" s="454" t="s">
        <v>223</v>
      </c>
      <c r="H182" s="583"/>
      <c r="I182" s="584"/>
      <c r="J182" s="422"/>
      <c r="K182" s="573"/>
      <c r="L182" s="584"/>
      <c r="M182" s="584"/>
      <c r="N182" s="585"/>
      <c r="O182" s="573"/>
      <c r="P182" s="556"/>
      <c r="Q182" s="572"/>
      <c r="R182" s="428"/>
      <c r="S182" s="573"/>
    </row>
    <row r="183" spans="1:21" x14ac:dyDescent="0.2">
      <c r="A183" s="502"/>
      <c r="B183" s="933" t="s">
        <v>32</v>
      </c>
      <c r="C183" s="934" t="s">
        <v>331</v>
      </c>
      <c r="D183" s="245"/>
      <c r="E183" s="429"/>
      <c r="F183" s="434"/>
      <c r="G183" s="454"/>
      <c r="H183" s="935"/>
      <c r="I183" s="584"/>
      <c r="J183" s="421"/>
      <c r="K183" s="573">
        <f>SUM(H183:J183)</f>
        <v>0</v>
      </c>
      <c r="L183" s="584"/>
      <c r="M183" s="584"/>
      <c r="N183" s="585"/>
      <c r="O183" s="573"/>
      <c r="P183" s="556"/>
      <c r="Q183" s="572"/>
      <c r="R183" s="428"/>
      <c r="S183" s="573"/>
    </row>
    <row r="184" spans="1:21" x14ac:dyDescent="0.2">
      <c r="A184" s="460" t="s">
        <v>18</v>
      </c>
      <c r="B184" s="485" t="s">
        <v>91</v>
      </c>
      <c r="C184" s="486" t="s">
        <v>90</v>
      </c>
      <c r="D184" s="486"/>
      <c r="E184" s="486"/>
      <c r="F184" s="487"/>
      <c r="G184" s="476"/>
      <c r="H184" s="586">
        <f>SUM(H180:H182)</f>
        <v>7038053</v>
      </c>
      <c r="I184" s="586">
        <f>SUM(I180:I182)</f>
        <v>1151372</v>
      </c>
      <c r="J184" s="432">
        <f>SUM(J180:J183)</f>
        <v>-2483084</v>
      </c>
      <c r="K184" s="573">
        <f>SUM(H184:J184)</f>
        <v>5706341</v>
      </c>
      <c r="L184" s="432"/>
      <c r="M184" s="432"/>
      <c r="N184" s="433"/>
      <c r="O184" s="573"/>
      <c r="P184" s="556"/>
      <c r="Q184" s="572"/>
      <c r="R184" s="428"/>
      <c r="S184" s="573"/>
    </row>
    <row r="185" spans="1:21" x14ac:dyDescent="0.2">
      <c r="A185" s="477"/>
      <c r="B185" s="478"/>
      <c r="C185" s="1526"/>
      <c r="D185" s="1526"/>
      <c r="E185" s="1526"/>
      <c r="F185" s="1527"/>
      <c r="G185" s="434"/>
      <c r="H185" s="559"/>
      <c r="I185" s="437"/>
      <c r="J185" s="438"/>
      <c r="K185" s="420"/>
      <c r="L185" s="437"/>
      <c r="M185" s="437"/>
      <c r="N185" s="438"/>
      <c r="O185" s="573"/>
      <c r="P185" s="556"/>
      <c r="Q185" s="419"/>
      <c r="R185" s="428"/>
      <c r="S185" s="573"/>
      <c r="U185" s="399" t="s">
        <v>291</v>
      </c>
    </row>
    <row r="186" spans="1:21" x14ac:dyDescent="0.2">
      <c r="A186" s="464"/>
      <c r="B186" s="478"/>
      <c r="C186" s="1526"/>
      <c r="D186" s="1526"/>
      <c r="E186" s="1526"/>
      <c r="F186" s="1527"/>
      <c r="G186" s="434"/>
      <c r="H186" s="559"/>
      <c r="I186" s="437"/>
      <c r="J186" s="438"/>
      <c r="K186" s="420"/>
      <c r="L186" s="437"/>
      <c r="M186" s="437"/>
      <c r="N186" s="438"/>
      <c r="O186" s="573"/>
      <c r="P186" s="556"/>
      <c r="Q186" s="419"/>
      <c r="R186" s="428"/>
      <c r="S186" s="573"/>
    </row>
    <row r="187" spans="1:21" x14ac:dyDescent="0.2">
      <c r="A187" s="464"/>
      <c r="B187" s="478"/>
      <c r="C187" s="1526"/>
      <c r="D187" s="1526"/>
      <c r="E187" s="1526"/>
      <c r="F187" s="1527"/>
      <c r="G187" s="434"/>
      <c r="H187" s="559"/>
      <c r="I187" s="437"/>
      <c r="J187" s="438"/>
      <c r="K187" s="573"/>
      <c r="L187" s="437"/>
      <c r="M187" s="437"/>
      <c r="N187" s="438"/>
      <c r="O187" s="420"/>
      <c r="P187" s="556"/>
      <c r="Q187" s="419"/>
      <c r="R187" s="428"/>
      <c r="S187" s="573"/>
    </row>
    <row r="188" spans="1:21" x14ac:dyDescent="0.2">
      <c r="A188" s="464"/>
      <c r="B188" s="478"/>
      <c r="C188" s="1526"/>
      <c r="D188" s="1526"/>
      <c r="E188" s="1526"/>
      <c r="F188" s="1527"/>
      <c r="G188" s="434"/>
      <c r="H188" s="559"/>
      <c r="I188" s="437"/>
      <c r="J188" s="438"/>
      <c r="K188" s="573"/>
      <c r="L188" s="437"/>
      <c r="M188" s="437"/>
      <c r="N188" s="438"/>
      <c r="O188" s="420"/>
      <c r="P188" s="556"/>
      <c r="Q188" s="419"/>
      <c r="R188" s="428"/>
      <c r="S188" s="573"/>
    </row>
    <row r="189" spans="1:21" x14ac:dyDescent="0.2">
      <c r="A189" s="464"/>
      <c r="B189" s="478"/>
      <c r="C189" s="1591"/>
      <c r="D189" s="1591"/>
      <c r="E189" s="1591"/>
      <c r="F189" s="1592"/>
      <c r="G189" s="495"/>
      <c r="H189" s="559"/>
      <c r="I189" s="437"/>
      <c r="J189" s="438"/>
      <c r="K189" s="573"/>
      <c r="L189" s="437"/>
      <c r="M189" s="437"/>
      <c r="N189" s="438"/>
      <c r="O189" s="420"/>
      <c r="P189" s="556"/>
      <c r="Q189" s="419"/>
      <c r="R189" s="428"/>
      <c r="S189" s="573"/>
    </row>
    <row r="190" spans="1:21" x14ac:dyDescent="0.2">
      <c r="A190" s="464"/>
      <c r="B190" s="478"/>
      <c r="C190" s="1593"/>
      <c r="D190" s="1593"/>
      <c r="E190" s="1593"/>
      <c r="F190" s="1594"/>
      <c r="G190" s="496"/>
      <c r="H190" s="559"/>
      <c r="I190" s="437"/>
      <c r="J190" s="438"/>
      <c r="K190" s="573"/>
      <c r="L190" s="437"/>
      <c r="M190" s="437"/>
      <c r="N190" s="438"/>
      <c r="O190" s="420"/>
      <c r="P190" s="556"/>
      <c r="Q190" s="419"/>
      <c r="R190" s="428"/>
      <c r="S190" s="573"/>
    </row>
    <row r="191" spans="1:21" x14ac:dyDescent="0.2">
      <c r="A191" s="475"/>
      <c r="B191" s="485"/>
      <c r="C191" s="486"/>
      <c r="D191" s="486"/>
      <c r="E191" s="486"/>
      <c r="F191" s="500"/>
      <c r="G191" s="487"/>
      <c r="H191" s="574"/>
      <c r="I191" s="572"/>
      <c r="J191" s="572"/>
      <c r="K191" s="573"/>
      <c r="L191" s="572"/>
      <c r="M191" s="572"/>
      <c r="N191" s="572"/>
      <c r="O191" s="573"/>
      <c r="P191" s="574"/>
      <c r="Q191" s="572"/>
      <c r="R191" s="572"/>
      <c r="S191" s="573"/>
    </row>
    <row r="192" spans="1:21" x14ac:dyDescent="0.2">
      <c r="A192" s="502"/>
      <c r="B192" s="503"/>
      <c r="C192" s="504"/>
      <c r="D192" s="504"/>
      <c r="E192" s="504"/>
      <c r="F192" s="505"/>
      <c r="G192" s="506"/>
      <c r="H192" s="587"/>
      <c r="I192" s="588"/>
      <c r="J192" s="589"/>
      <c r="K192" s="573"/>
      <c r="L192" s="588"/>
      <c r="M192" s="588"/>
      <c r="N192" s="590"/>
      <c r="O192" s="573"/>
      <c r="P192" s="556"/>
      <c r="Q192" s="418"/>
      <c r="R192" s="428"/>
      <c r="S192" s="573"/>
    </row>
    <row r="193" spans="1:19" x14ac:dyDescent="0.2">
      <c r="A193" s="453">
        <v>2</v>
      </c>
      <c r="B193" s="508" t="s">
        <v>92</v>
      </c>
      <c r="C193" s="509"/>
      <c r="D193" s="509"/>
      <c r="E193" s="509"/>
      <c r="F193" s="510"/>
      <c r="G193" s="511"/>
      <c r="H193" s="408">
        <f>H203</f>
        <v>25887341</v>
      </c>
      <c r="I193" s="408">
        <f>I203</f>
        <v>1800000</v>
      </c>
      <c r="J193" s="1135">
        <f>J203</f>
        <v>-6170120</v>
      </c>
      <c r="K193" s="410">
        <f>K203</f>
        <v>21517221</v>
      </c>
      <c r="L193" s="591"/>
      <c r="M193" s="594"/>
      <c r="N193" s="594"/>
      <c r="O193" s="593"/>
      <c r="P193" s="591"/>
      <c r="Q193" s="594"/>
      <c r="R193" s="594"/>
      <c r="S193" s="593"/>
    </row>
    <row r="194" spans="1:19" x14ac:dyDescent="0.2">
      <c r="A194" s="412"/>
      <c r="B194" s="1578" t="s">
        <v>80</v>
      </c>
      <c r="C194" s="1579"/>
      <c r="D194" s="1579"/>
      <c r="E194" s="1580"/>
      <c r="F194" s="521"/>
      <c r="G194" s="521"/>
      <c r="H194" s="595"/>
      <c r="I194" s="589"/>
      <c r="J194" s="596"/>
      <c r="K194" s="420"/>
      <c r="L194" s="589"/>
      <c r="M194" s="589"/>
      <c r="N194" s="596"/>
      <c r="O194" s="573"/>
      <c r="P194" s="408"/>
      <c r="Q194" s="409"/>
      <c r="R194" s="428"/>
      <c r="S194" s="573"/>
    </row>
    <row r="195" spans="1:19" x14ac:dyDescent="0.2">
      <c r="A195" s="412"/>
      <c r="B195" s="522">
        <v>1</v>
      </c>
      <c r="C195" s="1526" t="s">
        <v>145</v>
      </c>
      <c r="D195" s="1526"/>
      <c r="E195" s="1526"/>
      <c r="F195" s="434" t="s">
        <v>223</v>
      </c>
      <c r="G195" s="434" t="s">
        <v>223</v>
      </c>
      <c r="H195" s="597"/>
      <c r="I195" s="598"/>
      <c r="J195" s="592"/>
      <c r="K195" s="420"/>
      <c r="L195" s="598"/>
      <c r="M195" s="598"/>
      <c r="N195" s="592"/>
      <c r="O195" s="573"/>
      <c r="P195" s="556"/>
      <c r="Q195" s="418"/>
      <c r="R195" s="418"/>
      <c r="S195" s="573"/>
    </row>
    <row r="196" spans="1:19" x14ac:dyDescent="0.2">
      <c r="A196" s="412"/>
      <c r="B196" s="522">
        <v>2</v>
      </c>
      <c r="C196" s="1526" t="s">
        <v>146</v>
      </c>
      <c r="D196" s="1526"/>
      <c r="E196" s="1526"/>
      <c r="F196" s="434" t="s">
        <v>223</v>
      </c>
      <c r="G196" s="434" t="s">
        <v>223</v>
      </c>
      <c r="H196" s="599">
        <v>6350781</v>
      </c>
      <c r="I196" s="600">
        <v>2190616</v>
      </c>
      <c r="J196" s="525">
        <v>-2457050</v>
      </c>
      <c r="K196" s="573">
        <f>SUM(H196:J196)</f>
        <v>6084347</v>
      </c>
      <c r="L196" s="600"/>
      <c r="M196" s="600"/>
      <c r="N196" s="601"/>
      <c r="O196" s="573"/>
      <c r="P196" s="556"/>
      <c r="Q196" s="418"/>
      <c r="R196" s="418"/>
      <c r="S196" s="573"/>
    </row>
    <row r="197" spans="1:19" x14ac:dyDescent="0.2">
      <c r="A197" s="412"/>
      <c r="B197" s="522">
        <v>3</v>
      </c>
      <c r="C197" s="1526" t="s">
        <v>147</v>
      </c>
      <c r="D197" s="1526"/>
      <c r="E197" s="1526"/>
      <c r="F197" s="527" t="s">
        <v>223</v>
      </c>
      <c r="G197" s="434" t="s">
        <v>223</v>
      </c>
      <c r="H197" s="602">
        <v>6793427</v>
      </c>
      <c r="I197" s="469">
        <v>-390616</v>
      </c>
      <c r="J197" s="463">
        <v>-3668441</v>
      </c>
      <c r="K197" s="573">
        <f t="shared" ref="K197:K204" si="18">SUM(H197:J197)</f>
        <v>2734370</v>
      </c>
      <c r="L197" s="469"/>
      <c r="M197" s="469"/>
      <c r="N197" s="470"/>
      <c r="O197" s="573"/>
      <c r="P197" s="556"/>
      <c r="Q197" s="418"/>
      <c r="R197" s="418"/>
      <c r="S197" s="573"/>
    </row>
    <row r="198" spans="1:19" x14ac:dyDescent="0.2">
      <c r="A198" s="435"/>
      <c r="B198" s="522">
        <v>4</v>
      </c>
      <c r="C198" s="1526" t="s">
        <v>309</v>
      </c>
      <c r="D198" s="1526"/>
      <c r="E198" s="1526"/>
      <c r="F198" s="434" t="s">
        <v>223</v>
      </c>
      <c r="G198" s="434" t="s">
        <v>223</v>
      </c>
      <c r="H198" s="564">
        <v>9396150</v>
      </c>
      <c r="I198" s="603"/>
      <c r="J198" s="604"/>
      <c r="K198" s="573">
        <f t="shared" si="18"/>
        <v>9396150</v>
      </c>
      <c r="L198" s="603"/>
      <c r="M198" s="603"/>
      <c r="N198" s="605"/>
      <c r="O198" s="573"/>
      <c r="P198" s="556"/>
      <c r="Q198" s="418"/>
      <c r="R198" s="418"/>
      <c r="S198" s="573"/>
    </row>
    <row r="199" spans="1:19" x14ac:dyDescent="0.2">
      <c r="A199" s="435"/>
      <c r="B199" s="522">
        <v>5</v>
      </c>
      <c r="C199" s="1526" t="s">
        <v>310</v>
      </c>
      <c r="D199" s="1526"/>
      <c r="E199" s="1526"/>
      <c r="F199" s="434" t="s">
        <v>222</v>
      </c>
      <c r="G199" s="434" t="s">
        <v>311</v>
      </c>
      <c r="H199" s="564">
        <v>383893</v>
      </c>
      <c r="I199" s="603"/>
      <c r="J199" s="603">
        <v>102273</v>
      </c>
      <c r="K199" s="573">
        <f t="shared" si="18"/>
        <v>486166</v>
      </c>
      <c r="L199" s="603"/>
      <c r="M199" s="603"/>
      <c r="N199" s="605"/>
      <c r="O199" s="573"/>
      <c r="P199" s="556"/>
      <c r="Q199" s="418"/>
      <c r="R199" s="418"/>
      <c r="S199" s="573"/>
    </row>
    <row r="200" spans="1:19" x14ac:dyDescent="0.2">
      <c r="A200" s="435"/>
      <c r="B200" s="522">
        <v>6</v>
      </c>
      <c r="C200" s="1526" t="s">
        <v>70</v>
      </c>
      <c r="D200" s="1526"/>
      <c r="E200" s="1526"/>
      <c r="F200" s="434" t="s">
        <v>223</v>
      </c>
      <c r="G200" s="434" t="s">
        <v>223</v>
      </c>
      <c r="H200" s="564">
        <v>2721997</v>
      </c>
      <c r="I200" s="603"/>
      <c r="J200" s="418">
        <v>-579310</v>
      </c>
      <c r="K200" s="573">
        <f t="shared" si="18"/>
        <v>2142687</v>
      </c>
      <c r="L200" s="603"/>
      <c r="M200" s="603"/>
      <c r="N200" s="605"/>
      <c r="O200" s="573"/>
      <c r="P200" s="556"/>
      <c r="Q200" s="418"/>
      <c r="R200" s="418"/>
      <c r="S200" s="573"/>
    </row>
    <row r="201" spans="1:19" x14ac:dyDescent="0.2">
      <c r="A201" s="435"/>
      <c r="B201" s="1132">
        <v>7</v>
      </c>
      <c r="C201" s="531" t="s">
        <v>290</v>
      </c>
      <c r="D201" s="531"/>
      <c r="E201" s="531"/>
      <c r="F201" s="434" t="s">
        <v>223</v>
      </c>
      <c r="G201" s="495" t="s">
        <v>223</v>
      </c>
      <c r="H201" s="564">
        <v>241093</v>
      </c>
      <c r="I201" s="603"/>
      <c r="J201" s="603">
        <v>321408</v>
      </c>
      <c r="K201" s="573">
        <f t="shared" si="18"/>
        <v>562501</v>
      </c>
      <c r="L201" s="606"/>
      <c r="M201" s="603"/>
      <c r="N201" s="605"/>
      <c r="O201" s="607"/>
      <c r="P201" s="564"/>
      <c r="Q201" s="603"/>
      <c r="R201" s="603"/>
      <c r="S201" s="607"/>
    </row>
    <row r="202" spans="1:19" x14ac:dyDescent="0.2">
      <c r="A202" s="435"/>
      <c r="B202" s="522">
        <v>8</v>
      </c>
      <c r="C202" s="934" t="s">
        <v>438</v>
      </c>
      <c r="D202" s="1133"/>
      <c r="E202" s="1134"/>
      <c r="F202" s="434"/>
      <c r="G202" s="495" t="s">
        <v>223</v>
      </c>
      <c r="H202" s="1131"/>
      <c r="I202" s="603"/>
      <c r="J202" s="603">
        <v>111000</v>
      </c>
      <c r="K202" s="573">
        <f t="shared" si="18"/>
        <v>111000</v>
      </c>
      <c r="L202" s="606"/>
      <c r="M202" s="603"/>
      <c r="N202" s="605"/>
      <c r="O202" s="607"/>
      <c r="P202" s="564"/>
      <c r="Q202" s="603"/>
      <c r="R202" s="603"/>
      <c r="S202" s="607"/>
    </row>
    <row r="203" spans="1:19" ht="13.5" thickBot="1" x14ac:dyDescent="0.25">
      <c r="A203" s="475"/>
      <c r="B203" s="534" t="s">
        <v>93</v>
      </c>
      <c r="C203" s="486" t="s">
        <v>94</v>
      </c>
      <c r="D203" s="486"/>
      <c r="E203" s="486"/>
      <c r="F203" s="487"/>
      <c r="G203" s="535"/>
      <c r="H203" s="1103">
        <f>SUM(H196:H201)</f>
        <v>25887341</v>
      </c>
      <c r="I203" s="609">
        <f>SUM(I196:I201)</f>
        <v>1800000</v>
      </c>
      <c r="J203" s="609">
        <f>SUM(J196:J202)</f>
        <v>-6170120</v>
      </c>
      <c r="K203" s="573">
        <f t="shared" si="18"/>
        <v>21517221</v>
      </c>
      <c r="L203" s="608"/>
      <c r="M203" s="609"/>
      <c r="N203" s="609"/>
      <c r="O203" s="610"/>
      <c r="P203" s="608"/>
      <c r="Q203" s="609"/>
      <c r="R203" s="609"/>
      <c r="S203" s="610"/>
    </row>
    <row r="204" spans="1:19" ht="14.25" thickTop="1" thickBot="1" x14ac:dyDescent="0.25">
      <c r="A204" s="1589" t="s">
        <v>83</v>
      </c>
      <c r="B204" s="1590"/>
      <c r="C204" s="1590"/>
      <c r="D204" s="1590"/>
      <c r="E204" s="1590"/>
      <c r="F204" s="1590"/>
      <c r="G204" s="538"/>
      <c r="H204" s="611">
        <f>H115+H193</f>
        <v>109598179</v>
      </c>
      <c r="I204" s="611">
        <f>I115+I193</f>
        <v>27976530</v>
      </c>
      <c r="J204" s="611">
        <f>J115+J193</f>
        <v>12823319</v>
      </c>
      <c r="K204" s="611">
        <f t="shared" si="18"/>
        <v>150398028</v>
      </c>
      <c r="L204" s="611">
        <f>L115+L193</f>
        <v>1900000</v>
      </c>
      <c r="M204" s="611"/>
      <c r="N204" s="611">
        <f>N115</f>
        <v>-220000</v>
      </c>
      <c r="O204" s="611">
        <f>O115</f>
        <v>1680000</v>
      </c>
      <c r="P204" s="611">
        <f>P115+P193</f>
        <v>221785038</v>
      </c>
      <c r="Q204" s="611">
        <f>Q115+Q193</f>
        <v>-15420368</v>
      </c>
      <c r="R204" s="611">
        <f>R115+R193</f>
        <v>48266640</v>
      </c>
      <c r="S204" s="845">
        <f>S115+S193</f>
        <v>254631310</v>
      </c>
    </row>
    <row r="205" spans="1:19" ht="13.5" thickTop="1" x14ac:dyDescent="0.2">
      <c r="A205" s="545"/>
      <c r="B205" s="545"/>
      <c r="C205" s="545"/>
      <c r="D205" s="545"/>
      <c r="E205" s="545"/>
      <c r="F205" s="545"/>
      <c r="G205" s="545"/>
      <c r="H205" s="615"/>
      <c r="I205" s="615"/>
      <c r="J205" s="615"/>
      <c r="K205" s="616"/>
      <c r="L205" s="615"/>
      <c r="M205" s="615"/>
      <c r="N205" s="615"/>
      <c r="O205" s="617"/>
      <c r="P205" s="615"/>
      <c r="Q205" s="615"/>
      <c r="R205" s="615"/>
      <c r="S205" s="617"/>
    </row>
    <row r="206" spans="1:19" x14ac:dyDescent="0.2">
      <c r="A206" s="545"/>
      <c r="B206" s="545"/>
      <c r="C206" s="545"/>
      <c r="D206" s="545"/>
      <c r="E206" s="545"/>
      <c r="F206" s="545"/>
      <c r="G206" s="545"/>
      <c r="H206" s="615"/>
      <c r="I206" s="615"/>
      <c r="J206" s="615"/>
      <c r="K206" s="617"/>
      <c r="L206" s="615"/>
      <c r="M206" s="615"/>
      <c r="N206" s="615"/>
      <c r="O206" s="617"/>
      <c r="P206" s="615"/>
      <c r="Q206" s="615"/>
      <c r="R206" s="615"/>
      <c r="S206" s="617"/>
    </row>
    <row r="207" spans="1:19" x14ac:dyDescent="0.2">
      <c r="A207" s="545"/>
      <c r="B207" s="545"/>
      <c r="C207" s="545"/>
      <c r="D207" s="545"/>
      <c r="E207" s="545"/>
      <c r="F207" s="545"/>
      <c r="G207" s="545"/>
      <c r="H207" s="615"/>
      <c r="I207" s="615"/>
      <c r="J207" s="615"/>
      <c r="K207" s="617"/>
      <c r="L207" s="615"/>
      <c r="M207" s="615"/>
      <c r="N207" s="615"/>
      <c r="O207" s="617"/>
      <c r="P207" s="615"/>
      <c r="Q207" s="615"/>
      <c r="R207" s="615"/>
      <c r="S207" s="617"/>
    </row>
    <row r="208" spans="1:19" x14ac:dyDescent="0.2">
      <c r="A208" s="545"/>
      <c r="B208" s="545"/>
      <c r="C208" s="545"/>
      <c r="D208" s="545"/>
      <c r="E208" s="545"/>
      <c r="F208" s="545"/>
      <c r="G208" s="545"/>
      <c r="H208" s="615"/>
      <c r="I208" s="615"/>
      <c r="J208" s="615"/>
      <c r="K208" s="617"/>
      <c r="L208" s="615"/>
      <c r="M208" s="615"/>
      <c r="N208" s="615"/>
      <c r="O208" s="617"/>
      <c r="P208" s="615"/>
      <c r="Q208" s="615"/>
      <c r="R208" s="615"/>
      <c r="S208" s="617"/>
    </row>
    <row r="209" spans="1:19" x14ac:dyDescent="0.2">
      <c r="A209" s="545"/>
      <c r="B209" s="545"/>
      <c r="C209" s="545"/>
      <c r="D209" s="545"/>
      <c r="E209" s="545"/>
      <c r="F209" s="545"/>
      <c r="G209" s="545"/>
      <c r="H209" s="615"/>
      <c r="I209" s="615"/>
      <c r="J209" s="615"/>
      <c r="K209" s="617"/>
      <c r="L209" s="615"/>
      <c r="M209" s="615"/>
      <c r="N209" s="615"/>
      <c r="O209" s="617"/>
      <c r="P209" s="615"/>
      <c r="Q209" s="615"/>
      <c r="R209" s="615"/>
      <c r="S209" s="617"/>
    </row>
    <row r="210" spans="1:19" x14ac:dyDescent="0.2">
      <c r="A210" s="545"/>
      <c r="B210" s="545"/>
      <c r="C210" s="545"/>
      <c r="D210" s="545"/>
      <c r="E210" s="545"/>
      <c r="F210" s="545"/>
      <c r="G210" s="545"/>
      <c r="H210" s="615"/>
      <c r="I210" s="615"/>
      <c r="J210" s="615"/>
      <c r="K210" s="617"/>
      <c r="L210" s="615"/>
      <c r="M210" s="615"/>
      <c r="N210" s="615"/>
      <c r="O210" s="617"/>
      <c r="P210" s="615"/>
      <c r="Q210" s="615"/>
      <c r="R210" s="615"/>
      <c r="S210" s="617"/>
    </row>
    <row r="211" spans="1:19" x14ac:dyDescent="0.2">
      <c r="A211" s="569"/>
      <c r="B211" s="1540" t="s">
        <v>187</v>
      </c>
      <c r="C211" s="1540"/>
      <c r="D211" s="1540"/>
      <c r="E211" s="1540"/>
      <c r="F211" s="1540"/>
      <c r="G211" s="1540"/>
      <c r="H211" s="1540"/>
      <c r="I211" s="1540"/>
      <c r="J211" s="1540"/>
      <c r="K211" s="1540"/>
      <c r="L211" s="1540"/>
      <c r="M211" s="1540"/>
      <c r="N211" s="1540"/>
      <c r="O211" s="1540"/>
      <c r="P211" s="1540"/>
      <c r="Q211" s="1540"/>
      <c r="R211" s="1540"/>
      <c r="S211" s="1540"/>
    </row>
    <row r="212" spans="1:19" x14ac:dyDescent="0.2">
      <c r="A212" s="1544" t="s">
        <v>437</v>
      </c>
      <c r="B212" s="1544"/>
      <c r="C212" s="1544"/>
      <c r="D212" s="1544"/>
      <c r="E212" s="1544"/>
      <c r="F212" s="1544"/>
      <c r="G212" s="1544"/>
      <c r="H212" s="1544"/>
      <c r="I212" s="1544"/>
      <c r="J212" s="1544"/>
      <c r="K212" s="1544"/>
      <c r="L212" s="1544"/>
      <c r="M212" s="1544"/>
      <c r="N212" s="1544"/>
      <c r="O212" s="1544"/>
      <c r="P212" s="1544"/>
      <c r="Q212" s="1544"/>
      <c r="R212" s="1544"/>
      <c r="S212" s="1544"/>
    </row>
    <row r="213" spans="1:19" ht="12.75" customHeight="1" x14ac:dyDescent="0.2">
      <c r="A213" s="1542" t="s">
        <v>367</v>
      </c>
      <c r="B213" s="1542"/>
      <c r="C213" s="1542"/>
      <c r="D213" s="1542"/>
      <c r="E213" s="1542"/>
      <c r="F213" s="1542"/>
      <c r="G213" s="1542"/>
      <c r="H213" s="1542"/>
      <c r="I213" s="1542"/>
      <c r="J213" s="1542"/>
      <c r="K213" s="1542"/>
      <c r="L213" s="1542"/>
      <c r="M213" s="1542"/>
      <c r="N213" s="1542"/>
      <c r="O213" s="1542"/>
      <c r="P213" s="1542"/>
      <c r="Q213" s="1542"/>
      <c r="R213" s="1542"/>
      <c r="S213" s="1542"/>
    </row>
    <row r="214" spans="1:19" ht="13.5" thickBot="1" x14ac:dyDescent="0.25">
      <c r="A214" s="1524" t="s">
        <v>330</v>
      </c>
      <c r="B214" s="1525"/>
      <c r="C214" s="1525"/>
      <c r="D214" s="1525"/>
      <c r="E214" s="1525"/>
      <c r="F214" s="1525"/>
      <c r="G214" s="1525"/>
      <c r="H214" s="1525"/>
      <c r="I214" s="1525"/>
      <c r="J214" s="1525"/>
      <c r="K214" s="1525"/>
      <c r="L214" s="1525"/>
      <c r="M214" s="1525"/>
      <c r="N214" s="1525"/>
      <c r="O214" s="1525"/>
      <c r="P214" s="1525"/>
      <c r="Q214" s="1525"/>
      <c r="R214" s="1525"/>
      <c r="S214" s="1525"/>
    </row>
    <row r="215" spans="1:19" ht="13.5" thickTop="1" x14ac:dyDescent="0.2">
      <c r="A215" s="1595" t="s">
        <v>0</v>
      </c>
      <c r="B215" s="1564" t="s">
        <v>76</v>
      </c>
      <c r="C215" s="1565"/>
      <c r="D215" s="1565"/>
      <c r="E215" s="1565"/>
      <c r="F215" s="1566"/>
      <c r="G215" s="1545" t="s">
        <v>221</v>
      </c>
      <c r="H215" s="1554" t="s">
        <v>51</v>
      </c>
      <c r="I215" s="1554"/>
      <c r="J215" s="1554"/>
      <c r="K215" s="1554"/>
      <c r="L215" s="1554"/>
      <c r="M215" s="1554"/>
      <c r="N215" s="1554"/>
      <c r="O215" s="1554"/>
      <c r="P215" s="1554"/>
      <c r="Q215" s="1554"/>
      <c r="R215" s="1554"/>
      <c r="S215" s="1588"/>
    </row>
    <row r="216" spans="1:19" x14ac:dyDescent="0.2">
      <c r="A216" s="1596"/>
      <c r="B216" s="1567"/>
      <c r="C216" s="1541"/>
      <c r="D216" s="1541"/>
      <c r="E216" s="1541"/>
      <c r="F216" s="1568"/>
      <c r="G216" s="1546"/>
      <c r="H216" s="1521" t="s">
        <v>281</v>
      </c>
      <c r="I216" s="1521"/>
      <c r="J216" s="1521"/>
      <c r="K216" s="1521"/>
      <c r="L216" s="1543" t="s">
        <v>282</v>
      </c>
      <c r="M216" s="1538"/>
      <c r="N216" s="1538"/>
      <c r="O216" s="1539"/>
      <c r="P216" s="1538" t="s">
        <v>283</v>
      </c>
      <c r="Q216" s="1538"/>
      <c r="R216" s="1538"/>
      <c r="S216" s="1539"/>
    </row>
    <row r="217" spans="1:19" ht="12.75" customHeight="1" x14ac:dyDescent="0.2">
      <c r="A217" s="1596"/>
      <c r="B217" s="1567"/>
      <c r="C217" s="1541"/>
      <c r="D217" s="1541"/>
      <c r="E217" s="1541"/>
      <c r="F217" s="1568"/>
      <c r="G217" s="1546"/>
      <c r="H217" s="1522" t="s">
        <v>364</v>
      </c>
      <c r="I217" s="1532" t="s">
        <v>173</v>
      </c>
      <c r="J217" s="1532" t="s">
        <v>174</v>
      </c>
      <c r="K217" s="1530" t="s">
        <v>172</v>
      </c>
      <c r="L217" s="1522" t="s">
        <v>364</v>
      </c>
      <c r="M217" s="1532" t="s">
        <v>173</v>
      </c>
      <c r="N217" s="1532" t="s">
        <v>174</v>
      </c>
      <c r="O217" s="1530" t="s">
        <v>172</v>
      </c>
      <c r="P217" s="1522" t="s">
        <v>364</v>
      </c>
      <c r="Q217" s="1532" t="s">
        <v>173</v>
      </c>
      <c r="R217" s="1532" t="s">
        <v>174</v>
      </c>
      <c r="S217" s="1530" t="s">
        <v>172</v>
      </c>
    </row>
    <row r="218" spans="1:19" ht="25.5" customHeight="1" x14ac:dyDescent="0.2">
      <c r="A218" s="1596"/>
      <c r="B218" s="1567"/>
      <c r="C218" s="1541"/>
      <c r="D218" s="1541"/>
      <c r="E218" s="1541"/>
      <c r="F218" s="1568"/>
      <c r="G218" s="1546"/>
      <c r="H218" s="1523"/>
      <c r="I218" s="1533"/>
      <c r="J218" s="1533"/>
      <c r="K218" s="1531"/>
      <c r="L218" s="1523"/>
      <c r="M218" s="1533"/>
      <c r="N218" s="1533"/>
      <c r="O218" s="1531"/>
      <c r="P218" s="1523"/>
      <c r="Q218" s="1533"/>
      <c r="R218" s="1533"/>
      <c r="S218" s="1531"/>
    </row>
    <row r="219" spans="1:19" x14ac:dyDescent="0.2">
      <c r="A219" s="1597"/>
      <c r="B219" s="1518"/>
      <c r="C219" s="1519"/>
      <c r="D219" s="1519"/>
      <c r="E219" s="1519"/>
      <c r="F219" s="1520"/>
      <c r="G219" s="1547"/>
      <c r="H219" s="406" t="s">
        <v>229</v>
      </c>
      <c r="I219" s="403" t="s">
        <v>230</v>
      </c>
      <c r="J219" s="404" t="s">
        <v>231</v>
      </c>
      <c r="K219" s="404" t="s">
        <v>232</v>
      </c>
      <c r="L219" s="402" t="s">
        <v>233</v>
      </c>
      <c r="M219" s="403" t="s">
        <v>234</v>
      </c>
      <c r="N219" s="404" t="s">
        <v>235</v>
      </c>
      <c r="O219" s="405" t="s">
        <v>236</v>
      </c>
      <c r="P219" s="406" t="s">
        <v>237</v>
      </c>
      <c r="Q219" s="403" t="s">
        <v>238</v>
      </c>
      <c r="R219" s="404" t="s">
        <v>239</v>
      </c>
      <c r="S219" s="405" t="s">
        <v>240</v>
      </c>
    </row>
    <row r="220" spans="1:19" x14ac:dyDescent="0.2">
      <c r="A220" s="1569" t="s">
        <v>86</v>
      </c>
      <c r="B220" s="1570"/>
      <c r="C220" s="1570"/>
      <c r="D220" s="1570"/>
      <c r="E220" s="1570"/>
      <c r="F220" s="1571"/>
      <c r="G220" s="407"/>
      <c r="H220" s="550">
        <f>H280+H289</f>
        <v>103757034</v>
      </c>
      <c r="I220" s="576">
        <f>I280+I289</f>
        <v>205497996</v>
      </c>
      <c r="J220" s="576">
        <f>J280+J289</f>
        <v>11471068</v>
      </c>
      <c r="K220" s="618">
        <f>K280+K289</f>
        <v>320726098</v>
      </c>
      <c r="L220" s="551">
        <f>L280+L289</f>
        <v>28183045</v>
      </c>
      <c r="M220" s="551"/>
      <c r="N220" s="551">
        <f>N280+N289</f>
        <v>10561706</v>
      </c>
      <c r="O220" s="552">
        <f>O280+O289</f>
        <v>38744751</v>
      </c>
      <c r="P220" s="550">
        <f>P280</f>
        <v>1004350</v>
      </c>
      <c r="Q220" s="576"/>
      <c r="R220" s="576"/>
      <c r="S220" s="618">
        <f>S280</f>
        <v>1224350</v>
      </c>
    </row>
    <row r="221" spans="1:19" x14ac:dyDescent="0.2">
      <c r="A221" s="412" t="s">
        <v>18</v>
      </c>
      <c r="B221" s="413" t="s">
        <v>87</v>
      </c>
      <c r="C221" s="414"/>
      <c r="D221" s="414"/>
      <c r="E221" s="414"/>
      <c r="F221" s="415"/>
      <c r="G221" s="416"/>
      <c r="H221" s="553"/>
      <c r="I221" s="422"/>
      <c r="J221" s="423"/>
      <c r="K221" s="420"/>
      <c r="L221" s="554"/>
      <c r="M221" s="554"/>
      <c r="N221" s="555"/>
      <c r="O221" s="420"/>
      <c r="P221" s="422"/>
      <c r="Q221" s="422"/>
      <c r="R221" s="423"/>
      <c r="S221" s="424"/>
    </row>
    <row r="222" spans="1:19" x14ac:dyDescent="0.2">
      <c r="A222" s="412"/>
      <c r="B222" s="425" t="s">
        <v>18</v>
      </c>
      <c r="C222" s="1548" t="s">
        <v>136</v>
      </c>
      <c r="D222" s="1548"/>
      <c r="E222" s="1549"/>
      <c r="F222" s="427" t="s">
        <v>223</v>
      </c>
      <c r="G222" s="427" t="s">
        <v>223</v>
      </c>
      <c r="H222" s="558">
        <v>5337810</v>
      </c>
      <c r="I222" s="432"/>
      <c r="J222" s="433">
        <v>-4871767</v>
      </c>
      <c r="K222" s="573">
        <f>SUM(H222:J222)</f>
        <v>466043</v>
      </c>
      <c r="L222" s="432"/>
      <c r="M222" s="432"/>
      <c r="N222" s="433">
        <v>240000</v>
      </c>
      <c r="O222" s="420">
        <f>SUM(L222:N222)</f>
        <v>240000</v>
      </c>
      <c r="P222" s="432"/>
      <c r="Q222" s="432"/>
      <c r="R222" s="433"/>
      <c r="S222" s="424"/>
    </row>
    <row r="223" spans="1:19" x14ac:dyDescent="0.2">
      <c r="A223" s="412"/>
      <c r="B223" s="425" t="s">
        <v>19</v>
      </c>
      <c r="C223" s="1526" t="s">
        <v>134</v>
      </c>
      <c r="D223" s="1526"/>
      <c r="E223" s="1527"/>
      <c r="F223" s="430" t="s">
        <v>222</v>
      </c>
      <c r="G223" s="430" t="s">
        <v>222</v>
      </c>
      <c r="H223" s="558">
        <v>2022132</v>
      </c>
      <c r="I223" s="432"/>
      <c r="J223" s="433">
        <v>1718369</v>
      </c>
      <c r="K223" s="573">
        <f>SUM(H223:J223)</f>
        <v>3740501</v>
      </c>
      <c r="L223" s="432">
        <v>16620614</v>
      </c>
      <c r="M223" s="432"/>
      <c r="N223" s="433">
        <v>-3724770</v>
      </c>
      <c r="O223" s="573">
        <f>SUM(L223:N223)</f>
        <v>12895844</v>
      </c>
      <c r="P223" s="432"/>
      <c r="Q223" s="432"/>
      <c r="R223" s="433"/>
      <c r="S223" s="424"/>
    </row>
    <row r="224" spans="1:19" x14ac:dyDescent="0.2">
      <c r="A224" s="412"/>
      <c r="B224" s="425" t="s">
        <v>31</v>
      </c>
      <c r="C224" s="429" t="s">
        <v>298</v>
      </c>
      <c r="D224" s="429"/>
      <c r="E224" s="430"/>
      <c r="F224" s="430" t="s">
        <v>223</v>
      </c>
      <c r="G224" s="430" t="s">
        <v>223</v>
      </c>
      <c r="H224" s="558"/>
      <c r="I224" s="432"/>
      <c r="J224" s="433"/>
      <c r="K224" s="573"/>
      <c r="L224" s="432"/>
      <c r="M224" s="432"/>
      <c r="N224" s="433"/>
      <c r="O224" s="573"/>
      <c r="P224" s="432"/>
      <c r="Q224" s="432"/>
      <c r="R224" s="433"/>
      <c r="S224" s="424"/>
    </row>
    <row r="225" spans="1:19" x14ac:dyDescent="0.2">
      <c r="A225" s="412"/>
      <c r="B225" s="425" t="s">
        <v>32</v>
      </c>
      <c r="C225" s="839" t="s">
        <v>341</v>
      </c>
      <c r="D225" s="429"/>
      <c r="E225" s="430"/>
      <c r="F225" s="430" t="s">
        <v>223</v>
      </c>
      <c r="G225" s="430" t="s">
        <v>222</v>
      </c>
      <c r="H225" s="558"/>
      <c r="I225" s="432"/>
      <c r="J225" s="433"/>
      <c r="K225" s="573"/>
      <c r="L225" s="432"/>
      <c r="M225" s="432"/>
      <c r="N225" s="433"/>
      <c r="O225" s="573"/>
      <c r="P225" s="432">
        <v>4350</v>
      </c>
      <c r="Q225" s="432"/>
      <c r="R225" s="433"/>
      <c r="S225" s="424">
        <f>SUM(P225:R225)</f>
        <v>4350</v>
      </c>
    </row>
    <row r="226" spans="1:19" x14ac:dyDescent="0.2">
      <c r="A226" s="412"/>
      <c r="B226" s="425" t="s">
        <v>52</v>
      </c>
      <c r="C226" s="1526" t="s">
        <v>137</v>
      </c>
      <c r="D226" s="1526"/>
      <c r="E226" s="1527"/>
      <c r="F226" s="430" t="s">
        <v>222</v>
      </c>
      <c r="G226" s="430" t="s">
        <v>222</v>
      </c>
      <c r="H226" s="558">
        <v>127000</v>
      </c>
      <c r="I226" s="432"/>
      <c r="J226" s="433"/>
      <c r="K226" s="573">
        <f>SUM(H226:J226)</f>
        <v>127000</v>
      </c>
      <c r="L226" s="432"/>
      <c r="M226" s="432"/>
      <c r="N226" s="433"/>
      <c r="O226" s="573"/>
      <c r="P226" s="432"/>
      <c r="Q226" s="432"/>
      <c r="R226" s="433"/>
      <c r="S226" s="424"/>
    </row>
    <row r="227" spans="1:19" x14ac:dyDescent="0.2">
      <c r="A227" s="412"/>
      <c r="B227" s="425" t="s">
        <v>53</v>
      </c>
      <c r="C227" s="1526" t="s">
        <v>299</v>
      </c>
      <c r="D227" s="1526"/>
      <c r="E227" s="1527"/>
      <c r="F227" s="427" t="s">
        <v>222</v>
      </c>
      <c r="G227" s="427" t="s">
        <v>222</v>
      </c>
      <c r="H227" s="558"/>
      <c r="I227" s="432"/>
      <c r="J227" s="433"/>
      <c r="K227" s="573"/>
      <c r="L227" s="432"/>
      <c r="M227" s="432"/>
      <c r="N227" s="433"/>
      <c r="O227" s="573"/>
      <c r="P227" s="432"/>
      <c r="Q227" s="432"/>
      <c r="R227" s="433"/>
      <c r="S227" s="424"/>
    </row>
    <row r="228" spans="1:19" x14ac:dyDescent="0.2">
      <c r="A228" s="412"/>
      <c r="B228" s="425" t="s">
        <v>54</v>
      </c>
      <c r="C228" s="1526" t="s">
        <v>220</v>
      </c>
      <c r="D228" s="1526"/>
      <c r="E228" s="1527"/>
      <c r="F228" s="430" t="s">
        <v>222</v>
      </c>
      <c r="G228" s="430" t="s">
        <v>222</v>
      </c>
      <c r="H228" s="558">
        <v>88078493</v>
      </c>
      <c r="I228" s="432">
        <v>189007230</v>
      </c>
      <c r="J228" s="433">
        <v>1369722</v>
      </c>
      <c r="K228" s="573">
        <f>SUM(H228:J228)</f>
        <v>278455445</v>
      </c>
      <c r="L228" s="432"/>
      <c r="M228" s="432"/>
      <c r="N228" s="433"/>
      <c r="O228" s="573"/>
      <c r="P228" s="432"/>
      <c r="Q228" s="432"/>
      <c r="R228" s="433"/>
      <c r="S228" s="424"/>
    </row>
    <row r="229" spans="1:19" x14ac:dyDescent="0.2">
      <c r="A229" s="412"/>
      <c r="B229" s="425" t="s">
        <v>55</v>
      </c>
      <c r="C229" s="429" t="s">
        <v>300</v>
      </c>
      <c r="D229" s="429"/>
      <c r="E229" s="430"/>
      <c r="F229" s="430"/>
      <c r="G229" s="430" t="s">
        <v>222</v>
      </c>
      <c r="H229" s="558">
        <v>2921000</v>
      </c>
      <c r="I229" s="432"/>
      <c r="J229" s="433"/>
      <c r="K229" s="573">
        <f>SUM(H229:J229)</f>
        <v>2921000</v>
      </c>
      <c r="L229" s="432"/>
      <c r="M229" s="432"/>
      <c r="N229" s="433"/>
      <c r="O229" s="573">
        <f>SUM(N229)</f>
        <v>0</v>
      </c>
      <c r="P229" s="432"/>
      <c r="Q229" s="432"/>
      <c r="R229" s="433"/>
      <c r="S229" s="424"/>
    </row>
    <row r="230" spans="1:19" x14ac:dyDescent="0.2">
      <c r="A230" s="412"/>
      <c r="B230" s="425" t="s">
        <v>56</v>
      </c>
      <c r="C230" s="1526" t="s">
        <v>135</v>
      </c>
      <c r="D230" s="1526"/>
      <c r="E230" s="1527"/>
      <c r="F230" s="427" t="s">
        <v>222</v>
      </c>
      <c r="G230" s="427" t="s">
        <v>222</v>
      </c>
      <c r="H230" s="558"/>
      <c r="I230" s="432"/>
      <c r="J230" s="433"/>
      <c r="K230" s="573"/>
      <c r="L230" s="432"/>
      <c r="M230" s="432"/>
      <c r="N230" s="433"/>
      <c r="O230" s="573"/>
      <c r="P230" s="432"/>
      <c r="Q230" s="432"/>
      <c r="R230" s="433"/>
      <c r="S230" s="424"/>
    </row>
    <row r="231" spans="1:19" x14ac:dyDescent="0.2">
      <c r="A231" s="412"/>
      <c r="B231" s="425" t="s">
        <v>57</v>
      </c>
      <c r="C231" s="1526" t="s">
        <v>301</v>
      </c>
      <c r="D231" s="1526"/>
      <c r="E231" s="1527"/>
      <c r="F231" s="427" t="s">
        <v>222</v>
      </c>
      <c r="G231" s="427" t="s">
        <v>222</v>
      </c>
      <c r="H231" s="558"/>
      <c r="I231" s="432"/>
      <c r="J231" s="433"/>
      <c r="K231" s="573"/>
      <c r="L231" s="432"/>
      <c r="M231" s="432"/>
      <c r="N231" s="433"/>
      <c r="O231" s="573">
        <f>SUM(L231:N231)</f>
        <v>0</v>
      </c>
      <c r="P231" s="432"/>
      <c r="Q231" s="432"/>
      <c r="R231" s="433"/>
      <c r="S231" s="424"/>
    </row>
    <row r="232" spans="1:19" x14ac:dyDescent="0.2">
      <c r="A232" s="412"/>
      <c r="B232" s="425" t="s">
        <v>58</v>
      </c>
      <c r="C232" s="1561" t="s">
        <v>368</v>
      </c>
      <c r="D232" s="1526"/>
      <c r="E232" s="1527"/>
      <c r="F232" s="430" t="s">
        <v>223</v>
      </c>
      <c r="G232" s="430" t="s">
        <v>223</v>
      </c>
      <c r="H232" s="558"/>
      <c r="I232" s="432"/>
      <c r="J232" s="433"/>
      <c r="K232" s="573"/>
      <c r="L232" s="432"/>
      <c r="M232" s="432"/>
      <c r="N232" s="433">
        <v>1769110</v>
      </c>
      <c r="O232" s="573">
        <f>SUM(N232)</f>
        <v>1769110</v>
      </c>
      <c r="P232" s="432"/>
      <c r="Q232" s="432"/>
      <c r="R232" s="433"/>
      <c r="S232" s="424"/>
    </row>
    <row r="233" spans="1:19" x14ac:dyDescent="0.2">
      <c r="A233" s="412"/>
      <c r="B233" s="425" t="s">
        <v>59</v>
      </c>
      <c r="C233" s="1561" t="s">
        <v>369</v>
      </c>
      <c r="D233" s="1526"/>
      <c r="E233" s="1527"/>
      <c r="F233" s="430" t="s">
        <v>223</v>
      </c>
      <c r="G233" s="427" t="s">
        <v>222</v>
      </c>
      <c r="H233" s="558"/>
      <c r="I233" s="432">
        <v>10878424</v>
      </c>
      <c r="J233" s="433"/>
      <c r="K233" s="573">
        <f>SUM(H233:J233)</f>
        <v>10878424</v>
      </c>
      <c r="L233" s="432"/>
      <c r="M233" s="432"/>
      <c r="N233" s="433"/>
      <c r="O233" s="573"/>
      <c r="P233" s="432"/>
      <c r="Q233" s="432"/>
      <c r="R233" s="433"/>
      <c r="S233" s="424"/>
    </row>
    <row r="234" spans="1:19" x14ac:dyDescent="0.2">
      <c r="A234" s="412"/>
      <c r="B234" s="425" t="s">
        <v>60</v>
      </c>
      <c r="C234" s="1561" t="s">
        <v>370</v>
      </c>
      <c r="D234" s="1526"/>
      <c r="E234" s="1527"/>
      <c r="F234" s="430" t="s">
        <v>223</v>
      </c>
      <c r="G234" s="430" t="s">
        <v>223</v>
      </c>
      <c r="H234" s="558"/>
      <c r="I234" s="432"/>
      <c r="J234" s="433"/>
      <c r="K234" s="573"/>
      <c r="L234" s="432"/>
      <c r="M234" s="432"/>
      <c r="N234" s="433"/>
      <c r="O234" s="573"/>
      <c r="P234" s="432"/>
      <c r="Q234" s="432"/>
      <c r="R234" s="433"/>
      <c r="S234" s="424"/>
    </row>
    <row r="235" spans="1:19" x14ac:dyDescent="0.2">
      <c r="A235" s="412"/>
      <c r="B235" s="425" t="s">
        <v>64</v>
      </c>
      <c r="C235" s="1561" t="s">
        <v>340</v>
      </c>
      <c r="D235" s="1526"/>
      <c r="E235" s="1527"/>
      <c r="F235" s="430" t="s">
        <v>223</v>
      </c>
      <c r="G235" s="427" t="s">
        <v>222</v>
      </c>
      <c r="H235" s="558"/>
      <c r="I235" s="432"/>
      <c r="J235" s="433"/>
      <c r="K235" s="573"/>
      <c r="L235" s="432">
        <v>643903</v>
      </c>
      <c r="M235" s="432"/>
      <c r="N235" s="433"/>
      <c r="O235" s="573">
        <f>SUM(L235:N235)</f>
        <v>643903</v>
      </c>
      <c r="P235" s="432"/>
      <c r="Q235" s="432"/>
      <c r="R235" s="433"/>
      <c r="S235" s="424"/>
    </row>
    <row r="236" spans="1:19" x14ac:dyDescent="0.2">
      <c r="A236" s="412"/>
      <c r="B236" s="425" t="s">
        <v>65</v>
      </c>
      <c r="C236" s="1561" t="s">
        <v>339</v>
      </c>
      <c r="D236" s="1526"/>
      <c r="E236" s="1527"/>
      <c r="F236" s="430" t="s">
        <v>223</v>
      </c>
      <c r="G236" s="427" t="s">
        <v>222</v>
      </c>
      <c r="H236" s="558"/>
      <c r="I236" s="432">
        <v>5612342</v>
      </c>
      <c r="J236" s="433">
        <v>2500000</v>
      </c>
      <c r="K236" s="573">
        <f>SUM(H236:J236)</f>
        <v>8112342</v>
      </c>
      <c r="L236" s="432">
        <v>1709528</v>
      </c>
      <c r="M236" s="432"/>
      <c r="N236" s="433">
        <v>8032633</v>
      </c>
      <c r="O236" s="573">
        <f>SUM(L236:N236)</f>
        <v>9742161</v>
      </c>
      <c r="P236" s="432"/>
      <c r="Q236" s="432"/>
      <c r="R236" s="433"/>
      <c r="S236" s="424"/>
    </row>
    <row r="237" spans="1:19" x14ac:dyDescent="0.2">
      <c r="A237" s="412"/>
      <c r="B237" s="425" t="s">
        <v>66</v>
      </c>
      <c r="C237" s="1561" t="s">
        <v>371</v>
      </c>
      <c r="D237" s="1526"/>
      <c r="E237" s="1527"/>
      <c r="F237" s="427" t="s">
        <v>223</v>
      </c>
      <c r="G237" s="427" t="s">
        <v>223</v>
      </c>
      <c r="H237" s="558"/>
      <c r="I237" s="432"/>
      <c r="J237" s="433"/>
      <c r="K237" s="573"/>
      <c r="L237" s="432"/>
      <c r="M237" s="432"/>
      <c r="N237" s="433"/>
      <c r="O237" s="573"/>
      <c r="P237" s="432"/>
      <c r="Q237" s="432"/>
      <c r="R237" s="433"/>
      <c r="S237" s="424"/>
    </row>
    <row r="238" spans="1:19" x14ac:dyDescent="0.2">
      <c r="A238" s="412"/>
      <c r="B238" s="425" t="s">
        <v>67</v>
      </c>
      <c r="C238" s="1526" t="s">
        <v>302</v>
      </c>
      <c r="D238" s="1526"/>
      <c r="E238" s="1527"/>
      <c r="F238" s="427" t="s">
        <v>223</v>
      </c>
      <c r="G238" s="427" t="s">
        <v>223</v>
      </c>
      <c r="H238" s="558"/>
      <c r="I238" s="432"/>
      <c r="J238" s="433"/>
      <c r="K238" s="573"/>
      <c r="L238" s="432"/>
      <c r="M238" s="432"/>
      <c r="N238" s="433"/>
      <c r="O238" s="573"/>
      <c r="P238" s="432"/>
      <c r="Q238" s="432"/>
      <c r="R238" s="433"/>
      <c r="S238" s="424"/>
    </row>
    <row r="239" spans="1:19" x14ac:dyDescent="0.2">
      <c r="A239" s="412"/>
      <c r="B239" s="425" t="s">
        <v>68</v>
      </c>
      <c r="C239" s="1526" t="s">
        <v>303</v>
      </c>
      <c r="D239" s="1526"/>
      <c r="E239" s="1527"/>
      <c r="F239" s="430" t="s">
        <v>223</v>
      </c>
      <c r="G239" s="430" t="s">
        <v>223</v>
      </c>
      <c r="H239" s="558">
        <v>1000000</v>
      </c>
      <c r="I239" s="432"/>
      <c r="J239" s="433"/>
      <c r="K239" s="573">
        <f>SUM(H239:J239)</f>
        <v>1000000</v>
      </c>
      <c r="L239" s="432"/>
      <c r="M239" s="432"/>
      <c r="N239" s="433"/>
      <c r="O239" s="573"/>
      <c r="P239" s="432"/>
      <c r="Q239" s="432"/>
      <c r="R239" s="433"/>
      <c r="S239" s="424"/>
    </row>
    <row r="240" spans="1:19" x14ac:dyDescent="0.2">
      <c r="A240" s="412"/>
      <c r="B240" s="425" t="s">
        <v>69</v>
      </c>
      <c r="C240" s="1526" t="s">
        <v>138</v>
      </c>
      <c r="D240" s="1526"/>
      <c r="E240" s="1527"/>
      <c r="F240" s="430" t="s">
        <v>223</v>
      </c>
      <c r="G240" s="430" t="s">
        <v>223</v>
      </c>
      <c r="H240" s="558"/>
      <c r="I240" s="432"/>
      <c r="J240" s="433"/>
      <c r="K240" s="573"/>
      <c r="L240" s="432"/>
      <c r="M240" s="432"/>
      <c r="N240" s="433"/>
      <c r="O240" s="573">
        <f>SUM(L240:N240)</f>
        <v>0</v>
      </c>
      <c r="P240" s="432"/>
      <c r="Q240" s="432"/>
      <c r="R240" s="433"/>
      <c r="S240" s="424"/>
    </row>
    <row r="241" spans="1:19" x14ac:dyDescent="0.2">
      <c r="A241" s="412"/>
      <c r="B241" s="425" t="s">
        <v>224</v>
      </c>
      <c r="C241" s="1561" t="s">
        <v>372</v>
      </c>
      <c r="D241" s="1526"/>
      <c r="E241" s="1527"/>
      <c r="F241" s="430" t="s">
        <v>223</v>
      </c>
      <c r="G241" s="427" t="s">
        <v>222</v>
      </c>
      <c r="H241" s="558"/>
      <c r="I241" s="432"/>
      <c r="J241" s="433"/>
      <c r="K241" s="573"/>
      <c r="L241" s="432"/>
      <c r="M241" s="432"/>
      <c r="N241" s="433"/>
      <c r="O241" s="573"/>
      <c r="P241" s="432"/>
      <c r="Q241" s="432"/>
      <c r="R241" s="433"/>
      <c r="S241" s="424"/>
    </row>
    <row r="242" spans="1:19" x14ac:dyDescent="0.2">
      <c r="A242" s="412"/>
      <c r="B242" s="425" t="s">
        <v>225</v>
      </c>
      <c r="C242" s="429" t="s">
        <v>78</v>
      </c>
      <c r="D242" s="429"/>
      <c r="E242" s="430"/>
      <c r="F242" s="434" t="s">
        <v>222</v>
      </c>
      <c r="G242" s="430" t="s">
        <v>223</v>
      </c>
      <c r="H242" s="558"/>
      <c r="I242" s="432"/>
      <c r="J242" s="433">
        <v>1834145</v>
      </c>
      <c r="K242" s="573">
        <f>SUM(J242)</f>
        <v>1834145</v>
      </c>
      <c r="L242" s="432"/>
      <c r="M242" s="432"/>
      <c r="N242" s="433"/>
      <c r="O242" s="573"/>
      <c r="P242" s="432"/>
      <c r="Q242" s="432"/>
      <c r="R242" s="433"/>
      <c r="S242" s="424"/>
    </row>
    <row r="243" spans="1:19" x14ac:dyDescent="0.2">
      <c r="A243" s="412"/>
      <c r="B243" s="425" t="s">
        <v>226</v>
      </c>
      <c r="C243" s="1526" t="s">
        <v>139</v>
      </c>
      <c r="D243" s="1526"/>
      <c r="E243" s="1527"/>
      <c r="F243" s="430" t="s">
        <v>222</v>
      </c>
      <c r="G243" s="430" t="s">
        <v>223</v>
      </c>
      <c r="H243" s="558"/>
      <c r="I243" s="432"/>
      <c r="J243" s="433"/>
      <c r="K243" s="573"/>
      <c r="L243" s="432"/>
      <c r="M243" s="432"/>
      <c r="N243" s="433"/>
      <c r="O243" s="573"/>
      <c r="P243" s="432"/>
      <c r="Q243" s="432"/>
      <c r="R243" s="433"/>
      <c r="S243" s="424"/>
    </row>
    <row r="244" spans="1:19" x14ac:dyDescent="0.2">
      <c r="A244" s="412"/>
      <c r="B244" s="425" t="s">
        <v>227</v>
      </c>
      <c r="C244" s="1526" t="s">
        <v>140</v>
      </c>
      <c r="D244" s="1526"/>
      <c r="E244" s="1527"/>
      <c r="F244" s="427" t="s">
        <v>222</v>
      </c>
      <c r="G244" s="430" t="s">
        <v>223</v>
      </c>
      <c r="H244" s="559"/>
      <c r="I244" s="437"/>
      <c r="J244" s="438">
        <v>187520</v>
      </c>
      <c r="K244" s="573">
        <f>SUM(J244)</f>
        <v>187520</v>
      </c>
      <c r="L244" s="437"/>
      <c r="M244" s="437"/>
      <c r="N244" s="438"/>
      <c r="O244" s="573"/>
      <c r="P244" s="432"/>
      <c r="Q244" s="432"/>
      <c r="R244" s="433"/>
      <c r="S244" s="424"/>
    </row>
    <row r="245" spans="1:19" x14ac:dyDescent="0.2">
      <c r="A245" s="435"/>
      <c r="B245" s="425" t="s">
        <v>228</v>
      </c>
      <c r="C245" s="1526" t="s">
        <v>304</v>
      </c>
      <c r="D245" s="1526"/>
      <c r="E245" s="1527"/>
      <c r="F245" s="430" t="s">
        <v>222</v>
      </c>
      <c r="G245" s="430" t="s">
        <v>223</v>
      </c>
      <c r="H245" s="559">
        <v>50800</v>
      </c>
      <c r="I245" s="437"/>
      <c r="J245" s="438">
        <v>1615260</v>
      </c>
      <c r="K245" s="573">
        <f>SUM(H245:J245)</f>
        <v>1666060</v>
      </c>
      <c r="L245" s="437"/>
      <c r="M245" s="437"/>
      <c r="N245" s="438"/>
      <c r="O245" s="573"/>
      <c r="P245" s="432"/>
      <c r="Q245" s="432"/>
      <c r="R245" s="433"/>
      <c r="S245" s="424"/>
    </row>
    <row r="246" spans="1:19" x14ac:dyDescent="0.2">
      <c r="A246" s="412"/>
      <c r="B246" s="425" t="s">
        <v>229</v>
      </c>
      <c r="C246" s="1526" t="s">
        <v>144</v>
      </c>
      <c r="D246" s="1526"/>
      <c r="E246" s="1527"/>
      <c r="F246" s="427" t="s">
        <v>223</v>
      </c>
      <c r="G246" s="430" t="s">
        <v>222</v>
      </c>
      <c r="H246" s="559"/>
      <c r="I246" s="437"/>
      <c r="J246" s="438">
        <v>108550</v>
      </c>
      <c r="K246" s="573">
        <f>SUM(H246:J246)</f>
        <v>108550</v>
      </c>
      <c r="L246" s="437"/>
      <c r="M246" s="437"/>
      <c r="N246" s="438"/>
      <c r="O246" s="573">
        <f>SUM(N246)</f>
        <v>0</v>
      </c>
      <c r="P246" s="432"/>
      <c r="Q246" s="432"/>
      <c r="R246" s="433"/>
      <c r="S246" s="424"/>
    </row>
    <row r="247" spans="1:19" x14ac:dyDescent="0.2">
      <c r="A247" s="412"/>
      <c r="B247" s="425" t="s">
        <v>230</v>
      </c>
      <c r="C247" s="1526" t="s">
        <v>305</v>
      </c>
      <c r="D247" s="1526"/>
      <c r="E247" s="1527"/>
      <c r="F247" s="427" t="s">
        <v>223</v>
      </c>
      <c r="G247" s="430" t="s">
        <v>222</v>
      </c>
      <c r="H247" s="559"/>
      <c r="I247" s="437"/>
      <c r="J247" s="438"/>
      <c r="K247" s="573"/>
      <c r="L247" s="437"/>
      <c r="M247" s="437"/>
      <c r="N247" s="438"/>
      <c r="O247" s="573"/>
      <c r="P247" s="437"/>
      <c r="Q247" s="437"/>
      <c r="R247" s="438"/>
      <c r="S247" s="424"/>
    </row>
    <row r="248" spans="1:19" x14ac:dyDescent="0.2">
      <c r="A248" s="412"/>
      <c r="B248" s="425" t="s">
        <v>231</v>
      </c>
      <c r="C248" s="1561" t="s">
        <v>373</v>
      </c>
      <c r="D248" s="1526"/>
      <c r="E248" s="1527"/>
      <c r="F248" s="427" t="s">
        <v>223</v>
      </c>
      <c r="G248" s="430" t="s">
        <v>222</v>
      </c>
      <c r="H248" s="556"/>
      <c r="I248" s="589"/>
      <c r="J248" s="596"/>
      <c r="K248" s="573"/>
      <c r="L248" s="589"/>
      <c r="M248" s="589"/>
      <c r="N248" s="596"/>
      <c r="O248" s="573"/>
      <c r="P248" s="1029">
        <v>1000000</v>
      </c>
      <c r="Q248" s="589"/>
      <c r="R248" s="596"/>
      <c r="S248" s="424">
        <f>SUM(P248:R248)</f>
        <v>1000000</v>
      </c>
    </row>
    <row r="249" spans="1:19" ht="13.5" thickBot="1" x14ac:dyDescent="0.25">
      <c r="A249" s="440"/>
      <c r="B249" s="425" t="s">
        <v>232</v>
      </c>
      <c r="C249" s="1526" t="s">
        <v>141</v>
      </c>
      <c r="D249" s="1526"/>
      <c r="E249" s="1527"/>
      <c r="F249" s="430" t="s">
        <v>223</v>
      </c>
      <c r="G249" s="430" t="s">
        <v>222</v>
      </c>
      <c r="H249" s="619"/>
      <c r="I249" s="620"/>
      <c r="J249" s="621"/>
      <c r="K249" s="573"/>
      <c r="L249" s="562"/>
      <c r="M249" s="562"/>
      <c r="N249" s="622"/>
      <c r="O249" s="573"/>
      <c r="P249" s="623"/>
      <c r="Q249" s="562"/>
      <c r="R249" s="622"/>
      <c r="S249" s="624"/>
    </row>
    <row r="250" spans="1:19" s="439" customFormat="1" ht="14.25" thickTop="1" thickBot="1" x14ac:dyDescent="0.25">
      <c r="A250" s="1562" t="s">
        <v>79</v>
      </c>
      <c r="B250" s="1563"/>
      <c r="C250" s="1563"/>
      <c r="D250" s="1563"/>
      <c r="E250" s="1563"/>
      <c r="F250" s="1563"/>
      <c r="G250" s="565"/>
      <c r="H250" s="611">
        <f>SUM(H222:H248)</f>
        <v>99537235</v>
      </c>
      <c r="I250" s="611">
        <f>SUM(I222:I249)</f>
        <v>205497996</v>
      </c>
      <c r="J250" s="611">
        <f>SUM(J221:J249)</f>
        <v>4461799</v>
      </c>
      <c r="K250" s="611">
        <f>SUM(K222:K249)</f>
        <v>309497030</v>
      </c>
      <c r="L250" s="611">
        <f>SUM(L222:L249)</f>
        <v>18974045</v>
      </c>
      <c r="M250" s="611"/>
      <c r="N250" s="611">
        <f>SUM(N222:N249)</f>
        <v>6316973</v>
      </c>
      <c r="O250" s="611">
        <f>SUM(O222:O249)</f>
        <v>25291018</v>
      </c>
      <c r="P250" s="611">
        <f>SUM(P222:P249)</f>
        <v>1004350</v>
      </c>
      <c r="Q250" s="611"/>
      <c r="R250" s="611"/>
      <c r="S250" s="845">
        <f>SUM(S221:S249)</f>
        <v>1004350</v>
      </c>
    </row>
    <row r="251" spans="1:19" ht="13.5" thickTop="1" x14ac:dyDescent="0.2">
      <c r="A251" s="569"/>
      <c r="B251" s="569"/>
      <c r="C251" s="569"/>
      <c r="D251" s="569"/>
      <c r="E251" s="569"/>
      <c r="F251" s="569"/>
      <c r="G251" s="569"/>
      <c r="H251" s="569"/>
      <c r="I251" s="400"/>
      <c r="J251" s="447"/>
      <c r="K251" s="569"/>
      <c r="L251" s="569"/>
      <c r="M251" s="569"/>
      <c r="N251" s="569"/>
      <c r="O251" s="447"/>
      <c r="P251" s="569"/>
      <c r="Q251" s="569"/>
      <c r="R251" s="569"/>
      <c r="S251" s="569"/>
    </row>
    <row r="252" spans="1:19" x14ac:dyDescent="0.2">
      <c r="A252" s="569"/>
      <c r="B252" s="569"/>
      <c r="C252" s="569"/>
      <c r="D252" s="569"/>
      <c r="E252" s="569"/>
      <c r="F252" s="569"/>
      <c r="G252" s="569"/>
      <c r="H252" s="569"/>
      <c r="I252" s="400"/>
      <c r="J252" s="400"/>
      <c r="K252" s="569"/>
      <c r="L252" s="569"/>
      <c r="M252" s="569"/>
      <c r="N252" s="569"/>
      <c r="O252" s="400"/>
      <c r="P252" s="569"/>
      <c r="Q252" s="569"/>
      <c r="R252" s="569"/>
      <c r="S252" s="569"/>
    </row>
    <row r="253" spans="1:19" x14ac:dyDescent="0.2">
      <c r="A253" s="569"/>
      <c r="B253" s="569"/>
      <c r="C253" s="569"/>
      <c r="D253" s="569"/>
      <c r="E253" s="569"/>
      <c r="F253" s="569"/>
      <c r="G253" s="569"/>
      <c r="H253" s="569"/>
      <c r="I253" s="400"/>
      <c r="J253" s="400"/>
      <c r="K253" s="569"/>
      <c r="L253" s="569"/>
      <c r="M253" s="569"/>
      <c r="N253" s="569"/>
      <c r="O253" s="400"/>
      <c r="P253" s="569"/>
      <c r="Q253" s="569"/>
      <c r="R253" s="569"/>
      <c r="S253" s="569"/>
    </row>
    <row r="254" spans="1:19" x14ac:dyDescent="0.2">
      <c r="A254" s="569"/>
      <c r="B254" s="569"/>
      <c r="C254" s="569"/>
      <c r="D254" s="569"/>
      <c r="E254" s="569"/>
      <c r="F254" s="569"/>
      <c r="G254" s="569"/>
      <c r="H254" s="569"/>
      <c r="I254" s="400"/>
      <c r="J254" s="400"/>
      <c r="K254" s="569"/>
      <c r="L254" s="569"/>
      <c r="M254" s="569"/>
      <c r="N254" s="569"/>
      <c r="O254" s="400"/>
      <c r="P254" s="569"/>
      <c r="Q254" s="569"/>
      <c r="R254" s="569"/>
      <c r="S254" s="569"/>
    </row>
    <row r="255" spans="1:19" x14ac:dyDescent="0.2">
      <c r="A255" s="569"/>
      <c r="B255" s="569"/>
      <c r="C255" s="569"/>
      <c r="D255" s="569"/>
      <c r="E255" s="569"/>
      <c r="F255" s="569"/>
      <c r="G255" s="569"/>
      <c r="H255" s="569"/>
      <c r="I255" s="400"/>
      <c r="J255" s="400"/>
      <c r="K255" s="569"/>
      <c r="L255" s="569"/>
      <c r="M255" s="569"/>
      <c r="N255" s="569"/>
      <c r="O255" s="400"/>
      <c r="P255" s="569"/>
      <c r="Q255" s="569"/>
      <c r="R255" s="569"/>
      <c r="S255" s="569"/>
    </row>
    <row r="256" spans="1:19" x14ac:dyDescent="0.2">
      <c r="A256" s="569"/>
      <c r="B256" s="569"/>
      <c r="C256" s="569"/>
      <c r="D256" s="569"/>
      <c r="E256" s="569"/>
      <c r="F256" s="569"/>
      <c r="G256" s="569"/>
      <c r="H256" s="569"/>
      <c r="I256" s="400"/>
      <c r="J256" s="400"/>
      <c r="K256" s="569"/>
      <c r="L256" s="569"/>
      <c r="M256" s="569"/>
      <c r="N256" s="569"/>
      <c r="O256" s="400"/>
      <c r="P256" s="569"/>
      <c r="Q256" s="569"/>
      <c r="R256" s="569"/>
      <c r="S256" s="569"/>
    </row>
    <row r="257" spans="1:22" x14ac:dyDescent="0.2">
      <c r="A257" s="569"/>
      <c r="B257" s="569"/>
      <c r="C257" s="569"/>
      <c r="D257" s="569"/>
      <c r="E257" s="569"/>
      <c r="F257" s="569"/>
      <c r="G257" s="569"/>
      <c r="H257" s="569"/>
      <c r="I257" s="400"/>
      <c r="J257" s="400"/>
      <c r="K257" s="569"/>
      <c r="L257" s="569"/>
      <c r="M257" s="569"/>
      <c r="N257" s="569"/>
      <c r="O257" s="400"/>
      <c r="P257" s="569"/>
      <c r="Q257" s="569"/>
      <c r="R257" s="569"/>
      <c r="S257" s="569"/>
    </row>
    <row r="258" spans="1:22" x14ac:dyDescent="0.2">
      <c r="A258" s="569"/>
      <c r="B258" s="569"/>
      <c r="C258" s="569"/>
      <c r="D258" s="569"/>
      <c r="E258" s="569"/>
      <c r="F258" s="569"/>
      <c r="G258" s="569"/>
      <c r="H258" s="569"/>
      <c r="I258" s="400"/>
      <c r="J258" s="400"/>
      <c r="K258" s="569"/>
      <c r="L258" s="569"/>
      <c r="M258" s="569"/>
      <c r="N258" s="569"/>
      <c r="O258" s="400"/>
      <c r="P258" s="569"/>
      <c r="Q258" s="569"/>
      <c r="R258" s="569"/>
      <c r="S258" s="569"/>
    </row>
    <row r="259" spans="1:22" x14ac:dyDescent="0.2">
      <c r="A259" s="569"/>
      <c r="B259" s="569"/>
      <c r="C259" s="569"/>
      <c r="D259" s="569"/>
      <c r="E259" s="569"/>
      <c r="F259" s="569"/>
      <c r="G259" s="569"/>
      <c r="H259" s="569"/>
      <c r="I259" s="400"/>
      <c r="J259" s="400"/>
      <c r="K259" s="569"/>
      <c r="L259" s="569"/>
      <c r="M259" s="569"/>
      <c r="N259" s="569"/>
      <c r="O259" s="400"/>
      <c r="P259" s="569"/>
      <c r="Q259" s="569"/>
      <c r="R259" s="569"/>
      <c r="S259" s="569"/>
    </row>
    <row r="260" spans="1:22" ht="9.75" customHeight="1" x14ac:dyDescent="0.2">
      <c r="A260" s="569"/>
      <c r="B260" s="569"/>
      <c r="C260" s="569"/>
      <c r="D260" s="569"/>
      <c r="E260" s="569"/>
      <c r="F260" s="569"/>
      <c r="G260" s="569"/>
      <c r="H260" s="569"/>
      <c r="I260" s="400"/>
      <c r="J260" s="400"/>
      <c r="K260" s="569"/>
      <c r="L260" s="569"/>
      <c r="M260" s="569"/>
      <c r="N260" s="569"/>
      <c r="O260" s="400"/>
      <c r="P260" s="569"/>
      <c r="Q260" s="569"/>
      <c r="R260" s="569"/>
      <c r="S260" s="569"/>
    </row>
    <row r="261" spans="1:22" x14ac:dyDescent="0.2">
      <c r="A261" s="569"/>
      <c r="B261" s="569"/>
      <c r="C261" s="569"/>
      <c r="D261" s="569"/>
      <c r="E261" s="569"/>
      <c r="F261" s="569"/>
      <c r="G261" s="569"/>
      <c r="H261" s="569"/>
      <c r="I261" s="400"/>
      <c r="J261" s="400"/>
      <c r="K261" s="569"/>
      <c r="L261" s="569"/>
      <c r="M261" s="569"/>
      <c r="N261" s="569"/>
      <c r="O261" s="400"/>
      <c r="P261" s="569"/>
      <c r="Q261" s="569"/>
      <c r="R261" s="569"/>
      <c r="S261" s="569"/>
    </row>
    <row r="262" spans="1:22" x14ac:dyDescent="0.2">
      <c r="A262" s="569"/>
      <c r="B262" s="1540" t="s">
        <v>188</v>
      </c>
      <c r="C262" s="1540"/>
      <c r="D262" s="1540"/>
      <c r="E262" s="1540"/>
      <c r="F262" s="1540"/>
      <c r="G262" s="1540"/>
      <c r="H262" s="1540"/>
      <c r="I262" s="1540"/>
      <c r="J262" s="1540"/>
      <c r="K262" s="1540"/>
      <c r="L262" s="1540"/>
      <c r="M262" s="1540"/>
      <c r="N262" s="1540"/>
      <c r="O262" s="1540"/>
      <c r="P262" s="1540"/>
      <c r="Q262" s="1540"/>
      <c r="R262" s="1540"/>
      <c r="S262" s="1540"/>
    </row>
    <row r="263" spans="1:22" x14ac:dyDescent="0.2">
      <c r="A263" s="1544" t="s">
        <v>437</v>
      </c>
      <c r="B263" s="1544"/>
      <c r="C263" s="1544"/>
      <c r="D263" s="1544"/>
      <c r="E263" s="1544"/>
      <c r="F263" s="1544"/>
      <c r="G263" s="1544"/>
      <c r="H263" s="1544"/>
      <c r="I263" s="1544"/>
      <c r="J263" s="1544"/>
      <c r="K263" s="1544"/>
      <c r="L263" s="1544"/>
      <c r="M263" s="1544"/>
      <c r="N263" s="1544"/>
      <c r="O263" s="1544"/>
      <c r="P263" s="1544"/>
      <c r="Q263" s="1544"/>
      <c r="R263" s="1544"/>
      <c r="S263" s="1544"/>
    </row>
    <row r="264" spans="1:22" ht="12.75" customHeight="1" x14ac:dyDescent="0.2">
      <c r="A264" s="1542" t="s">
        <v>367</v>
      </c>
      <c r="B264" s="1542"/>
      <c r="C264" s="1542"/>
      <c r="D264" s="1542"/>
      <c r="E264" s="1542"/>
      <c r="F264" s="1542"/>
      <c r="G264" s="1542"/>
      <c r="H264" s="1542"/>
      <c r="I264" s="1542"/>
      <c r="J264" s="1542"/>
      <c r="K264" s="1542"/>
      <c r="L264" s="1542"/>
      <c r="M264" s="1542"/>
      <c r="N264" s="1542"/>
      <c r="O264" s="1542"/>
      <c r="P264" s="1542"/>
      <c r="Q264" s="1542"/>
      <c r="R264" s="1542"/>
      <c r="S264" s="1542"/>
    </row>
    <row r="265" spans="1:22" ht="13.5" thickBot="1" x14ac:dyDescent="0.25">
      <c r="A265" s="1524" t="s">
        <v>330</v>
      </c>
      <c r="B265" s="1525"/>
      <c r="C265" s="1525"/>
      <c r="D265" s="1525"/>
      <c r="E265" s="1525"/>
      <c r="F265" s="1525"/>
      <c r="G265" s="1525"/>
      <c r="H265" s="1525"/>
      <c r="I265" s="1525"/>
      <c r="J265" s="1525"/>
      <c r="K265" s="1525"/>
      <c r="L265" s="1525"/>
      <c r="M265" s="1525"/>
      <c r="N265" s="1525"/>
      <c r="O265" s="1525"/>
      <c r="P265" s="1525"/>
      <c r="Q265" s="1525"/>
      <c r="R265" s="1525"/>
      <c r="S265" s="1525"/>
    </row>
    <row r="266" spans="1:22" ht="13.5" thickTop="1" x14ac:dyDescent="0.2">
      <c r="A266" s="1595" t="s">
        <v>0</v>
      </c>
      <c r="B266" s="1564" t="s">
        <v>76</v>
      </c>
      <c r="C266" s="1565"/>
      <c r="D266" s="1565"/>
      <c r="E266" s="1565"/>
      <c r="F266" s="1566"/>
      <c r="G266" s="1545" t="s">
        <v>221</v>
      </c>
      <c r="H266" s="1554" t="s">
        <v>51</v>
      </c>
      <c r="I266" s="1554"/>
      <c r="J266" s="1554"/>
      <c r="K266" s="1554"/>
      <c r="L266" s="1554"/>
      <c r="M266" s="1554"/>
      <c r="N266" s="1554"/>
      <c r="O266" s="1554"/>
      <c r="P266" s="1554"/>
      <c r="Q266" s="1554"/>
      <c r="R266" s="1554"/>
      <c r="S266" s="1588"/>
      <c r="V266" s="903"/>
    </row>
    <row r="267" spans="1:22" x14ac:dyDescent="0.2">
      <c r="A267" s="1596"/>
      <c r="B267" s="1567"/>
      <c r="C267" s="1541"/>
      <c r="D267" s="1541"/>
      <c r="E267" s="1541"/>
      <c r="F267" s="1568"/>
      <c r="G267" s="1546"/>
      <c r="H267" s="1521" t="s">
        <v>281</v>
      </c>
      <c r="I267" s="1521"/>
      <c r="J267" s="1521"/>
      <c r="K267" s="1521"/>
      <c r="L267" s="1543" t="s">
        <v>282</v>
      </c>
      <c r="M267" s="1538"/>
      <c r="N267" s="1538"/>
      <c r="O267" s="1539"/>
      <c r="P267" s="1538" t="s">
        <v>283</v>
      </c>
      <c r="Q267" s="1538"/>
      <c r="R267" s="1538"/>
      <c r="S267" s="1539"/>
    </row>
    <row r="268" spans="1:22" ht="12.75" customHeight="1" x14ac:dyDescent="0.2">
      <c r="A268" s="1596"/>
      <c r="B268" s="1567"/>
      <c r="C268" s="1541"/>
      <c r="D268" s="1541"/>
      <c r="E268" s="1541"/>
      <c r="F268" s="1568"/>
      <c r="G268" s="1546"/>
      <c r="H268" s="1522" t="s">
        <v>364</v>
      </c>
      <c r="I268" s="1532" t="s">
        <v>173</v>
      </c>
      <c r="J268" s="1532" t="s">
        <v>174</v>
      </c>
      <c r="K268" s="1530" t="s">
        <v>172</v>
      </c>
      <c r="L268" s="1522" t="s">
        <v>364</v>
      </c>
      <c r="M268" s="1532" t="s">
        <v>173</v>
      </c>
      <c r="N268" s="1532" t="s">
        <v>174</v>
      </c>
      <c r="O268" s="1530" t="s">
        <v>172</v>
      </c>
      <c r="P268" s="1522" t="s">
        <v>364</v>
      </c>
      <c r="Q268" s="1532" t="s">
        <v>173</v>
      </c>
      <c r="R268" s="1532" t="s">
        <v>174</v>
      </c>
      <c r="S268" s="1530" t="s">
        <v>172</v>
      </c>
    </row>
    <row r="269" spans="1:22" x14ac:dyDescent="0.2">
      <c r="A269" s="1596"/>
      <c r="B269" s="1567"/>
      <c r="C269" s="1541"/>
      <c r="D269" s="1541"/>
      <c r="E269" s="1541"/>
      <c r="F269" s="1568"/>
      <c r="G269" s="1546"/>
      <c r="H269" s="1523"/>
      <c r="I269" s="1533"/>
      <c r="J269" s="1533"/>
      <c r="K269" s="1531"/>
      <c r="L269" s="1523"/>
      <c r="M269" s="1533"/>
      <c r="N269" s="1533"/>
      <c r="O269" s="1531"/>
      <c r="P269" s="1523"/>
      <c r="Q269" s="1533"/>
      <c r="R269" s="1533"/>
      <c r="S269" s="1531"/>
    </row>
    <row r="270" spans="1:22" x14ac:dyDescent="0.2">
      <c r="A270" s="1597"/>
      <c r="B270" s="1518"/>
      <c r="C270" s="1519"/>
      <c r="D270" s="1519"/>
      <c r="E270" s="1519"/>
      <c r="F270" s="1520"/>
      <c r="G270" s="1547"/>
      <c r="H270" s="406" t="s">
        <v>229</v>
      </c>
      <c r="I270" s="403" t="s">
        <v>230</v>
      </c>
      <c r="J270" s="404" t="s">
        <v>231</v>
      </c>
      <c r="K270" s="404" t="s">
        <v>232</v>
      </c>
      <c r="L270" s="402" t="s">
        <v>233</v>
      </c>
      <c r="M270" s="403" t="s">
        <v>234</v>
      </c>
      <c r="N270" s="404" t="s">
        <v>235</v>
      </c>
      <c r="O270" s="405" t="s">
        <v>236</v>
      </c>
      <c r="P270" s="406" t="s">
        <v>237</v>
      </c>
      <c r="Q270" s="403" t="s">
        <v>238</v>
      </c>
      <c r="R270" s="404" t="s">
        <v>239</v>
      </c>
      <c r="S270" s="405" t="s">
        <v>240</v>
      </c>
    </row>
    <row r="271" spans="1:22" s="439" customFormat="1" x14ac:dyDescent="0.2">
      <c r="A271" s="402"/>
      <c r="B271" s="448" t="s">
        <v>254</v>
      </c>
      <c r="C271" s="426"/>
      <c r="D271" s="426"/>
      <c r="E271" s="426"/>
      <c r="F271" s="426"/>
      <c r="G271" s="449"/>
      <c r="H271" s="570">
        <f>H250</f>
        <v>99537235</v>
      </c>
      <c r="I271" s="572">
        <f>I250</f>
        <v>205497996</v>
      </c>
      <c r="J271" s="625">
        <f>J250</f>
        <v>4461799</v>
      </c>
      <c r="K271" s="573">
        <f>K250</f>
        <v>309497030</v>
      </c>
      <c r="L271" s="570">
        <f>L250</f>
        <v>18974045</v>
      </c>
      <c r="M271" s="571"/>
      <c r="N271" s="572">
        <f>N250</f>
        <v>6316973</v>
      </c>
      <c r="O271" s="575">
        <f>O250</f>
        <v>25291018</v>
      </c>
      <c r="P271" s="574">
        <f>P250</f>
        <v>1004350</v>
      </c>
      <c r="Q271" s="572"/>
      <c r="R271" s="572"/>
      <c r="S271" s="573">
        <f>S250</f>
        <v>1004350</v>
      </c>
    </row>
    <row r="272" spans="1:22" x14ac:dyDescent="0.2">
      <c r="A272" s="453"/>
      <c r="B272" s="404">
        <v>29</v>
      </c>
      <c r="C272" s="1526" t="s">
        <v>279</v>
      </c>
      <c r="D272" s="1526"/>
      <c r="E272" s="1526"/>
      <c r="F272" s="1527"/>
      <c r="G272" s="454" t="s">
        <v>223</v>
      </c>
      <c r="H272" s="556">
        <v>25400</v>
      </c>
      <c r="I272" s="418"/>
      <c r="J272" s="557">
        <v>2284138</v>
      </c>
      <c r="K272" s="573">
        <f>SUM(H272:J272)</f>
        <v>2309538</v>
      </c>
      <c r="L272" s="516"/>
      <c r="M272" s="517"/>
      <c r="N272" s="1140">
        <v>355600</v>
      </c>
      <c r="O272" s="575">
        <f>SUM(L272:N272)</f>
        <v>355600</v>
      </c>
      <c r="P272" s="550"/>
      <c r="Q272" s="576"/>
      <c r="R272" s="577"/>
      <c r="S272" s="573"/>
    </row>
    <row r="273" spans="1:19" x14ac:dyDescent="0.2">
      <c r="A273" s="453"/>
      <c r="B273" s="404">
        <v>30</v>
      </c>
      <c r="C273" s="1526" t="s">
        <v>306</v>
      </c>
      <c r="D273" s="1526"/>
      <c r="E273" s="1527"/>
      <c r="F273" s="430"/>
      <c r="G273" s="454" t="s">
        <v>223</v>
      </c>
      <c r="H273" s="564"/>
      <c r="I273" s="605"/>
      <c r="J273" s="605"/>
      <c r="K273" s="573">
        <f>SUM(H273:J273)</f>
        <v>0</v>
      </c>
      <c r="L273" s="516"/>
      <c r="M273" s="516"/>
      <c r="N273" s="517"/>
      <c r="O273" s="625"/>
      <c r="P273" s="550"/>
      <c r="Q273" s="576"/>
      <c r="R273" s="840">
        <v>220000</v>
      </c>
      <c r="S273" s="573">
        <f>SUM(P273:R273)</f>
        <v>220000</v>
      </c>
    </row>
    <row r="274" spans="1:19" x14ac:dyDescent="0.2">
      <c r="A274" s="453"/>
      <c r="B274" s="404">
        <v>31</v>
      </c>
      <c r="C274" s="1526" t="s">
        <v>142</v>
      </c>
      <c r="D274" s="1526"/>
      <c r="E274" s="1527"/>
      <c r="F274" s="430"/>
      <c r="G274" s="454" t="s">
        <v>223</v>
      </c>
      <c r="H274" s="564">
        <v>3876399</v>
      </c>
      <c r="I274" s="605"/>
      <c r="J274" s="605"/>
      <c r="K274" s="573">
        <f>SUM(H274:J274)</f>
        <v>3876399</v>
      </c>
      <c r="L274" s="948">
        <v>9209000</v>
      </c>
      <c r="M274" s="516"/>
      <c r="N274" s="948"/>
      <c r="O274" s="625">
        <f>SUM(L274:N274)</f>
        <v>9209000</v>
      </c>
      <c r="P274" s="550"/>
      <c r="Q274" s="576"/>
      <c r="R274" s="577"/>
      <c r="S274" s="573"/>
    </row>
    <row r="275" spans="1:19" x14ac:dyDescent="0.2">
      <c r="A275" s="453"/>
      <c r="B275" s="404">
        <v>32</v>
      </c>
      <c r="C275" s="1526" t="s">
        <v>143</v>
      </c>
      <c r="D275" s="1526"/>
      <c r="E275" s="1527"/>
      <c r="F275" s="430"/>
      <c r="G275" s="454" t="s">
        <v>223</v>
      </c>
      <c r="H275" s="556"/>
      <c r="I275" s="605"/>
      <c r="J275" s="605"/>
      <c r="K275" s="573">
        <f>SUM(H275:J275)</f>
        <v>0</v>
      </c>
      <c r="L275" s="516"/>
      <c r="M275" s="516"/>
      <c r="N275" s="948"/>
      <c r="O275" s="625"/>
      <c r="P275" s="1025"/>
      <c r="Q275" s="576"/>
      <c r="R275" s="552"/>
      <c r="S275" s="573"/>
    </row>
    <row r="276" spans="1:19" x14ac:dyDescent="0.2">
      <c r="A276" s="453"/>
      <c r="B276" s="404">
        <v>33</v>
      </c>
      <c r="C276" s="839" t="s">
        <v>374</v>
      </c>
      <c r="D276" s="430"/>
      <c r="E276" s="434"/>
      <c r="F276" s="430"/>
      <c r="G276" s="430" t="s">
        <v>222</v>
      </c>
      <c r="H276" s="838"/>
      <c r="I276" s="605"/>
      <c r="J276" s="605"/>
      <c r="K276" s="573"/>
      <c r="L276" s="516"/>
      <c r="M276" s="516"/>
      <c r="N276" s="948"/>
      <c r="O276" s="625"/>
      <c r="P276" s="1025"/>
      <c r="Q276" s="576"/>
      <c r="R276" s="552"/>
      <c r="S276" s="573"/>
    </row>
    <row r="277" spans="1:19" x14ac:dyDescent="0.2">
      <c r="A277" s="453"/>
      <c r="B277" s="1130" t="s">
        <v>238</v>
      </c>
      <c r="C277" s="839" t="s">
        <v>436</v>
      </c>
      <c r="D277" s="429"/>
      <c r="E277" s="429"/>
      <c r="F277" s="430"/>
      <c r="G277" s="454" t="s">
        <v>223</v>
      </c>
      <c r="H277" s="564"/>
      <c r="I277" s="605"/>
      <c r="J277" s="605"/>
      <c r="K277" s="607"/>
      <c r="L277" s="516"/>
      <c r="M277" s="516"/>
      <c r="N277" s="948"/>
      <c r="O277" s="625"/>
      <c r="P277" s="1025"/>
      <c r="Q277" s="576"/>
      <c r="R277" s="552"/>
      <c r="S277" s="573"/>
    </row>
    <row r="278" spans="1:19" x14ac:dyDescent="0.2">
      <c r="A278" s="453"/>
      <c r="B278" s="1130" t="s">
        <v>239</v>
      </c>
      <c r="C278" s="839" t="s">
        <v>431</v>
      </c>
      <c r="D278" s="429"/>
      <c r="E278" s="429"/>
      <c r="F278" s="430"/>
      <c r="G278" s="454" t="s">
        <v>222</v>
      </c>
      <c r="H278" s="564"/>
      <c r="I278" s="605"/>
      <c r="J278" s="605">
        <v>4512398</v>
      </c>
      <c r="K278" s="573">
        <f>SUM(J278)</f>
        <v>4512398</v>
      </c>
      <c r="L278" s="516"/>
      <c r="M278" s="516"/>
      <c r="N278" s="948"/>
      <c r="O278" s="625"/>
      <c r="P278" s="1025"/>
      <c r="Q278" s="576"/>
      <c r="R278" s="552"/>
      <c r="S278" s="573"/>
    </row>
    <row r="279" spans="1:19" x14ac:dyDescent="0.2">
      <c r="A279" s="453"/>
      <c r="B279" s="1130" t="s">
        <v>240</v>
      </c>
      <c r="C279" s="839" t="s">
        <v>439</v>
      </c>
      <c r="D279" s="429"/>
      <c r="E279" s="429"/>
      <c r="F279" s="430"/>
      <c r="G279" s="454" t="s">
        <v>223</v>
      </c>
      <c r="H279" s="556"/>
      <c r="I279" s="605"/>
      <c r="J279" s="605">
        <v>212733</v>
      </c>
      <c r="K279" s="1128">
        <f>SUM(J279)</f>
        <v>212733</v>
      </c>
      <c r="L279" s="519"/>
      <c r="M279" s="516"/>
      <c r="N279" s="948">
        <v>3889133</v>
      </c>
      <c r="O279" s="625">
        <f>SUM(N279)</f>
        <v>3889133</v>
      </c>
      <c r="P279" s="1025"/>
      <c r="Q279" s="576"/>
      <c r="R279" s="552"/>
      <c r="S279" s="573"/>
    </row>
    <row r="280" spans="1:19" x14ac:dyDescent="0.2">
      <c r="A280" s="453"/>
      <c r="B280" s="1584" t="s">
        <v>88</v>
      </c>
      <c r="C280" s="1585"/>
      <c r="D280" s="1585"/>
      <c r="E280" s="1585"/>
      <c r="F280" s="1586"/>
      <c r="G280" s="527"/>
      <c r="H280" s="438">
        <f t="shared" ref="H280:M280" si="19">SUM(H271:H274)</f>
        <v>103439034</v>
      </c>
      <c r="I280" s="438">
        <f t="shared" si="19"/>
        <v>205497996</v>
      </c>
      <c r="J280" s="438">
        <f>SUM(J271:J279)</f>
        <v>11471068</v>
      </c>
      <c r="K280" s="438">
        <f>SUM(K271:K279)</f>
        <v>320408098</v>
      </c>
      <c r="L280" s="553">
        <f t="shared" si="19"/>
        <v>28183045</v>
      </c>
      <c r="M280" s="421">
        <f t="shared" si="19"/>
        <v>0</v>
      </c>
      <c r="N280" s="421">
        <f>SUM(N271:N279)</f>
        <v>10561706</v>
      </c>
      <c r="O280" s="421">
        <f>SUM(O271:O279)</f>
        <v>38744751</v>
      </c>
      <c r="P280" s="582">
        <f>SUM(P271:P276)</f>
        <v>1004350</v>
      </c>
      <c r="Q280" s="422"/>
      <c r="R280" s="947">
        <f>SUM(R273:R278)</f>
        <v>220000</v>
      </c>
      <c r="S280" s="424">
        <f>SUM(S271:S278)</f>
        <v>1224350</v>
      </c>
    </row>
    <row r="281" spans="1:19" x14ac:dyDescent="0.2">
      <c r="A281" s="464"/>
      <c r="B281" s="404"/>
      <c r="C281" s="1548"/>
      <c r="D281" s="1548"/>
      <c r="E281" s="1548"/>
      <c r="F281" s="1549"/>
      <c r="G281" s="527"/>
      <c r="H281" s="556"/>
      <c r="I281" s="418"/>
      <c r="J281" s="557"/>
      <c r="K281" s="573"/>
      <c r="L281" s="419"/>
      <c r="M281" s="418"/>
      <c r="N281" s="557"/>
      <c r="O281" s="573"/>
      <c r="P281" s="553"/>
      <c r="Q281" s="422"/>
      <c r="R281" s="423"/>
      <c r="S281" s="573"/>
    </row>
    <row r="282" spans="1:19" x14ac:dyDescent="0.2">
      <c r="A282" s="464"/>
      <c r="B282" s="404"/>
      <c r="C282" s="1548"/>
      <c r="D282" s="1548"/>
      <c r="E282" s="1548"/>
      <c r="F282" s="1549"/>
      <c r="G282" s="527"/>
      <c r="H282" s="558"/>
      <c r="I282" s="432"/>
      <c r="J282" s="433"/>
      <c r="K282" s="573"/>
      <c r="L282" s="431"/>
      <c r="M282" s="432"/>
      <c r="N282" s="433"/>
      <c r="O282" s="573"/>
      <c r="P282" s="558"/>
      <c r="Q282" s="432"/>
      <c r="R282" s="433"/>
      <c r="S282" s="573"/>
    </row>
    <row r="283" spans="1:19" x14ac:dyDescent="0.2">
      <c r="A283" s="464"/>
      <c r="B283" s="404"/>
      <c r="C283" s="1548"/>
      <c r="D283" s="1548"/>
      <c r="E283" s="1548"/>
      <c r="F283" s="1549"/>
      <c r="G283" s="527"/>
      <c r="H283" s="558"/>
      <c r="I283" s="432"/>
      <c r="J283" s="433"/>
      <c r="K283" s="573"/>
      <c r="L283" s="431"/>
      <c r="M283" s="432"/>
      <c r="N283" s="433"/>
      <c r="O283" s="573"/>
      <c r="P283" s="558"/>
      <c r="Q283" s="432"/>
      <c r="R283" s="433"/>
      <c r="S283" s="573"/>
    </row>
    <row r="284" spans="1:19" x14ac:dyDescent="0.2">
      <c r="A284" s="464"/>
      <c r="B284" s="1584" t="s">
        <v>89</v>
      </c>
      <c r="C284" s="1585"/>
      <c r="D284" s="1585"/>
      <c r="E284" s="1586"/>
      <c r="F284" s="476"/>
      <c r="G284" s="429"/>
      <c r="H284" s="559"/>
      <c r="I284" s="437"/>
      <c r="J284" s="438"/>
      <c r="K284" s="573"/>
      <c r="L284" s="436"/>
      <c r="M284" s="437"/>
      <c r="N284" s="438"/>
      <c r="O284" s="573"/>
      <c r="P284" s="559"/>
      <c r="Q284" s="437"/>
      <c r="R284" s="438"/>
      <c r="S284" s="573"/>
    </row>
    <row r="285" spans="1:19" x14ac:dyDescent="0.2">
      <c r="A285" s="464"/>
      <c r="B285" s="478">
        <v>1</v>
      </c>
      <c r="C285" s="1548" t="s">
        <v>136</v>
      </c>
      <c r="D285" s="1548"/>
      <c r="E285" s="1549"/>
      <c r="F285" s="434" t="s">
        <v>223</v>
      </c>
      <c r="G285" s="454" t="s">
        <v>223</v>
      </c>
      <c r="H285" s="559">
        <v>318000</v>
      </c>
      <c r="I285" s="437"/>
      <c r="J285" s="438"/>
      <c r="K285" s="573">
        <f>SUM(H285:J285)</f>
        <v>318000</v>
      </c>
      <c r="L285" s="436"/>
      <c r="M285" s="437"/>
      <c r="N285" s="438"/>
      <c r="O285" s="573"/>
      <c r="P285" s="559"/>
      <c r="Q285" s="437"/>
      <c r="R285" s="438"/>
      <c r="S285" s="573"/>
    </row>
    <row r="286" spans="1:19" x14ac:dyDescent="0.2">
      <c r="A286" s="402">
        <v>1</v>
      </c>
      <c r="B286" s="478">
        <v>2</v>
      </c>
      <c r="C286" s="1526" t="s">
        <v>307</v>
      </c>
      <c r="D286" s="1526"/>
      <c r="E286" s="1526"/>
      <c r="F286" s="434" t="s">
        <v>223</v>
      </c>
      <c r="G286" s="454" t="s">
        <v>223</v>
      </c>
      <c r="H286" s="574"/>
      <c r="I286" s="572"/>
      <c r="J286" s="572"/>
      <c r="K286" s="573"/>
      <c r="L286" s="574"/>
      <c r="M286" s="572"/>
      <c r="N286" s="572"/>
      <c r="O286" s="573"/>
      <c r="P286" s="574"/>
      <c r="Q286" s="572"/>
      <c r="R286" s="572"/>
      <c r="S286" s="573"/>
    </row>
    <row r="287" spans="1:19" x14ac:dyDescent="0.2">
      <c r="A287" s="502"/>
      <c r="B287" s="478">
        <v>3</v>
      </c>
      <c r="C287" s="1526" t="s">
        <v>308</v>
      </c>
      <c r="D287" s="1526"/>
      <c r="E287" s="1526"/>
      <c r="F287" s="434" t="s">
        <v>223</v>
      </c>
      <c r="G287" s="454" t="s">
        <v>223</v>
      </c>
      <c r="H287" s="583"/>
      <c r="I287" s="584"/>
      <c r="J287" s="585"/>
      <c r="K287" s="573"/>
      <c r="L287" s="626"/>
      <c r="M287" s="584"/>
      <c r="N287" s="585"/>
      <c r="O287" s="573"/>
      <c r="P287" s="627"/>
      <c r="Q287" s="628"/>
      <c r="R287" s="629"/>
      <c r="S287" s="573"/>
    </row>
    <row r="288" spans="1:19" x14ac:dyDescent="0.2">
      <c r="A288" s="502"/>
      <c r="B288" s="933" t="s">
        <v>32</v>
      </c>
      <c r="C288" s="934" t="s">
        <v>331</v>
      </c>
      <c r="D288" s="245"/>
      <c r="E288" s="429"/>
      <c r="F288" s="434"/>
      <c r="G288" s="454"/>
      <c r="H288" s="583"/>
      <c r="I288" s="584"/>
      <c r="J288" s="585"/>
      <c r="K288" s="573"/>
      <c r="L288" s="626"/>
      <c r="M288" s="584"/>
      <c r="N288" s="585"/>
      <c r="O288" s="573"/>
      <c r="P288" s="627"/>
      <c r="Q288" s="628"/>
      <c r="R288" s="629"/>
      <c r="S288" s="573"/>
    </row>
    <row r="289" spans="1:19" x14ac:dyDescent="0.2">
      <c r="A289" s="460" t="s">
        <v>18</v>
      </c>
      <c r="B289" s="485" t="s">
        <v>91</v>
      </c>
      <c r="C289" s="486" t="s">
        <v>90</v>
      </c>
      <c r="D289" s="486"/>
      <c r="E289" s="486"/>
      <c r="F289" s="487"/>
      <c r="G289" s="476"/>
      <c r="H289" s="558">
        <v>318000</v>
      </c>
      <c r="I289" s="432"/>
      <c r="J289" s="433">
        <f>SUM(J285:J288)</f>
        <v>0</v>
      </c>
      <c r="K289" s="573">
        <f>SUM(H289:J289)</f>
        <v>318000</v>
      </c>
      <c r="L289" s="431"/>
      <c r="M289" s="432"/>
      <c r="N289" s="433"/>
      <c r="O289" s="573"/>
      <c r="P289" s="558"/>
      <c r="Q289" s="432"/>
      <c r="R289" s="433"/>
      <c r="S289" s="573"/>
    </row>
    <row r="290" spans="1:19" x14ac:dyDescent="0.2">
      <c r="A290" s="477"/>
      <c r="B290" s="478"/>
      <c r="C290" s="1526"/>
      <c r="D290" s="1526"/>
      <c r="E290" s="1526"/>
      <c r="F290" s="1527"/>
      <c r="G290" s="434"/>
      <c r="H290" s="559"/>
      <c r="I290" s="437"/>
      <c r="J290" s="438"/>
      <c r="K290" s="630"/>
      <c r="L290" s="436"/>
      <c r="M290" s="437"/>
      <c r="N290" s="438"/>
      <c r="O290" s="573"/>
      <c r="P290" s="559"/>
      <c r="Q290" s="437"/>
      <c r="R290" s="438"/>
      <c r="S290" s="573"/>
    </row>
    <row r="291" spans="1:19" x14ac:dyDescent="0.2">
      <c r="A291" s="464"/>
      <c r="B291" s="478"/>
      <c r="C291" s="1526"/>
      <c r="D291" s="1526"/>
      <c r="E291" s="1526"/>
      <c r="F291" s="1527"/>
      <c r="G291" s="434"/>
      <c r="H291" s="559"/>
      <c r="I291" s="437"/>
      <c r="J291" s="438"/>
      <c r="K291" s="573"/>
      <c r="L291" s="436"/>
      <c r="M291" s="437"/>
      <c r="N291" s="438"/>
      <c r="O291" s="573"/>
      <c r="P291" s="559"/>
      <c r="Q291" s="437"/>
      <c r="R291" s="438"/>
      <c r="S291" s="573"/>
    </row>
    <row r="292" spans="1:19" x14ac:dyDescent="0.2">
      <c r="A292" s="464"/>
      <c r="B292" s="478"/>
      <c r="C292" s="1526"/>
      <c r="D292" s="1526"/>
      <c r="E292" s="1526"/>
      <c r="F292" s="1527"/>
      <c r="G292" s="434"/>
      <c r="H292" s="559"/>
      <c r="I292" s="437"/>
      <c r="J292" s="438"/>
      <c r="K292" s="630"/>
      <c r="L292" s="436"/>
      <c r="M292" s="437"/>
      <c r="N292" s="438"/>
      <c r="O292" s="573"/>
      <c r="P292" s="559"/>
      <c r="Q292" s="437"/>
      <c r="R292" s="438"/>
      <c r="S292" s="573"/>
    </row>
    <row r="293" spans="1:19" x14ac:dyDescent="0.2">
      <c r="A293" s="464"/>
      <c r="B293" s="478"/>
      <c r="C293" s="1526"/>
      <c r="D293" s="1526"/>
      <c r="E293" s="1526"/>
      <c r="F293" s="1527"/>
      <c r="G293" s="434"/>
      <c r="H293" s="559"/>
      <c r="I293" s="437"/>
      <c r="J293" s="438"/>
      <c r="K293" s="630"/>
      <c r="L293" s="436"/>
      <c r="M293" s="437"/>
      <c r="N293" s="438"/>
      <c r="O293" s="573"/>
      <c r="P293" s="559"/>
      <c r="Q293" s="437"/>
      <c r="R293" s="438"/>
      <c r="S293" s="573"/>
    </row>
    <row r="294" spans="1:19" x14ac:dyDescent="0.2">
      <c r="A294" s="464"/>
      <c r="B294" s="478"/>
      <c r="C294" s="1591"/>
      <c r="D294" s="1591"/>
      <c r="E294" s="1591"/>
      <c r="F294" s="1592"/>
      <c r="G294" s="495"/>
      <c r="H294" s="559"/>
      <c r="I294" s="437"/>
      <c r="J294" s="438"/>
      <c r="K294" s="630"/>
      <c r="L294" s="436"/>
      <c r="M294" s="437"/>
      <c r="N294" s="438"/>
      <c r="O294" s="573"/>
      <c r="P294" s="559"/>
      <c r="Q294" s="437"/>
      <c r="R294" s="438"/>
      <c r="S294" s="573"/>
    </row>
    <row r="295" spans="1:19" x14ac:dyDescent="0.2">
      <c r="A295" s="464"/>
      <c r="B295" s="478"/>
      <c r="C295" s="1593"/>
      <c r="D295" s="1593"/>
      <c r="E295" s="1593"/>
      <c r="F295" s="1594"/>
      <c r="G295" s="496"/>
      <c r="H295" s="559"/>
      <c r="I295" s="437"/>
      <c r="J295" s="438"/>
      <c r="K295" s="630"/>
      <c r="L295" s="436"/>
      <c r="M295" s="437"/>
      <c r="N295" s="438"/>
      <c r="O295" s="573"/>
      <c r="P295" s="559"/>
      <c r="Q295" s="437"/>
      <c r="R295" s="438"/>
      <c r="S295" s="573"/>
    </row>
    <row r="296" spans="1:19" x14ac:dyDescent="0.2">
      <c r="A296" s="475"/>
      <c r="B296" s="485"/>
      <c r="C296" s="486"/>
      <c r="D296" s="486"/>
      <c r="E296" s="486"/>
      <c r="F296" s="500"/>
      <c r="G296" s="487"/>
      <c r="H296" s="574"/>
      <c r="I296" s="572"/>
      <c r="J296" s="572"/>
      <c r="K296" s="573"/>
      <c r="L296" s="574"/>
      <c r="M296" s="572"/>
      <c r="N296" s="572"/>
      <c r="O296" s="573"/>
      <c r="P296" s="574"/>
      <c r="Q296" s="572"/>
      <c r="R296" s="572"/>
      <c r="S296" s="573"/>
    </row>
    <row r="297" spans="1:19" x14ac:dyDescent="0.2">
      <c r="A297" s="502"/>
      <c r="B297" s="503"/>
      <c r="C297" s="504"/>
      <c r="D297" s="504"/>
      <c r="E297" s="504"/>
      <c r="F297" s="505"/>
      <c r="G297" s="506"/>
      <c r="H297" s="587"/>
      <c r="I297" s="588"/>
      <c r="J297" s="590"/>
      <c r="K297" s="630"/>
      <c r="L297" s="631"/>
      <c r="M297" s="588"/>
      <c r="N297" s="590"/>
      <c r="O297" s="573"/>
      <c r="P297" s="632"/>
      <c r="Q297" s="633"/>
      <c r="R297" s="634"/>
      <c r="S297" s="573"/>
    </row>
    <row r="298" spans="1:19" x14ac:dyDescent="0.2">
      <c r="A298" s="453">
        <v>2</v>
      </c>
      <c r="B298" s="508" t="s">
        <v>92</v>
      </c>
      <c r="C298" s="509"/>
      <c r="D298" s="509"/>
      <c r="E298" s="509"/>
      <c r="F298" s="510"/>
      <c r="G298" s="511"/>
      <c r="H298" s="1139">
        <f>H308</f>
        <v>787529</v>
      </c>
      <c r="I298" s="409"/>
      <c r="J298" s="411">
        <f>J308</f>
        <v>1281690</v>
      </c>
      <c r="K298" s="410">
        <f>K308</f>
        <v>2069219</v>
      </c>
      <c r="L298" s="591"/>
      <c r="M298" s="594"/>
      <c r="N298" s="594"/>
      <c r="O298" s="593"/>
      <c r="P298" s="591"/>
      <c r="Q298" s="594"/>
      <c r="R298" s="594"/>
      <c r="S298" s="593"/>
    </row>
    <row r="299" spans="1:19" x14ac:dyDescent="0.2">
      <c r="A299" s="412"/>
      <c r="B299" s="1578" t="s">
        <v>80</v>
      </c>
      <c r="C299" s="1579"/>
      <c r="D299" s="1579"/>
      <c r="E299" s="1580"/>
      <c r="F299" s="521"/>
      <c r="G299" s="521"/>
      <c r="H299" s="595"/>
      <c r="I299" s="589"/>
      <c r="J299" s="596"/>
      <c r="K299" s="630"/>
      <c r="L299" s="635"/>
      <c r="M299" s="589"/>
      <c r="N299" s="596"/>
      <c r="O299" s="573"/>
      <c r="P299" s="558"/>
      <c r="Q299" s="432"/>
      <c r="R299" s="433"/>
      <c r="S299" s="573"/>
    </row>
    <row r="300" spans="1:19" x14ac:dyDescent="0.2">
      <c r="A300" s="412"/>
      <c r="B300" s="522">
        <v>1</v>
      </c>
      <c r="C300" s="1526" t="s">
        <v>145</v>
      </c>
      <c r="D300" s="1526"/>
      <c r="E300" s="1526"/>
      <c r="F300" s="434" t="s">
        <v>223</v>
      </c>
      <c r="G300" s="434" t="s">
        <v>223</v>
      </c>
      <c r="H300" s="597"/>
      <c r="I300" s="598"/>
      <c r="J300" s="592"/>
      <c r="K300" s="573"/>
      <c r="L300" s="636"/>
      <c r="M300" s="598"/>
      <c r="N300" s="592"/>
      <c r="O300" s="573"/>
      <c r="P300" s="637"/>
      <c r="Q300" s="638"/>
      <c r="R300" s="639"/>
      <c r="S300" s="573"/>
    </row>
    <row r="301" spans="1:19" x14ac:dyDescent="0.2">
      <c r="A301" s="412"/>
      <c r="B301" s="522">
        <v>2</v>
      </c>
      <c r="C301" s="1526" t="s">
        <v>146</v>
      </c>
      <c r="D301" s="1526"/>
      <c r="E301" s="1526"/>
      <c r="F301" s="434" t="s">
        <v>223</v>
      </c>
      <c r="G301" s="434" t="s">
        <v>223</v>
      </c>
      <c r="H301" s="599">
        <v>682499</v>
      </c>
      <c r="I301" s="600"/>
      <c r="J301" s="601">
        <v>1281690</v>
      </c>
      <c r="K301" s="573">
        <f>SUM(H301:J301)</f>
        <v>1964189</v>
      </c>
      <c r="L301" s="640"/>
      <c r="M301" s="600"/>
      <c r="N301" s="601"/>
      <c r="O301" s="573"/>
      <c r="P301" s="641"/>
      <c r="Q301" s="642"/>
      <c r="R301" s="634"/>
      <c r="S301" s="573"/>
    </row>
    <row r="302" spans="1:19" x14ac:dyDescent="0.2">
      <c r="A302" s="412"/>
      <c r="B302" s="522">
        <v>3</v>
      </c>
      <c r="C302" s="1526" t="s">
        <v>147</v>
      </c>
      <c r="D302" s="1526"/>
      <c r="E302" s="1526"/>
      <c r="F302" s="527" t="s">
        <v>223</v>
      </c>
      <c r="G302" s="434" t="s">
        <v>223</v>
      </c>
      <c r="H302" s="602">
        <v>40962</v>
      </c>
      <c r="I302" s="643"/>
      <c r="J302" s="644"/>
      <c r="K302" s="573">
        <f t="shared" ref="K302:K309" si="20">SUM(H302:J302)</f>
        <v>40962</v>
      </c>
      <c r="L302" s="645"/>
      <c r="M302" s="643"/>
      <c r="N302" s="644"/>
      <c r="O302" s="573"/>
      <c r="P302" s="559"/>
      <c r="Q302" s="437"/>
      <c r="R302" s="438"/>
      <c r="S302" s="573"/>
    </row>
    <row r="303" spans="1:19" x14ac:dyDescent="0.2">
      <c r="A303" s="435"/>
      <c r="B303" s="522">
        <v>4</v>
      </c>
      <c r="C303" s="1526" t="s">
        <v>309</v>
      </c>
      <c r="D303" s="1526"/>
      <c r="E303" s="1526"/>
      <c r="F303" s="434" t="s">
        <v>223</v>
      </c>
      <c r="G303" s="434" t="s">
        <v>223</v>
      </c>
      <c r="H303" s="564">
        <v>52515</v>
      </c>
      <c r="I303" s="646"/>
      <c r="J303" s="647"/>
      <c r="K303" s="573">
        <f t="shared" si="20"/>
        <v>52515</v>
      </c>
      <c r="L303" s="648"/>
      <c r="M303" s="646"/>
      <c r="N303" s="647"/>
      <c r="O303" s="573"/>
      <c r="P303" s="606"/>
      <c r="Q303" s="646"/>
      <c r="R303" s="647"/>
      <c r="S303" s="573"/>
    </row>
    <row r="304" spans="1:19" x14ac:dyDescent="0.2">
      <c r="A304" s="435"/>
      <c r="B304" s="522">
        <v>5</v>
      </c>
      <c r="C304" s="1526" t="s">
        <v>310</v>
      </c>
      <c r="D304" s="1526"/>
      <c r="E304" s="1526"/>
      <c r="F304" s="434" t="s">
        <v>222</v>
      </c>
      <c r="G304" s="434" t="s">
        <v>311</v>
      </c>
      <c r="H304" s="564">
        <v>1050</v>
      </c>
      <c r="I304" s="646"/>
      <c r="J304" s="647"/>
      <c r="K304" s="573">
        <f t="shared" si="20"/>
        <v>1050</v>
      </c>
      <c r="L304" s="648"/>
      <c r="M304" s="646"/>
      <c r="N304" s="647"/>
      <c r="O304" s="573"/>
      <c r="P304" s="606"/>
      <c r="Q304" s="646"/>
      <c r="R304" s="647"/>
      <c r="S304" s="573"/>
    </row>
    <row r="305" spans="1:19" x14ac:dyDescent="0.2">
      <c r="A305" s="435"/>
      <c r="B305" s="522">
        <v>6</v>
      </c>
      <c r="C305" s="1526" t="s">
        <v>70</v>
      </c>
      <c r="D305" s="1526"/>
      <c r="E305" s="1526"/>
      <c r="F305" s="434" t="s">
        <v>223</v>
      </c>
      <c r="G305" s="434" t="s">
        <v>223</v>
      </c>
      <c r="H305" s="564">
        <v>9453</v>
      </c>
      <c r="I305" s="646"/>
      <c r="J305" s="647"/>
      <c r="K305" s="573">
        <f t="shared" si="20"/>
        <v>9453</v>
      </c>
      <c r="L305" s="648"/>
      <c r="M305" s="646"/>
      <c r="N305" s="647"/>
      <c r="O305" s="573"/>
      <c r="P305" s="606"/>
      <c r="Q305" s="646"/>
      <c r="R305" s="647"/>
      <c r="S305" s="573"/>
    </row>
    <row r="306" spans="1:19" x14ac:dyDescent="0.2">
      <c r="A306" s="435"/>
      <c r="B306" s="522">
        <v>7</v>
      </c>
      <c r="C306" s="531" t="s">
        <v>290</v>
      </c>
      <c r="D306" s="531"/>
      <c r="E306" s="531"/>
      <c r="F306" s="434" t="s">
        <v>223</v>
      </c>
      <c r="G306" s="495" t="s">
        <v>223</v>
      </c>
      <c r="H306" s="564">
        <v>1050</v>
      </c>
      <c r="I306" s="646"/>
      <c r="J306" s="647"/>
      <c r="K306" s="573">
        <f t="shared" si="20"/>
        <v>1050</v>
      </c>
      <c r="L306" s="648"/>
      <c r="M306" s="646"/>
      <c r="N306" s="647"/>
      <c r="O306" s="607"/>
      <c r="P306" s="606"/>
      <c r="Q306" s="646"/>
      <c r="R306" s="647"/>
      <c r="S306" s="607"/>
    </row>
    <row r="307" spans="1:19" x14ac:dyDescent="0.2">
      <c r="A307" s="435"/>
      <c r="B307" s="522">
        <v>8</v>
      </c>
      <c r="C307" s="934" t="s">
        <v>438</v>
      </c>
      <c r="D307" s="1133"/>
      <c r="E307" s="1134"/>
      <c r="F307" s="434"/>
      <c r="G307" s="495" t="s">
        <v>223</v>
      </c>
      <c r="H307" s="564"/>
      <c r="I307" s="646"/>
      <c r="J307" s="647"/>
      <c r="K307" s="573"/>
      <c r="L307" s="648"/>
      <c r="M307" s="646"/>
      <c r="N307" s="647"/>
      <c r="O307" s="607"/>
      <c r="P307" s="606"/>
      <c r="Q307" s="646"/>
      <c r="R307" s="647"/>
      <c r="S307" s="607"/>
    </row>
    <row r="308" spans="1:19" ht="13.5" thickBot="1" x14ac:dyDescent="0.25">
      <c r="A308" s="475"/>
      <c r="B308" s="534" t="s">
        <v>93</v>
      </c>
      <c r="C308" s="486" t="s">
        <v>94</v>
      </c>
      <c r="D308" s="486"/>
      <c r="E308" s="486"/>
      <c r="F308" s="487"/>
      <c r="G308" s="535"/>
      <c r="H308" s="560">
        <f>SUM(H301:H306)</f>
        <v>787529</v>
      </c>
      <c r="I308" s="649"/>
      <c r="J308" s="649">
        <f>SUM(J301:J306)</f>
        <v>1281690</v>
      </c>
      <c r="K308" s="573">
        <f t="shared" si="20"/>
        <v>2069219</v>
      </c>
      <c r="L308" s="560"/>
      <c r="M308" s="649"/>
      <c r="N308" s="649"/>
      <c r="O308" s="650"/>
      <c r="P308" s="560"/>
      <c r="Q308" s="649"/>
      <c r="R308" s="649"/>
      <c r="S308" s="650"/>
    </row>
    <row r="309" spans="1:19" ht="14.25" thickTop="1" thickBot="1" x14ac:dyDescent="0.25">
      <c r="A309" s="1589" t="s">
        <v>83</v>
      </c>
      <c r="B309" s="1590"/>
      <c r="C309" s="1590"/>
      <c r="D309" s="1590"/>
      <c r="E309" s="1590"/>
      <c r="F309" s="1590"/>
      <c r="G309" s="538"/>
      <c r="H309" s="611">
        <f>H220+H298</f>
        <v>104544563</v>
      </c>
      <c r="I309" s="611">
        <f>I220+I298</f>
        <v>205497996</v>
      </c>
      <c r="J309" s="611">
        <f>J220+J298</f>
        <v>12752758</v>
      </c>
      <c r="K309" s="613">
        <f t="shared" si="20"/>
        <v>322795317</v>
      </c>
      <c r="L309" s="611">
        <f>L220+L298</f>
        <v>28183045</v>
      </c>
      <c r="M309" s="611"/>
      <c r="N309" s="611">
        <f>N220+N298</f>
        <v>10561706</v>
      </c>
      <c r="O309" s="611">
        <f>O220+O298</f>
        <v>38744751</v>
      </c>
      <c r="P309" s="614">
        <f>P280</f>
        <v>1004350</v>
      </c>
      <c r="Q309" s="612"/>
      <c r="R309" s="612">
        <f>R220</f>
        <v>0</v>
      </c>
      <c r="S309" s="651">
        <f>S220</f>
        <v>1224350</v>
      </c>
    </row>
    <row r="310" spans="1:19" ht="13.5" thickTop="1" x14ac:dyDescent="0.2">
      <c r="A310" s="545"/>
      <c r="B310" s="545"/>
      <c r="C310" s="545"/>
      <c r="D310" s="545"/>
      <c r="E310" s="545"/>
      <c r="F310" s="545"/>
      <c r="G310" s="545"/>
      <c r="H310" s="615"/>
      <c r="I310" s="615"/>
      <c r="J310" s="615"/>
      <c r="K310" s="616"/>
      <c r="L310" s="615"/>
      <c r="M310" s="615"/>
      <c r="N310" s="615"/>
      <c r="O310" s="617"/>
      <c r="P310" s="615"/>
      <c r="Q310" s="615"/>
      <c r="R310" s="615"/>
      <c r="S310" s="616"/>
    </row>
    <row r="311" spans="1:19" x14ac:dyDescent="0.2">
      <c r="A311" s="545"/>
      <c r="B311" s="545"/>
      <c r="C311" s="545"/>
      <c r="D311" s="545"/>
      <c r="E311" s="545"/>
      <c r="F311" s="545"/>
      <c r="G311" s="545"/>
      <c r="H311" s="615"/>
      <c r="I311" s="615"/>
      <c r="J311" s="615"/>
      <c r="K311" s="617"/>
      <c r="L311" s="615"/>
      <c r="M311" s="615"/>
      <c r="N311" s="615"/>
      <c r="O311" s="617"/>
      <c r="P311" s="615"/>
      <c r="Q311" s="615"/>
      <c r="R311" s="615"/>
      <c r="S311" s="617"/>
    </row>
    <row r="312" spans="1:19" x14ac:dyDescent="0.2">
      <c r="A312" s="545"/>
      <c r="B312" s="545"/>
      <c r="C312" s="545"/>
      <c r="D312" s="545"/>
      <c r="E312" s="545"/>
      <c r="F312" s="545"/>
      <c r="G312" s="545"/>
      <c r="H312" s="615"/>
      <c r="I312" s="615"/>
      <c r="J312" s="615"/>
      <c r="K312" s="617"/>
      <c r="L312" s="615"/>
      <c r="M312" s="615"/>
      <c r="N312" s="615"/>
      <c r="O312" s="617"/>
      <c r="P312" s="615"/>
      <c r="Q312" s="615"/>
      <c r="R312" s="615"/>
      <c r="S312" s="617"/>
    </row>
    <row r="313" spans="1:19" x14ac:dyDescent="0.2">
      <c r="A313" s="545"/>
      <c r="B313" s="545"/>
      <c r="C313" s="545"/>
      <c r="D313" s="545"/>
      <c r="E313" s="545"/>
      <c r="F313" s="545"/>
      <c r="G313" s="545"/>
      <c r="H313" s="615"/>
      <c r="I313" s="615"/>
      <c r="J313" s="615"/>
      <c r="K313" s="617"/>
      <c r="L313" s="615"/>
      <c r="M313" s="615"/>
      <c r="N313" s="615"/>
      <c r="O313" s="617"/>
      <c r="P313" s="615"/>
      <c r="Q313" s="615"/>
      <c r="R313" s="615"/>
      <c r="S313" s="617"/>
    </row>
    <row r="314" spans="1:19" x14ac:dyDescent="0.2">
      <c r="A314" s="545"/>
      <c r="B314" s="545"/>
      <c r="C314" s="545"/>
      <c r="D314" s="545"/>
      <c r="E314" s="545"/>
      <c r="F314" s="545"/>
      <c r="G314" s="545"/>
      <c r="H314" s="615"/>
      <c r="I314" s="615"/>
      <c r="J314" s="615"/>
      <c r="K314" s="617"/>
      <c r="L314" s="615"/>
      <c r="M314" s="615"/>
      <c r="N314" s="615"/>
      <c r="O314" s="617"/>
      <c r="P314" s="615"/>
      <c r="Q314" s="615"/>
      <c r="R314" s="615"/>
      <c r="S314" s="617"/>
    </row>
    <row r="315" spans="1:19" x14ac:dyDescent="0.2">
      <c r="A315" s="569"/>
      <c r="B315" s="1540" t="s">
        <v>255</v>
      </c>
      <c r="C315" s="1540"/>
      <c r="D315" s="1540"/>
      <c r="E315" s="1540"/>
      <c r="F315" s="1540"/>
      <c r="G315" s="1540"/>
      <c r="H315" s="1540"/>
      <c r="I315" s="1540"/>
      <c r="J315" s="1540"/>
      <c r="K315" s="1540"/>
      <c r="L315" s="1540"/>
      <c r="M315" s="1540"/>
      <c r="N315" s="1540"/>
      <c r="O315" s="1540"/>
      <c r="P315" s="1540"/>
      <c r="Q315" s="1540"/>
      <c r="R315" s="1540"/>
      <c r="S315" s="1540"/>
    </row>
    <row r="316" spans="1:19" x14ac:dyDescent="0.2">
      <c r="A316" s="1544" t="s">
        <v>437</v>
      </c>
      <c r="B316" s="1544"/>
      <c r="C316" s="1544"/>
      <c r="D316" s="1544"/>
      <c r="E316" s="1544"/>
      <c r="F316" s="1544"/>
      <c r="G316" s="1544"/>
      <c r="H316" s="1544"/>
      <c r="I316" s="1544"/>
      <c r="J316" s="1544"/>
      <c r="K316" s="1544"/>
      <c r="L316" s="1544"/>
      <c r="M316" s="1544"/>
      <c r="N316" s="1544"/>
      <c r="O316" s="1544"/>
      <c r="P316" s="1544"/>
      <c r="Q316" s="1544"/>
      <c r="R316" s="1544"/>
      <c r="S316" s="1544"/>
    </row>
    <row r="317" spans="1:19" ht="12.75" customHeight="1" x14ac:dyDescent="0.2">
      <c r="A317" s="1542" t="s">
        <v>367</v>
      </c>
      <c r="B317" s="1542"/>
      <c r="C317" s="1542"/>
      <c r="D317" s="1542"/>
      <c r="E317" s="1542"/>
      <c r="F317" s="1542"/>
      <c r="G317" s="1542"/>
      <c r="H317" s="1542"/>
      <c r="I317" s="1542"/>
      <c r="J317" s="1542"/>
      <c r="K317" s="1542"/>
      <c r="L317" s="1542"/>
      <c r="M317" s="1542"/>
      <c r="N317" s="1542"/>
      <c r="O317" s="1542"/>
      <c r="P317" s="1542"/>
      <c r="Q317" s="1542"/>
      <c r="R317" s="1542"/>
      <c r="S317" s="1542"/>
    </row>
    <row r="318" spans="1:19" ht="13.5" thickBot="1" x14ac:dyDescent="0.25">
      <c r="A318" s="1524" t="s">
        <v>330</v>
      </c>
      <c r="B318" s="1525"/>
      <c r="C318" s="1525"/>
      <c r="D318" s="1525"/>
      <c r="E318" s="1525"/>
      <c r="F318" s="1525"/>
      <c r="G318" s="1525"/>
      <c r="H318" s="1525"/>
      <c r="I318" s="1525"/>
      <c r="J318" s="1525"/>
      <c r="K318" s="1525"/>
      <c r="L318" s="1525"/>
      <c r="M318" s="1525"/>
      <c r="N318" s="1525"/>
      <c r="O318" s="1525"/>
      <c r="P318" s="1525"/>
      <c r="Q318" s="1525"/>
      <c r="R318" s="1525"/>
      <c r="S318" s="1525"/>
    </row>
    <row r="319" spans="1:19" ht="13.5" thickTop="1" x14ac:dyDescent="0.2">
      <c r="A319" s="1558" t="s">
        <v>0</v>
      </c>
      <c r="B319" s="1564" t="s">
        <v>76</v>
      </c>
      <c r="C319" s="1565"/>
      <c r="D319" s="1565"/>
      <c r="E319" s="1565"/>
      <c r="F319" s="1566"/>
      <c r="G319" s="1545" t="s">
        <v>221</v>
      </c>
      <c r="H319" s="1554" t="s">
        <v>51</v>
      </c>
      <c r="I319" s="1555"/>
      <c r="J319" s="1555"/>
      <c r="K319" s="1555"/>
      <c r="L319" s="1555"/>
      <c r="M319" s="1555"/>
      <c r="N319" s="1555"/>
      <c r="O319" s="1555"/>
      <c r="P319" s="1555"/>
      <c r="Q319" s="1555"/>
      <c r="R319" s="1555"/>
      <c r="S319" s="1556"/>
    </row>
    <row r="320" spans="1:19" x14ac:dyDescent="0.2">
      <c r="A320" s="1559"/>
      <c r="B320" s="1567"/>
      <c r="C320" s="1541"/>
      <c r="D320" s="1541"/>
      <c r="E320" s="1541"/>
      <c r="F320" s="1568"/>
      <c r="G320" s="1546"/>
      <c r="H320" s="1577" t="s">
        <v>284</v>
      </c>
      <c r="I320" s="1577"/>
      <c r="J320" s="1577"/>
      <c r="K320" s="1577"/>
      <c r="L320" s="1534"/>
      <c r="M320" s="1535"/>
      <c r="N320" s="1536"/>
      <c r="O320" s="1537"/>
      <c r="P320" s="1538"/>
      <c r="Q320" s="1538"/>
      <c r="R320" s="1538"/>
      <c r="S320" s="1539"/>
    </row>
    <row r="321" spans="1:20" ht="12.75" customHeight="1" x14ac:dyDescent="0.2">
      <c r="A321" s="1559"/>
      <c r="B321" s="1567"/>
      <c r="C321" s="1541"/>
      <c r="D321" s="1541"/>
      <c r="E321" s="1541"/>
      <c r="F321" s="1568"/>
      <c r="G321" s="1546"/>
      <c r="H321" s="1522" t="s">
        <v>364</v>
      </c>
      <c r="I321" s="1532" t="s">
        <v>173</v>
      </c>
      <c r="J321" s="1532" t="s">
        <v>174</v>
      </c>
      <c r="K321" s="1530" t="s">
        <v>172</v>
      </c>
      <c r="L321" s="1522" t="s">
        <v>364</v>
      </c>
      <c r="M321" s="1532" t="s">
        <v>173</v>
      </c>
      <c r="N321" s="1532" t="s">
        <v>174</v>
      </c>
      <c r="O321" s="1530" t="s">
        <v>172</v>
      </c>
      <c r="P321" s="1522" t="s">
        <v>364</v>
      </c>
      <c r="Q321" s="1532" t="s">
        <v>173</v>
      </c>
      <c r="R321" s="1532" t="s">
        <v>174</v>
      </c>
      <c r="S321" s="1530" t="s">
        <v>172</v>
      </c>
      <c r="T321" s="549"/>
    </row>
    <row r="322" spans="1:20" x14ac:dyDescent="0.2">
      <c r="A322" s="1559"/>
      <c r="B322" s="1567"/>
      <c r="C322" s="1541"/>
      <c r="D322" s="1541"/>
      <c r="E322" s="1541"/>
      <c r="F322" s="1568"/>
      <c r="G322" s="1546"/>
      <c r="H322" s="1523"/>
      <c r="I322" s="1533"/>
      <c r="J322" s="1533"/>
      <c r="K322" s="1531"/>
      <c r="L322" s="1523"/>
      <c r="M322" s="1533"/>
      <c r="N322" s="1533"/>
      <c r="O322" s="1531"/>
      <c r="P322" s="1523"/>
      <c r="Q322" s="1533"/>
      <c r="R322" s="1533"/>
      <c r="S322" s="1531"/>
      <c r="T322" s="549"/>
    </row>
    <row r="323" spans="1:20" x14ac:dyDescent="0.2">
      <c r="A323" s="1559"/>
      <c r="B323" s="1518"/>
      <c r="C323" s="1519"/>
      <c r="D323" s="1519"/>
      <c r="E323" s="1519"/>
      <c r="F323" s="1520"/>
      <c r="G323" s="1547"/>
      <c r="H323" s="406" t="s">
        <v>241</v>
      </c>
      <c r="I323" s="403" t="s">
        <v>242</v>
      </c>
      <c r="J323" s="404" t="s">
        <v>243</v>
      </c>
      <c r="K323" s="404" t="s">
        <v>244</v>
      </c>
      <c r="L323" s="402" t="s">
        <v>245</v>
      </c>
      <c r="M323" s="403" t="s">
        <v>246</v>
      </c>
      <c r="N323" s="404" t="s">
        <v>247</v>
      </c>
      <c r="O323" s="405" t="s">
        <v>248</v>
      </c>
      <c r="P323" s="406" t="s">
        <v>249</v>
      </c>
      <c r="Q323" s="403" t="s">
        <v>250</v>
      </c>
      <c r="R323" s="404" t="s">
        <v>251</v>
      </c>
      <c r="S323" s="405" t="s">
        <v>252</v>
      </c>
    </row>
    <row r="324" spans="1:20" x14ac:dyDescent="0.2">
      <c r="A324" s="1569" t="s">
        <v>86</v>
      </c>
      <c r="B324" s="1570"/>
      <c r="C324" s="1570"/>
      <c r="D324" s="1570"/>
      <c r="E324" s="1570"/>
      <c r="F324" s="1571"/>
      <c r="G324" s="407"/>
      <c r="H324" s="550"/>
      <c r="I324" s="576"/>
      <c r="J324" s="576"/>
      <c r="K324" s="576"/>
      <c r="L324" s="550"/>
      <c r="M324" s="576"/>
      <c r="N324" s="576"/>
      <c r="O324" s="618"/>
      <c r="P324" s="550"/>
      <c r="Q324" s="576"/>
      <c r="R324" s="576"/>
      <c r="S324" s="618"/>
    </row>
    <row r="325" spans="1:20" x14ac:dyDescent="0.2">
      <c r="A325" s="412" t="s">
        <v>18</v>
      </c>
      <c r="B325" s="413" t="s">
        <v>87</v>
      </c>
      <c r="C325" s="414"/>
      <c r="D325" s="414"/>
      <c r="E325" s="414"/>
      <c r="F325" s="415"/>
      <c r="G325" s="416"/>
      <c r="H325" s="553"/>
      <c r="I325" s="422">
        <f>I385+I394</f>
        <v>6801718</v>
      </c>
      <c r="J325" s="422"/>
      <c r="K325" s="424">
        <f>K385+K394</f>
        <v>6801718</v>
      </c>
      <c r="L325" s="1104"/>
      <c r="N325" s="498"/>
      <c r="O325" s="420"/>
      <c r="P325" s="422"/>
      <c r="Q325" s="422"/>
      <c r="R325" s="423"/>
      <c r="S325" s="420"/>
    </row>
    <row r="326" spans="1:20" x14ac:dyDescent="0.2">
      <c r="A326" s="412"/>
      <c r="B326" s="425" t="s">
        <v>18</v>
      </c>
      <c r="C326" s="1548" t="s">
        <v>136</v>
      </c>
      <c r="D326" s="1548"/>
      <c r="E326" s="1549"/>
      <c r="F326" s="427" t="s">
        <v>223</v>
      </c>
      <c r="G326" s="427" t="s">
        <v>223</v>
      </c>
      <c r="H326" s="558"/>
      <c r="I326" s="432"/>
      <c r="J326" s="433"/>
      <c r="K326" s="420"/>
      <c r="L326" s="432"/>
      <c r="M326" s="554"/>
      <c r="N326" s="555"/>
      <c r="O326" s="420"/>
      <c r="P326" s="432"/>
      <c r="Q326" s="432"/>
      <c r="R326" s="433"/>
      <c r="S326" s="420"/>
    </row>
    <row r="327" spans="1:20" x14ac:dyDescent="0.2">
      <c r="A327" s="412"/>
      <c r="B327" s="425" t="s">
        <v>19</v>
      </c>
      <c r="C327" s="1526" t="s">
        <v>134</v>
      </c>
      <c r="D327" s="1526"/>
      <c r="E327" s="1527"/>
      <c r="F327" s="430" t="s">
        <v>222</v>
      </c>
      <c r="G327" s="430" t="s">
        <v>222</v>
      </c>
      <c r="H327" s="558"/>
      <c r="I327" s="432"/>
      <c r="J327" s="433"/>
      <c r="K327" s="420"/>
      <c r="L327" s="432"/>
      <c r="M327" s="432"/>
      <c r="N327" s="433"/>
      <c r="O327" s="420"/>
      <c r="P327" s="432"/>
      <c r="Q327" s="432"/>
      <c r="R327" s="433"/>
      <c r="S327" s="420"/>
    </row>
    <row r="328" spans="1:20" x14ac:dyDescent="0.2">
      <c r="A328" s="412"/>
      <c r="B328" s="425" t="s">
        <v>31</v>
      </c>
      <c r="C328" s="429" t="s">
        <v>298</v>
      </c>
      <c r="D328" s="429"/>
      <c r="E328" s="430"/>
      <c r="F328" s="430" t="s">
        <v>223</v>
      </c>
      <c r="G328" s="430" t="s">
        <v>223</v>
      </c>
      <c r="H328" s="558"/>
      <c r="I328" s="432">
        <v>6801718</v>
      </c>
      <c r="J328" s="432"/>
      <c r="K328" s="1105">
        <v>6801718</v>
      </c>
      <c r="L328" s="431"/>
      <c r="M328" s="432"/>
      <c r="N328" s="433"/>
      <c r="O328" s="420"/>
      <c r="P328" s="432"/>
      <c r="Q328" s="432"/>
      <c r="R328" s="433"/>
      <c r="S328" s="420"/>
    </row>
    <row r="329" spans="1:20" x14ac:dyDescent="0.2">
      <c r="A329" s="412"/>
      <c r="B329" s="425" t="s">
        <v>32</v>
      </c>
      <c r="C329" s="839" t="s">
        <v>341</v>
      </c>
      <c r="D329" s="429"/>
      <c r="E329" s="430"/>
      <c r="F329" s="430" t="s">
        <v>223</v>
      </c>
      <c r="G329" s="430" t="s">
        <v>222</v>
      </c>
      <c r="H329" s="558"/>
      <c r="I329" s="432"/>
      <c r="J329" s="433"/>
      <c r="K329" s="420"/>
      <c r="L329" s="432"/>
      <c r="M329" s="432"/>
      <c r="N329" s="433"/>
      <c r="O329" s="420"/>
      <c r="P329" s="432"/>
      <c r="Q329" s="432"/>
      <c r="R329" s="433"/>
      <c r="S329" s="420"/>
    </row>
    <row r="330" spans="1:20" x14ac:dyDescent="0.2">
      <c r="A330" s="412"/>
      <c r="B330" s="425" t="s">
        <v>52</v>
      </c>
      <c r="C330" s="1526" t="s">
        <v>137</v>
      </c>
      <c r="D330" s="1526"/>
      <c r="E330" s="1527"/>
      <c r="F330" s="430" t="s">
        <v>222</v>
      </c>
      <c r="G330" s="430" t="s">
        <v>222</v>
      </c>
      <c r="H330" s="558"/>
      <c r="I330" s="432"/>
      <c r="J330" s="433"/>
      <c r="K330" s="420"/>
      <c r="L330" s="432"/>
      <c r="M330" s="432"/>
      <c r="N330" s="433"/>
      <c r="O330" s="420"/>
      <c r="P330" s="432"/>
      <c r="Q330" s="432"/>
      <c r="R330" s="433"/>
      <c r="S330" s="420"/>
    </row>
    <row r="331" spans="1:20" x14ac:dyDescent="0.2">
      <c r="A331" s="412"/>
      <c r="B331" s="425" t="s">
        <v>53</v>
      </c>
      <c r="C331" s="1526" t="s">
        <v>299</v>
      </c>
      <c r="D331" s="1526"/>
      <c r="E331" s="1527"/>
      <c r="F331" s="427" t="s">
        <v>222</v>
      </c>
      <c r="G331" s="427" t="s">
        <v>222</v>
      </c>
      <c r="H331" s="558"/>
      <c r="I331" s="432"/>
      <c r="J331" s="433"/>
      <c r="K331" s="420"/>
      <c r="L331" s="432"/>
      <c r="M331" s="432"/>
      <c r="N331" s="433"/>
      <c r="O331" s="420"/>
      <c r="P331" s="432"/>
      <c r="Q331" s="432"/>
      <c r="R331" s="433"/>
      <c r="S331" s="420"/>
    </row>
    <row r="332" spans="1:20" x14ac:dyDescent="0.2">
      <c r="A332" s="412"/>
      <c r="B332" s="425" t="s">
        <v>54</v>
      </c>
      <c r="C332" s="1526" t="s">
        <v>220</v>
      </c>
      <c r="D332" s="1526"/>
      <c r="E332" s="1527"/>
      <c r="F332" s="430" t="s">
        <v>222</v>
      </c>
      <c r="G332" s="430" t="s">
        <v>222</v>
      </c>
      <c r="H332" s="558"/>
      <c r="I332" s="432"/>
      <c r="J332" s="433"/>
      <c r="K332" s="420"/>
      <c r="L332" s="432"/>
      <c r="M332" s="432"/>
      <c r="N332" s="433"/>
      <c r="O332" s="420"/>
      <c r="P332" s="432"/>
      <c r="Q332" s="432"/>
      <c r="R332" s="433"/>
      <c r="S332" s="420"/>
    </row>
    <row r="333" spans="1:20" x14ac:dyDescent="0.2">
      <c r="A333" s="412"/>
      <c r="B333" s="425" t="s">
        <v>55</v>
      </c>
      <c r="C333" s="429" t="s">
        <v>300</v>
      </c>
      <c r="D333" s="429"/>
      <c r="E333" s="430"/>
      <c r="F333" s="430"/>
      <c r="G333" s="430" t="s">
        <v>222</v>
      </c>
      <c r="H333" s="558"/>
      <c r="I333" s="432"/>
      <c r="J333" s="433"/>
      <c r="K333" s="420"/>
      <c r="L333" s="432"/>
      <c r="M333" s="432"/>
      <c r="N333" s="433"/>
      <c r="O333" s="420"/>
      <c r="P333" s="432"/>
      <c r="Q333" s="432"/>
      <c r="R333" s="433"/>
      <c r="S333" s="420"/>
    </row>
    <row r="334" spans="1:20" x14ac:dyDescent="0.2">
      <c r="A334" s="412"/>
      <c r="B334" s="425" t="s">
        <v>56</v>
      </c>
      <c r="C334" s="1526" t="s">
        <v>135</v>
      </c>
      <c r="D334" s="1526"/>
      <c r="E334" s="1527"/>
      <c r="F334" s="427" t="s">
        <v>222</v>
      </c>
      <c r="G334" s="427" t="s">
        <v>222</v>
      </c>
      <c r="H334" s="558"/>
      <c r="I334" s="432"/>
      <c r="J334" s="433"/>
      <c r="K334" s="420"/>
      <c r="L334" s="432"/>
      <c r="M334" s="432"/>
      <c r="N334" s="433"/>
      <c r="O334" s="420"/>
      <c r="P334" s="432"/>
      <c r="Q334" s="432"/>
      <c r="R334" s="433"/>
      <c r="S334" s="420"/>
    </row>
    <row r="335" spans="1:20" x14ac:dyDescent="0.2">
      <c r="A335" s="412"/>
      <c r="B335" s="425" t="s">
        <v>57</v>
      </c>
      <c r="C335" s="1526" t="s">
        <v>301</v>
      </c>
      <c r="D335" s="1526"/>
      <c r="E335" s="1527"/>
      <c r="F335" s="427" t="s">
        <v>222</v>
      </c>
      <c r="G335" s="427" t="s">
        <v>222</v>
      </c>
      <c r="H335" s="558"/>
      <c r="I335" s="432"/>
      <c r="J335" s="433"/>
      <c r="K335" s="420"/>
      <c r="L335" s="432"/>
      <c r="M335" s="432"/>
      <c r="N335" s="433"/>
      <c r="O335" s="420"/>
      <c r="P335" s="432"/>
      <c r="Q335" s="432"/>
      <c r="R335" s="433"/>
      <c r="S335" s="420"/>
    </row>
    <row r="336" spans="1:20" x14ac:dyDescent="0.2">
      <c r="A336" s="412"/>
      <c r="B336" s="425" t="s">
        <v>58</v>
      </c>
      <c r="C336" s="1561" t="s">
        <v>368</v>
      </c>
      <c r="D336" s="1526"/>
      <c r="E336" s="1527"/>
      <c r="F336" s="430" t="s">
        <v>223</v>
      </c>
      <c r="G336" s="430" t="s">
        <v>223</v>
      </c>
      <c r="H336" s="558"/>
      <c r="I336" s="432"/>
      <c r="J336" s="433"/>
      <c r="K336" s="420"/>
      <c r="L336" s="432"/>
      <c r="M336" s="432"/>
      <c r="N336" s="433"/>
      <c r="O336" s="420"/>
      <c r="P336" s="432"/>
      <c r="Q336" s="432"/>
      <c r="R336" s="433"/>
      <c r="S336" s="420"/>
    </row>
    <row r="337" spans="1:19" x14ac:dyDescent="0.2">
      <c r="A337" s="412"/>
      <c r="B337" s="425" t="s">
        <v>59</v>
      </c>
      <c r="C337" s="1561" t="s">
        <v>369</v>
      </c>
      <c r="D337" s="1526"/>
      <c r="E337" s="1527"/>
      <c r="F337" s="430" t="s">
        <v>223</v>
      </c>
      <c r="G337" s="427" t="s">
        <v>222</v>
      </c>
      <c r="H337" s="558"/>
      <c r="I337" s="432"/>
      <c r="J337" s="433"/>
      <c r="K337" s="420"/>
      <c r="L337" s="432"/>
      <c r="M337" s="432"/>
      <c r="N337" s="433"/>
      <c r="O337" s="420"/>
      <c r="P337" s="432"/>
      <c r="Q337" s="432"/>
      <c r="R337" s="433"/>
      <c r="S337" s="420"/>
    </row>
    <row r="338" spans="1:19" x14ac:dyDescent="0.2">
      <c r="A338" s="412"/>
      <c r="B338" s="425" t="s">
        <v>60</v>
      </c>
      <c r="C338" s="1561" t="s">
        <v>370</v>
      </c>
      <c r="D338" s="1526"/>
      <c r="E338" s="1527"/>
      <c r="F338" s="430" t="s">
        <v>223</v>
      </c>
      <c r="G338" s="430" t="s">
        <v>223</v>
      </c>
      <c r="H338" s="558"/>
      <c r="I338" s="432"/>
      <c r="J338" s="433"/>
      <c r="K338" s="420"/>
      <c r="L338" s="432"/>
      <c r="M338" s="432"/>
      <c r="N338" s="433"/>
      <c r="O338" s="420"/>
      <c r="P338" s="432"/>
      <c r="Q338" s="432"/>
      <c r="R338" s="433"/>
      <c r="S338" s="420"/>
    </row>
    <row r="339" spans="1:19" x14ac:dyDescent="0.2">
      <c r="A339" s="412"/>
      <c r="B339" s="425" t="s">
        <v>64</v>
      </c>
      <c r="C339" s="1561" t="s">
        <v>340</v>
      </c>
      <c r="D339" s="1526"/>
      <c r="E339" s="1527"/>
      <c r="F339" s="430" t="s">
        <v>223</v>
      </c>
      <c r="G339" s="427" t="s">
        <v>222</v>
      </c>
      <c r="H339" s="558"/>
      <c r="I339" s="432"/>
      <c r="J339" s="433"/>
      <c r="K339" s="420"/>
      <c r="L339" s="432"/>
      <c r="M339" s="432"/>
      <c r="N339" s="433"/>
      <c r="O339" s="420"/>
      <c r="P339" s="432"/>
      <c r="Q339" s="432"/>
      <c r="R339" s="433"/>
      <c r="S339" s="420"/>
    </row>
    <row r="340" spans="1:19" x14ac:dyDescent="0.2">
      <c r="A340" s="412"/>
      <c r="B340" s="425" t="s">
        <v>65</v>
      </c>
      <c r="C340" s="1561" t="s">
        <v>339</v>
      </c>
      <c r="D340" s="1526"/>
      <c r="E340" s="1527"/>
      <c r="F340" s="430" t="s">
        <v>223</v>
      </c>
      <c r="G340" s="427" t="s">
        <v>222</v>
      </c>
      <c r="H340" s="558"/>
      <c r="I340" s="432"/>
      <c r="J340" s="433"/>
      <c r="K340" s="420"/>
      <c r="L340" s="432"/>
      <c r="M340" s="432"/>
      <c r="N340" s="433"/>
      <c r="O340" s="420"/>
      <c r="P340" s="432"/>
      <c r="Q340" s="432"/>
      <c r="R340" s="433"/>
      <c r="S340" s="420"/>
    </row>
    <row r="341" spans="1:19" x14ac:dyDescent="0.2">
      <c r="A341" s="412"/>
      <c r="B341" s="425" t="s">
        <v>66</v>
      </c>
      <c r="C341" s="1561" t="s">
        <v>371</v>
      </c>
      <c r="D341" s="1526"/>
      <c r="E341" s="1527"/>
      <c r="F341" s="427" t="s">
        <v>223</v>
      </c>
      <c r="G341" s="427" t="s">
        <v>223</v>
      </c>
      <c r="H341" s="558"/>
      <c r="I341" s="432"/>
      <c r="J341" s="433"/>
      <c r="K341" s="420"/>
      <c r="L341" s="432"/>
      <c r="M341" s="432"/>
      <c r="N341" s="433"/>
      <c r="O341" s="420"/>
      <c r="P341" s="432"/>
      <c r="Q341" s="432"/>
      <c r="R341" s="433"/>
      <c r="S341" s="420"/>
    </row>
    <row r="342" spans="1:19" x14ac:dyDescent="0.2">
      <c r="A342" s="412"/>
      <c r="B342" s="425" t="s">
        <v>67</v>
      </c>
      <c r="C342" s="1526" t="s">
        <v>302</v>
      </c>
      <c r="D342" s="1526"/>
      <c r="E342" s="1527"/>
      <c r="F342" s="427" t="s">
        <v>223</v>
      </c>
      <c r="G342" s="427" t="s">
        <v>223</v>
      </c>
      <c r="H342" s="558"/>
      <c r="I342" s="432"/>
      <c r="J342" s="433"/>
      <c r="K342" s="420"/>
      <c r="L342" s="432"/>
      <c r="M342" s="432"/>
      <c r="N342" s="433"/>
      <c r="O342" s="420"/>
      <c r="P342" s="432"/>
      <c r="Q342" s="432"/>
      <c r="R342" s="433"/>
      <c r="S342" s="420"/>
    </row>
    <row r="343" spans="1:19" x14ac:dyDescent="0.2">
      <c r="A343" s="412"/>
      <c r="B343" s="425" t="s">
        <v>68</v>
      </c>
      <c r="C343" s="1526" t="s">
        <v>303</v>
      </c>
      <c r="D343" s="1526"/>
      <c r="E343" s="1527"/>
      <c r="F343" s="430" t="s">
        <v>223</v>
      </c>
      <c r="G343" s="430" t="s">
        <v>223</v>
      </c>
      <c r="H343" s="558"/>
      <c r="I343" s="432"/>
      <c r="J343" s="433"/>
      <c r="K343" s="420"/>
      <c r="L343" s="432"/>
      <c r="M343" s="432"/>
      <c r="N343" s="433"/>
      <c r="O343" s="420"/>
      <c r="P343" s="432"/>
      <c r="Q343" s="432"/>
      <c r="R343" s="433"/>
      <c r="S343" s="420"/>
    </row>
    <row r="344" spans="1:19" x14ac:dyDescent="0.2">
      <c r="A344" s="412"/>
      <c r="B344" s="425" t="s">
        <v>69</v>
      </c>
      <c r="C344" s="1526" t="s">
        <v>138</v>
      </c>
      <c r="D344" s="1526"/>
      <c r="E344" s="1527"/>
      <c r="F344" s="430" t="s">
        <v>223</v>
      </c>
      <c r="G344" s="430" t="s">
        <v>223</v>
      </c>
      <c r="H344" s="558"/>
      <c r="I344" s="432"/>
      <c r="J344" s="433"/>
      <c r="K344" s="420"/>
      <c r="L344" s="432"/>
      <c r="M344" s="432"/>
      <c r="N344" s="433"/>
      <c r="O344" s="420"/>
      <c r="P344" s="432"/>
      <c r="Q344" s="432"/>
      <c r="R344" s="433"/>
      <c r="S344" s="420"/>
    </row>
    <row r="345" spans="1:19" x14ac:dyDescent="0.2">
      <c r="A345" s="412"/>
      <c r="B345" s="425" t="s">
        <v>224</v>
      </c>
      <c r="C345" s="1561" t="s">
        <v>372</v>
      </c>
      <c r="D345" s="1526"/>
      <c r="E345" s="1527"/>
      <c r="F345" s="430" t="s">
        <v>223</v>
      </c>
      <c r="G345" s="427" t="s">
        <v>222</v>
      </c>
      <c r="H345" s="558"/>
      <c r="I345" s="432"/>
      <c r="J345" s="433"/>
      <c r="K345" s="420"/>
      <c r="L345" s="432"/>
      <c r="M345" s="432"/>
      <c r="N345" s="433"/>
      <c r="O345" s="420"/>
      <c r="P345" s="432"/>
      <c r="Q345" s="432"/>
      <c r="R345" s="433"/>
      <c r="S345" s="420"/>
    </row>
    <row r="346" spans="1:19" x14ac:dyDescent="0.2">
      <c r="A346" s="412"/>
      <c r="B346" s="425" t="s">
        <v>225</v>
      </c>
      <c r="C346" s="429" t="s">
        <v>78</v>
      </c>
      <c r="D346" s="429"/>
      <c r="E346" s="430"/>
      <c r="F346" s="434" t="s">
        <v>222</v>
      </c>
      <c r="G346" s="430" t="s">
        <v>223</v>
      </c>
      <c r="H346" s="558"/>
      <c r="I346" s="432"/>
      <c r="J346" s="433"/>
      <c r="K346" s="420"/>
      <c r="L346" s="432"/>
      <c r="M346" s="432"/>
      <c r="N346" s="433"/>
      <c r="O346" s="420"/>
      <c r="P346" s="432"/>
      <c r="Q346" s="432"/>
      <c r="R346" s="433"/>
      <c r="S346" s="420"/>
    </row>
    <row r="347" spans="1:19" x14ac:dyDescent="0.2">
      <c r="A347" s="412"/>
      <c r="B347" s="425" t="s">
        <v>226</v>
      </c>
      <c r="C347" s="1526" t="s">
        <v>139</v>
      </c>
      <c r="D347" s="1526"/>
      <c r="E347" s="1527"/>
      <c r="F347" s="430" t="s">
        <v>222</v>
      </c>
      <c r="G347" s="430" t="s">
        <v>223</v>
      </c>
      <c r="H347" s="558"/>
      <c r="I347" s="432"/>
      <c r="J347" s="433"/>
      <c r="K347" s="420"/>
      <c r="L347" s="432"/>
      <c r="M347" s="432"/>
      <c r="N347" s="433"/>
      <c r="O347" s="420"/>
      <c r="P347" s="432"/>
      <c r="Q347" s="432"/>
      <c r="R347" s="433"/>
      <c r="S347" s="420"/>
    </row>
    <row r="348" spans="1:19" x14ac:dyDescent="0.2">
      <c r="A348" s="412"/>
      <c r="B348" s="425" t="s">
        <v>227</v>
      </c>
      <c r="C348" s="1526" t="s">
        <v>140</v>
      </c>
      <c r="D348" s="1526"/>
      <c r="E348" s="1527"/>
      <c r="F348" s="427" t="s">
        <v>222</v>
      </c>
      <c r="G348" s="430" t="s">
        <v>223</v>
      </c>
      <c r="H348" s="559"/>
      <c r="I348" s="437"/>
      <c r="J348" s="438"/>
      <c r="K348" s="420"/>
      <c r="L348" s="437"/>
      <c r="M348" s="437"/>
      <c r="N348" s="438"/>
      <c r="O348" s="420"/>
      <c r="P348" s="432"/>
      <c r="Q348" s="432"/>
      <c r="R348" s="433"/>
      <c r="S348" s="420"/>
    </row>
    <row r="349" spans="1:19" x14ac:dyDescent="0.2">
      <c r="A349" s="435"/>
      <c r="B349" s="425" t="s">
        <v>228</v>
      </c>
      <c r="C349" s="1526" t="s">
        <v>304</v>
      </c>
      <c r="D349" s="1526"/>
      <c r="E349" s="1527"/>
      <c r="F349" s="430" t="s">
        <v>222</v>
      </c>
      <c r="G349" s="430" t="s">
        <v>223</v>
      </c>
      <c r="H349" s="559"/>
      <c r="I349" s="437"/>
      <c r="J349" s="438"/>
      <c r="K349" s="420"/>
      <c r="L349" s="437"/>
      <c r="M349" s="437"/>
      <c r="N349" s="438"/>
      <c r="O349" s="420"/>
      <c r="P349" s="432"/>
      <c r="Q349" s="432"/>
      <c r="R349" s="433"/>
      <c r="S349" s="420"/>
    </row>
    <row r="350" spans="1:19" x14ac:dyDescent="0.2">
      <c r="A350" s="412"/>
      <c r="B350" s="425" t="s">
        <v>229</v>
      </c>
      <c r="C350" s="1526" t="s">
        <v>144</v>
      </c>
      <c r="D350" s="1526"/>
      <c r="E350" s="1527"/>
      <c r="F350" s="427" t="s">
        <v>223</v>
      </c>
      <c r="G350" s="430" t="s">
        <v>222</v>
      </c>
      <c r="H350" s="559"/>
      <c r="I350" s="437"/>
      <c r="J350" s="438"/>
      <c r="K350" s="420"/>
      <c r="L350" s="437"/>
      <c r="M350" s="437"/>
      <c r="N350" s="438"/>
      <c r="O350" s="420"/>
      <c r="P350" s="432"/>
      <c r="Q350" s="432"/>
      <c r="R350" s="433"/>
      <c r="S350" s="420"/>
    </row>
    <row r="351" spans="1:19" x14ac:dyDescent="0.2">
      <c r="A351" s="412"/>
      <c r="B351" s="425" t="s">
        <v>230</v>
      </c>
      <c r="C351" s="1526" t="s">
        <v>305</v>
      </c>
      <c r="D351" s="1526"/>
      <c r="E351" s="1527"/>
      <c r="F351" s="427" t="s">
        <v>223</v>
      </c>
      <c r="G351" s="430" t="s">
        <v>222</v>
      </c>
      <c r="H351" s="559"/>
      <c r="I351" s="437"/>
      <c r="J351" s="438"/>
      <c r="K351" s="420"/>
      <c r="L351" s="437"/>
      <c r="M351" s="437"/>
      <c r="N351" s="438"/>
      <c r="O351" s="420"/>
      <c r="P351" s="437"/>
      <c r="Q351" s="437"/>
      <c r="R351" s="438"/>
      <c r="S351" s="420"/>
    </row>
    <row r="352" spans="1:19" x14ac:dyDescent="0.2">
      <c r="A352" s="412"/>
      <c r="B352" s="425" t="s">
        <v>231</v>
      </c>
      <c r="C352" s="1561" t="s">
        <v>373</v>
      </c>
      <c r="D352" s="1526"/>
      <c r="E352" s="1527"/>
      <c r="F352" s="427" t="s">
        <v>223</v>
      </c>
      <c r="G352" s="430" t="s">
        <v>222</v>
      </c>
      <c r="H352" s="595"/>
      <c r="I352" s="589"/>
      <c r="J352" s="596"/>
      <c r="K352" s="420"/>
      <c r="L352" s="589"/>
      <c r="M352" s="589"/>
      <c r="N352" s="596"/>
      <c r="O352" s="420"/>
      <c r="P352" s="589"/>
      <c r="Q352" s="589"/>
      <c r="R352" s="596"/>
      <c r="S352" s="420"/>
    </row>
    <row r="353" spans="1:19" ht="13.5" thickBot="1" x14ac:dyDescent="0.25">
      <c r="A353" s="440"/>
      <c r="B353" s="425" t="s">
        <v>232</v>
      </c>
      <c r="C353" s="1526" t="s">
        <v>141</v>
      </c>
      <c r="D353" s="1526"/>
      <c r="E353" s="1527"/>
      <c r="F353" s="430" t="s">
        <v>223</v>
      </c>
      <c r="G353" s="430" t="s">
        <v>222</v>
      </c>
      <c r="H353" s="619"/>
      <c r="I353" s="562"/>
      <c r="J353" s="622"/>
      <c r="K353" s="650"/>
      <c r="L353" s="623"/>
      <c r="M353" s="562"/>
      <c r="N353" s="622"/>
      <c r="O353" s="652"/>
      <c r="P353" s="622"/>
      <c r="Q353" s="562"/>
      <c r="R353" s="563"/>
      <c r="S353" s="420"/>
    </row>
    <row r="354" spans="1:19" s="439" customFormat="1" ht="14.25" thickTop="1" thickBot="1" x14ac:dyDescent="0.25">
      <c r="A354" s="1562" t="s">
        <v>79</v>
      </c>
      <c r="B354" s="1563"/>
      <c r="C354" s="1563"/>
      <c r="D354" s="1563"/>
      <c r="E354" s="1563"/>
      <c r="F354" s="1563"/>
      <c r="G354" s="565"/>
      <c r="H354" s="566"/>
      <c r="I354" s="567">
        <f>SUM(I328:I353)</f>
        <v>6801718</v>
      </c>
      <c r="J354" s="567">
        <f>SUM(J328:J353)</f>
        <v>0</v>
      </c>
      <c r="K354" s="567">
        <f>SUM(K326:K353)</f>
        <v>6801718</v>
      </c>
      <c r="L354" s="566"/>
      <c r="M354" s="567"/>
      <c r="N354" s="567"/>
      <c r="O354" s="568"/>
      <c r="P354" s="566"/>
      <c r="Q354" s="567"/>
      <c r="R354" s="567"/>
      <c r="S354" s="568"/>
    </row>
    <row r="355" spans="1:19" ht="13.5" thickTop="1" x14ac:dyDescent="0.2">
      <c r="A355" s="653"/>
      <c r="B355" s="654"/>
      <c r="C355" s="654"/>
      <c r="D355" s="654"/>
      <c r="E355" s="654"/>
      <c r="F355" s="654"/>
      <c r="G355" s="654"/>
      <c r="H355" s="655"/>
      <c r="I355" s="655"/>
      <c r="J355" s="655"/>
      <c r="K355" s="656"/>
      <c r="L355" s="655"/>
      <c r="M355" s="655"/>
      <c r="N355" s="655"/>
      <c r="O355" s="655"/>
      <c r="P355" s="655"/>
      <c r="Q355" s="655"/>
      <c r="R355" s="655"/>
      <c r="S355" s="655"/>
    </row>
    <row r="356" spans="1:19" x14ac:dyDescent="0.2">
      <c r="A356" s="653"/>
      <c r="B356" s="654"/>
      <c r="C356" s="654"/>
      <c r="D356" s="654"/>
      <c r="E356" s="654"/>
      <c r="F356" s="654"/>
      <c r="G356" s="654"/>
      <c r="H356" s="655"/>
      <c r="I356" s="655"/>
      <c r="J356" s="655"/>
      <c r="K356" s="655"/>
      <c r="L356" s="655"/>
      <c r="M356" s="655"/>
      <c r="N356" s="655"/>
      <c r="O356" s="655"/>
      <c r="P356" s="655"/>
      <c r="Q356" s="655"/>
      <c r="R356" s="655"/>
      <c r="S356" s="655"/>
    </row>
    <row r="357" spans="1:19" x14ac:dyDescent="0.2">
      <c r="A357" s="653"/>
      <c r="B357" s="654"/>
      <c r="C357" s="654"/>
      <c r="D357" s="654"/>
      <c r="E357" s="654"/>
      <c r="F357" s="654"/>
      <c r="G357" s="654"/>
      <c r="H357" s="655"/>
      <c r="I357" s="655"/>
      <c r="J357" s="655"/>
      <c r="K357" s="655"/>
      <c r="L357" s="655"/>
      <c r="M357" s="655"/>
      <c r="N357" s="655"/>
      <c r="O357" s="655"/>
      <c r="P357" s="655"/>
      <c r="Q357" s="655"/>
      <c r="R357" s="655"/>
      <c r="S357" s="655"/>
    </row>
    <row r="358" spans="1:19" x14ac:dyDescent="0.2">
      <c r="A358" s="653"/>
      <c r="B358" s="654"/>
      <c r="C358" s="654"/>
      <c r="D358" s="654"/>
      <c r="E358" s="654"/>
      <c r="F358" s="654"/>
      <c r="G358" s="654"/>
      <c r="H358" s="655"/>
      <c r="I358" s="655"/>
      <c r="J358" s="655"/>
      <c r="K358" s="655"/>
      <c r="L358" s="655"/>
      <c r="M358" s="655"/>
      <c r="N358" s="655"/>
      <c r="O358" s="655"/>
      <c r="P358" s="655"/>
      <c r="Q358" s="655"/>
      <c r="R358" s="655"/>
      <c r="S358" s="655"/>
    </row>
    <row r="359" spans="1:19" x14ac:dyDescent="0.2">
      <c r="A359" s="653"/>
      <c r="B359" s="654"/>
      <c r="C359" s="654"/>
      <c r="D359" s="654"/>
      <c r="E359" s="654"/>
      <c r="F359" s="654"/>
      <c r="G359" s="654"/>
      <c r="H359" s="655"/>
      <c r="I359" s="655"/>
      <c r="J359" s="655"/>
      <c r="K359" s="655"/>
      <c r="L359" s="655"/>
      <c r="M359" s="655"/>
      <c r="N359" s="655"/>
      <c r="O359" s="655"/>
      <c r="P359" s="655"/>
      <c r="Q359" s="655"/>
      <c r="R359" s="655"/>
      <c r="S359" s="655"/>
    </row>
    <row r="360" spans="1:19" x14ac:dyDescent="0.2">
      <c r="A360" s="653"/>
      <c r="B360" s="654"/>
      <c r="C360" s="654"/>
      <c r="D360" s="654"/>
      <c r="E360" s="654"/>
      <c r="F360" s="654"/>
      <c r="G360" s="654"/>
      <c r="H360" s="655"/>
      <c r="I360" s="655"/>
      <c r="J360" s="655"/>
      <c r="K360" s="655"/>
      <c r="L360" s="655"/>
      <c r="M360" s="655"/>
      <c r="N360" s="655"/>
      <c r="O360" s="655"/>
      <c r="P360" s="655"/>
      <c r="Q360" s="655"/>
      <c r="R360" s="655"/>
      <c r="S360" s="655"/>
    </row>
    <row r="361" spans="1:19" x14ac:dyDescent="0.2">
      <c r="A361" s="653"/>
      <c r="B361" s="654"/>
      <c r="C361" s="654"/>
      <c r="D361" s="654"/>
      <c r="E361" s="654"/>
      <c r="F361" s="654"/>
      <c r="G361" s="654"/>
      <c r="H361" s="655"/>
      <c r="I361" s="655"/>
      <c r="J361" s="655"/>
      <c r="K361" s="655"/>
      <c r="L361" s="655"/>
      <c r="M361" s="655"/>
      <c r="N361" s="655"/>
      <c r="O361" s="655"/>
      <c r="P361" s="655"/>
      <c r="Q361" s="655"/>
      <c r="R361" s="655"/>
      <c r="S361" s="655"/>
    </row>
    <row r="362" spans="1:19" x14ac:dyDescent="0.2">
      <c r="A362" s="653"/>
      <c r="B362" s="654"/>
      <c r="C362" s="654"/>
      <c r="D362" s="654"/>
      <c r="E362" s="654"/>
      <c r="F362" s="654"/>
      <c r="G362" s="654"/>
      <c r="H362" s="655"/>
      <c r="I362" s="655"/>
      <c r="J362" s="655"/>
      <c r="K362" s="655"/>
      <c r="L362" s="655"/>
      <c r="M362" s="655"/>
      <c r="N362" s="655"/>
      <c r="O362" s="655"/>
      <c r="P362" s="655"/>
      <c r="Q362" s="655"/>
      <c r="R362" s="655"/>
      <c r="S362" s="655"/>
    </row>
    <row r="363" spans="1:19" x14ac:dyDescent="0.2">
      <c r="A363" s="653"/>
      <c r="B363" s="654"/>
      <c r="C363" s="654"/>
      <c r="D363" s="654"/>
      <c r="E363" s="654"/>
      <c r="F363" s="654"/>
      <c r="G363" s="654"/>
      <c r="H363" s="655"/>
      <c r="I363" s="655"/>
      <c r="J363" s="655"/>
      <c r="K363" s="655"/>
      <c r="L363" s="655"/>
      <c r="M363" s="655"/>
      <c r="N363" s="655"/>
      <c r="O363" s="655"/>
      <c r="P363" s="655"/>
      <c r="Q363" s="655"/>
      <c r="R363" s="655"/>
      <c r="S363" s="655"/>
    </row>
    <row r="364" spans="1:19" x14ac:dyDescent="0.2">
      <c r="A364" s="653"/>
      <c r="B364" s="654"/>
      <c r="C364" s="654"/>
      <c r="D364" s="654"/>
      <c r="E364" s="654"/>
      <c r="F364" s="654"/>
      <c r="G364" s="654"/>
      <c r="H364" s="655"/>
      <c r="I364" s="655"/>
      <c r="J364" s="655"/>
      <c r="K364" s="655"/>
      <c r="L364" s="655"/>
      <c r="M364" s="655"/>
      <c r="N364" s="655"/>
      <c r="O364" s="655"/>
      <c r="P364" s="655"/>
      <c r="Q364" s="655"/>
      <c r="R364" s="655"/>
      <c r="S364" s="655"/>
    </row>
    <row r="365" spans="1:19" x14ac:dyDescent="0.2">
      <c r="A365" s="653"/>
      <c r="B365" s="654"/>
      <c r="C365" s="654"/>
      <c r="D365" s="654"/>
      <c r="E365" s="654"/>
      <c r="F365" s="654"/>
      <c r="G365" s="654"/>
      <c r="H365" s="655"/>
      <c r="I365" s="655"/>
      <c r="J365" s="655"/>
      <c r="K365" s="655"/>
      <c r="L365" s="655"/>
      <c r="M365" s="655"/>
      <c r="N365" s="655"/>
      <c r="O365" s="655"/>
      <c r="P365" s="655"/>
      <c r="Q365" s="655"/>
      <c r="R365" s="655"/>
      <c r="S365" s="655"/>
    </row>
    <row r="366" spans="1:19" x14ac:dyDescent="0.2">
      <c r="A366" s="653"/>
      <c r="B366" s="654"/>
      <c r="C366" s="654"/>
      <c r="D366" s="654"/>
      <c r="E366" s="654"/>
      <c r="F366" s="654"/>
      <c r="G366" s="654"/>
      <c r="H366" s="655"/>
      <c r="I366" s="655"/>
      <c r="J366" s="655"/>
      <c r="K366" s="655"/>
      <c r="L366" s="655"/>
      <c r="M366" s="655"/>
      <c r="N366" s="655"/>
      <c r="O366" s="655"/>
      <c r="P366" s="655"/>
      <c r="Q366" s="655"/>
      <c r="R366" s="655"/>
      <c r="S366" s="655"/>
    </row>
    <row r="367" spans="1:19" x14ac:dyDescent="0.2">
      <c r="A367" s="569"/>
      <c r="B367" s="1540" t="s">
        <v>189</v>
      </c>
      <c r="C367" s="1540"/>
      <c r="D367" s="1540"/>
      <c r="E367" s="1540"/>
      <c r="F367" s="1540"/>
      <c r="G367" s="1540"/>
      <c r="H367" s="1540"/>
      <c r="I367" s="1540"/>
      <c r="J367" s="1540"/>
      <c r="K367" s="1540"/>
      <c r="L367" s="1540"/>
      <c r="M367" s="1540"/>
      <c r="N367" s="1540"/>
      <c r="O367" s="1540"/>
      <c r="P367" s="1540"/>
      <c r="Q367" s="1540"/>
      <c r="R367" s="1540"/>
      <c r="S367" s="1540"/>
    </row>
    <row r="368" spans="1:19" x14ac:dyDescent="0.2">
      <c r="A368" s="1544" t="s">
        <v>437</v>
      </c>
      <c r="B368" s="1544"/>
      <c r="C368" s="1544"/>
      <c r="D368" s="1544"/>
      <c r="E368" s="1544"/>
      <c r="F368" s="1544"/>
      <c r="G368" s="1544"/>
      <c r="H368" s="1544"/>
      <c r="I368" s="1544"/>
      <c r="J368" s="1544"/>
      <c r="K368" s="1544"/>
      <c r="L368" s="1544"/>
      <c r="M368" s="1544"/>
      <c r="N368" s="1544"/>
      <c r="O368" s="1544"/>
      <c r="P368" s="1544"/>
      <c r="Q368" s="1544"/>
      <c r="R368" s="1544"/>
      <c r="S368" s="1544"/>
    </row>
    <row r="369" spans="1:19" ht="12.75" customHeight="1" x14ac:dyDescent="0.2">
      <c r="A369" s="1542" t="s">
        <v>367</v>
      </c>
      <c r="B369" s="1542"/>
      <c r="C369" s="1542"/>
      <c r="D369" s="1542"/>
      <c r="E369" s="1542"/>
      <c r="F369" s="1542"/>
      <c r="G369" s="1542"/>
      <c r="H369" s="1542"/>
      <c r="I369" s="1542"/>
      <c r="J369" s="1542"/>
      <c r="K369" s="1542"/>
      <c r="L369" s="1542"/>
      <c r="M369" s="1542"/>
      <c r="N369" s="1542"/>
      <c r="O369" s="1542"/>
      <c r="P369" s="1542"/>
      <c r="Q369" s="1542"/>
      <c r="R369" s="1542"/>
      <c r="S369" s="1542"/>
    </row>
    <row r="370" spans="1:19" ht="13.5" thickBot="1" x14ac:dyDescent="0.25">
      <c r="A370" s="1524" t="s">
        <v>330</v>
      </c>
      <c r="B370" s="1525"/>
      <c r="C370" s="1525"/>
      <c r="D370" s="1525"/>
      <c r="E370" s="1525"/>
      <c r="F370" s="1525"/>
      <c r="G370" s="1525"/>
      <c r="H370" s="1525"/>
      <c r="I370" s="1525"/>
      <c r="J370" s="1525"/>
      <c r="K370" s="1525"/>
      <c r="L370" s="1525"/>
      <c r="M370" s="1525"/>
      <c r="N370" s="1525"/>
      <c r="O370" s="1525"/>
      <c r="P370" s="1525"/>
      <c r="Q370" s="1525"/>
      <c r="R370" s="1525"/>
      <c r="S370" s="1525"/>
    </row>
    <row r="371" spans="1:19" ht="13.5" thickTop="1" x14ac:dyDescent="0.2">
      <c r="A371" s="1558" t="s">
        <v>0</v>
      </c>
      <c r="B371" s="1564" t="s">
        <v>76</v>
      </c>
      <c r="C371" s="1565"/>
      <c r="D371" s="1565"/>
      <c r="E371" s="1565"/>
      <c r="F371" s="1566"/>
      <c r="G371" s="1545" t="s">
        <v>221</v>
      </c>
      <c r="H371" s="1554" t="s">
        <v>51</v>
      </c>
      <c r="I371" s="1555"/>
      <c r="J371" s="1555"/>
      <c r="K371" s="1555"/>
      <c r="L371" s="1555"/>
      <c r="M371" s="1555"/>
      <c r="N371" s="1555"/>
      <c r="O371" s="1555"/>
      <c r="P371" s="1555"/>
      <c r="Q371" s="1555"/>
      <c r="R371" s="1555"/>
      <c r="S371" s="1556"/>
    </row>
    <row r="372" spans="1:19" x14ac:dyDescent="0.2">
      <c r="A372" s="1559"/>
      <c r="B372" s="1567"/>
      <c r="C372" s="1541"/>
      <c r="D372" s="1541"/>
      <c r="E372" s="1541"/>
      <c r="F372" s="1568"/>
      <c r="G372" s="1546"/>
      <c r="H372" s="1577" t="s">
        <v>284</v>
      </c>
      <c r="I372" s="1577"/>
      <c r="J372" s="1577"/>
      <c r="K372" s="1577"/>
      <c r="L372" s="1534"/>
      <c r="M372" s="1535"/>
      <c r="N372" s="1536"/>
      <c r="O372" s="1537"/>
      <c r="P372" s="1550"/>
      <c r="Q372" s="1551"/>
      <c r="R372" s="1552"/>
      <c r="S372" s="1553"/>
    </row>
    <row r="373" spans="1:19" ht="12.75" customHeight="1" x14ac:dyDescent="0.2">
      <c r="A373" s="1559"/>
      <c r="B373" s="1567"/>
      <c r="C373" s="1541"/>
      <c r="D373" s="1541"/>
      <c r="E373" s="1541"/>
      <c r="F373" s="1568"/>
      <c r="G373" s="1546"/>
      <c r="H373" s="1522" t="s">
        <v>364</v>
      </c>
      <c r="I373" s="1532" t="s">
        <v>173</v>
      </c>
      <c r="J373" s="1532" t="s">
        <v>174</v>
      </c>
      <c r="K373" s="1530" t="s">
        <v>172</v>
      </c>
      <c r="L373" s="1522" t="s">
        <v>364</v>
      </c>
      <c r="M373" s="1532" t="s">
        <v>173</v>
      </c>
      <c r="N373" s="1532" t="s">
        <v>174</v>
      </c>
      <c r="O373" s="1530" t="s">
        <v>172</v>
      </c>
      <c r="P373" s="1522" t="s">
        <v>364</v>
      </c>
      <c r="Q373" s="1532" t="s">
        <v>173</v>
      </c>
      <c r="R373" s="1532" t="s">
        <v>174</v>
      </c>
      <c r="S373" s="1530" t="s">
        <v>172</v>
      </c>
    </row>
    <row r="374" spans="1:19" x14ac:dyDescent="0.2">
      <c r="A374" s="1559"/>
      <c r="B374" s="1567"/>
      <c r="C374" s="1541"/>
      <c r="D374" s="1541"/>
      <c r="E374" s="1541"/>
      <c r="F374" s="1568"/>
      <c r="G374" s="1546"/>
      <c r="H374" s="1523"/>
      <c r="I374" s="1533"/>
      <c r="J374" s="1533"/>
      <c r="K374" s="1531"/>
      <c r="L374" s="1523"/>
      <c r="M374" s="1533"/>
      <c r="N374" s="1533"/>
      <c r="O374" s="1531"/>
      <c r="P374" s="1523"/>
      <c r="Q374" s="1533"/>
      <c r="R374" s="1533"/>
      <c r="S374" s="1531"/>
    </row>
    <row r="375" spans="1:19" x14ac:dyDescent="0.2">
      <c r="A375" s="1559"/>
      <c r="B375" s="1518"/>
      <c r="C375" s="1519"/>
      <c r="D375" s="1519"/>
      <c r="E375" s="1519"/>
      <c r="F375" s="1520"/>
      <c r="G375" s="1547"/>
      <c r="H375" s="406" t="s">
        <v>241</v>
      </c>
      <c r="I375" s="403" t="s">
        <v>242</v>
      </c>
      <c r="J375" s="404" t="s">
        <v>243</v>
      </c>
      <c r="K375" s="404" t="s">
        <v>244</v>
      </c>
      <c r="L375" s="402" t="s">
        <v>245</v>
      </c>
      <c r="M375" s="403" t="s">
        <v>246</v>
      </c>
      <c r="N375" s="404" t="s">
        <v>247</v>
      </c>
      <c r="O375" s="405" t="s">
        <v>248</v>
      </c>
      <c r="P375" s="406" t="s">
        <v>249</v>
      </c>
      <c r="Q375" s="403" t="s">
        <v>250</v>
      </c>
      <c r="R375" s="404" t="s">
        <v>251</v>
      </c>
      <c r="S375" s="405" t="s">
        <v>252</v>
      </c>
    </row>
    <row r="376" spans="1:19" s="439" customFormat="1" x14ac:dyDescent="0.2">
      <c r="A376" s="402"/>
      <c r="B376" s="448" t="s">
        <v>254</v>
      </c>
      <c r="C376" s="426"/>
      <c r="D376" s="426"/>
      <c r="E376" s="426"/>
      <c r="F376" s="426"/>
      <c r="G376" s="527"/>
      <c r="H376" s="574"/>
      <c r="I376" s="572">
        <f>I354</f>
        <v>6801718</v>
      </c>
      <c r="J376" s="572">
        <f>J354</f>
        <v>0</v>
      </c>
      <c r="K376" s="572">
        <f>K354</f>
        <v>6801718</v>
      </c>
      <c r="L376" s="574"/>
      <c r="M376" s="572"/>
      <c r="N376" s="572"/>
      <c r="O376" s="573"/>
      <c r="P376" s="574"/>
      <c r="Q376" s="572"/>
      <c r="R376" s="572"/>
      <c r="S376" s="573"/>
    </row>
    <row r="377" spans="1:19" x14ac:dyDescent="0.2">
      <c r="A377" s="453"/>
      <c r="B377" s="404">
        <v>29</v>
      </c>
      <c r="C377" s="1526" t="s">
        <v>279</v>
      </c>
      <c r="D377" s="1526"/>
      <c r="E377" s="1526"/>
      <c r="F377" s="1527"/>
      <c r="G377" s="454" t="s">
        <v>223</v>
      </c>
      <c r="H377" s="550"/>
      <c r="I377" s="576"/>
      <c r="J377" s="576"/>
      <c r="K377" s="573"/>
      <c r="L377" s="517"/>
      <c r="M377" s="517"/>
      <c r="N377" s="518"/>
      <c r="O377" s="573"/>
      <c r="P377" s="550"/>
      <c r="Q377" s="576"/>
      <c r="R377" s="576"/>
      <c r="S377" s="420"/>
    </row>
    <row r="378" spans="1:19" x14ac:dyDescent="0.2">
      <c r="A378" s="453"/>
      <c r="B378" s="404">
        <v>30</v>
      </c>
      <c r="C378" s="1526" t="s">
        <v>306</v>
      </c>
      <c r="D378" s="1526"/>
      <c r="E378" s="1527"/>
      <c r="F378" s="430"/>
      <c r="G378" s="454" t="s">
        <v>223</v>
      </c>
      <c r="H378" s="550"/>
      <c r="I378" s="576"/>
      <c r="J378" s="576"/>
      <c r="K378" s="573"/>
      <c r="L378" s="517"/>
      <c r="M378" s="517"/>
      <c r="N378" s="518"/>
      <c r="O378" s="573"/>
      <c r="P378" s="550"/>
      <c r="Q378" s="576"/>
      <c r="R378" s="576"/>
      <c r="S378" s="420"/>
    </row>
    <row r="379" spans="1:19" x14ac:dyDescent="0.2">
      <c r="A379" s="453"/>
      <c r="B379" s="404">
        <v>31</v>
      </c>
      <c r="C379" s="1526" t="s">
        <v>142</v>
      </c>
      <c r="D379" s="1526"/>
      <c r="E379" s="1527"/>
      <c r="F379" s="430"/>
      <c r="G379" s="454" t="s">
        <v>223</v>
      </c>
      <c r="H379" s="550"/>
      <c r="I379" s="576"/>
      <c r="J379" s="576"/>
      <c r="K379" s="573"/>
      <c r="L379" s="517"/>
      <c r="M379" s="517"/>
      <c r="N379" s="518"/>
      <c r="O379" s="573"/>
      <c r="P379" s="550"/>
      <c r="Q379" s="576"/>
      <c r="R379" s="576"/>
      <c r="S379" s="420"/>
    </row>
    <row r="380" spans="1:19" x14ac:dyDescent="0.2">
      <c r="A380" s="453"/>
      <c r="B380" s="404">
        <v>32</v>
      </c>
      <c r="C380" s="1526" t="s">
        <v>143</v>
      </c>
      <c r="D380" s="1526"/>
      <c r="E380" s="1527"/>
      <c r="F380" s="430"/>
      <c r="G380" s="454" t="s">
        <v>223</v>
      </c>
      <c r="H380" s="550"/>
      <c r="I380" s="551"/>
      <c r="J380" s="551"/>
      <c r="K380" s="1026"/>
      <c r="L380" s="516"/>
      <c r="M380" s="517"/>
      <c r="N380" s="518"/>
      <c r="O380" s="573"/>
      <c r="P380" s="550"/>
      <c r="Q380" s="576"/>
      <c r="R380" s="576"/>
      <c r="S380" s="420"/>
    </row>
    <row r="381" spans="1:19" x14ac:dyDescent="0.2">
      <c r="A381" s="453"/>
      <c r="B381" s="404">
        <v>33</v>
      </c>
      <c r="C381" s="839" t="s">
        <v>374</v>
      </c>
      <c r="D381" s="430"/>
      <c r="E381" s="434"/>
      <c r="F381" s="430"/>
      <c r="G381" s="430" t="s">
        <v>222</v>
      </c>
      <c r="H381" s="550"/>
      <c r="I381" s="551"/>
      <c r="J381" s="551"/>
      <c r="K381" s="1026"/>
      <c r="L381" s="516"/>
      <c r="M381" s="517"/>
      <c r="N381" s="518"/>
      <c r="O381" s="573"/>
      <c r="P381" s="550"/>
      <c r="Q381" s="576"/>
      <c r="R381" s="576"/>
      <c r="S381" s="420"/>
    </row>
    <row r="382" spans="1:19" x14ac:dyDescent="0.2">
      <c r="A382" s="453"/>
      <c r="B382" s="1130" t="s">
        <v>238</v>
      </c>
      <c r="C382" s="839" t="s">
        <v>436</v>
      </c>
      <c r="D382" s="429"/>
      <c r="E382" s="429"/>
      <c r="F382" s="430"/>
      <c r="G382" s="454" t="s">
        <v>223</v>
      </c>
      <c r="H382" s="550"/>
      <c r="I382" s="551"/>
      <c r="J382" s="551"/>
      <c r="K382" s="1026"/>
      <c r="L382" s="516"/>
      <c r="M382" s="517"/>
      <c r="N382" s="518"/>
      <c r="O382" s="573"/>
      <c r="P382" s="550"/>
      <c r="Q382" s="576"/>
      <c r="R382" s="576"/>
      <c r="S382" s="420"/>
    </row>
    <row r="383" spans="1:19" x14ac:dyDescent="0.2">
      <c r="A383" s="453"/>
      <c r="B383" s="1130" t="s">
        <v>239</v>
      </c>
      <c r="C383" s="839" t="s">
        <v>431</v>
      </c>
      <c r="D383" s="429"/>
      <c r="E383" s="429"/>
      <c r="F383" s="430"/>
      <c r="G383" s="434" t="s">
        <v>222</v>
      </c>
      <c r="H383" s="550"/>
      <c r="I383" s="551"/>
      <c r="J383" s="551"/>
      <c r="K383" s="1026"/>
      <c r="L383" s="516"/>
      <c r="M383" s="517"/>
      <c r="N383" s="518"/>
      <c r="O383" s="573"/>
      <c r="P383" s="550"/>
      <c r="Q383" s="576"/>
      <c r="R383" s="576"/>
      <c r="S383" s="420"/>
    </row>
    <row r="384" spans="1:19" x14ac:dyDescent="0.2">
      <c r="A384" s="453"/>
      <c r="B384" s="1130" t="s">
        <v>240</v>
      </c>
      <c r="C384" s="839" t="s">
        <v>439</v>
      </c>
      <c r="D384" s="429"/>
      <c r="E384" s="429"/>
      <c r="F384" s="430"/>
      <c r="G384" s="454" t="s">
        <v>223</v>
      </c>
      <c r="H384" s="1025"/>
      <c r="I384" s="576"/>
      <c r="J384" s="551"/>
      <c r="K384" s="1026"/>
      <c r="L384" s="516"/>
      <c r="M384" s="517"/>
      <c r="N384" s="518"/>
      <c r="O384" s="573"/>
      <c r="P384" s="550"/>
      <c r="Q384" s="576"/>
      <c r="R384" s="576"/>
      <c r="S384" s="420"/>
    </row>
    <row r="385" spans="1:19" x14ac:dyDescent="0.2">
      <c r="A385" s="453"/>
      <c r="B385" s="1584" t="s">
        <v>88</v>
      </c>
      <c r="C385" s="1585"/>
      <c r="D385" s="1585"/>
      <c r="E385" s="1585"/>
      <c r="F385" s="1586"/>
      <c r="G385" s="527"/>
      <c r="H385" s="582">
        <f>SUM(H376:H379)</f>
        <v>0</v>
      </c>
      <c r="I385" s="423">
        <f>SUM(I376:I379)</f>
        <v>6801718</v>
      </c>
      <c r="J385" s="422">
        <f>SUM(J376:J379)</f>
        <v>0</v>
      </c>
      <c r="K385" s="1129">
        <f>SUM(K376:K379)</f>
        <v>6801718</v>
      </c>
      <c r="L385" s="421"/>
      <c r="M385" s="422"/>
      <c r="N385" s="423"/>
      <c r="O385" s="573"/>
      <c r="P385" s="553"/>
      <c r="Q385" s="422"/>
      <c r="R385" s="422"/>
      <c r="S385" s="420"/>
    </row>
    <row r="386" spans="1:19" x14ac:dyDescent="0.2">
      <c r="A386" s="464"/>
      <c r="B386" s="404"/>
      <c r="C386" s="1548"/>
      <c r="D386" s="1548"/>
      <c r="E386" s="1548"/>
      <c r="F386" s="1549"/>
      <c r="G386" s="527"/>
      <c r="H386" s="553"/>
      <c r="I386" s="422"/>
      <c r="J386" s="422"/>
      <c r="K386" s="573"/>
      <c r="L386" s="422"/>
      <c r="M386" s="422"/>
      <c r="N386" s="423"/>
      <c r="O386" s="573"/>
      <c r="P386" s="553"/>
      <c r="Q386" s="422"/>
      <c r="R386" s="422"/>
      <c r="S386" s="420"/>
    </row>
    <row r="387" spans="1:19" x14ac:dyDescent="0.2">
      <c r="A387" s="464"/>
      <c r="B387" s="404"/>
      <c r="C387" s="1548"/>
      <c r="D387" s="1548"/>
      <c r="E387" s="1548"/>
      <c r="F387" s="1549"/>
      <c r="G387" s="527"/>
      <c r="H387" s="558"/>
      <c r="I387" s="432"/>
      <c r="J387" s="418"/>
      <c r="K387" s="420"/>
      <c r="L387" s="432"/>
      <c r="M387" s="432"/>
      <c r="N387" s="433"/>
      <c r="O387" s="573"/>
      <c r="P387" s="558"/>
      <c r="Q387" s="432"/>
      <c r="R387" s="432"/>
      <c r="S387" s="420"/>
    </row>
    <row r="388" spans="1:19" x14ac:dyDescent="0.2">
      <c r="A388" s="464"/>
      <c r="B388" s="404"/>
      <c r="C388" s="1548"/>
      <c r="D388" s="1548"/>
      <c r="E388" s="1548"/>
      <c r="F388" s="1549"/>
      <c r="G388" s="527"/>
      <c r="H388" s="558"/>
      <c r="I388" s="432"/>
      <c r="J388" s="433"/>
      <c r="K388" s="573"/>
      <c r="L388" s="432"/>
      <c r="M388" s="432"/>
      <c r="N388" s="433"/>
      <c r="O388" s="573"/>
      <c r="P388" s="558"/>
      <c r="Q388" s="432"/>
      <c r="R388" s="432"/>
      <c r="S388" s="420"/>
    </row>
    <row r="389" spans="1:19" x14ac:dyDescent="0.2">
      <c r="A389" s="464"/>
      <c r="B389" s="1584" t="s">
        <v>89</v>
      </c>
      <c r="C389" s="1585"/>
      <c r="D389" s="1585"/>
      <c r="E389" s="1586"/>
      <c r="F389" s="476"/>
      <c r="G389" s="429"/>
      <c r="H389" s="559"/>
      <c r="I389" s="437"/>
      <c r="J389" s="438"/>
      <c r="K389" s="573"/>
      <c r="L389" s="437"/>
      <c r="M389" s="437"/>
      <c r="N389" s="438"/>
      <c r="O389" s="573"/>
      <c r="P389" s="559"/>
      <c r="Q389" s="437"/>
      <c r="R389" s="437"/>
      <c r="S389" s="420"/>
    </row>
    <row r="390" spans="1:19" x14ac:dyDescent="0.2">
      <c r="A390" s="464"/>
      <c r="B390" s="478">
        <v>1</v>
      </c>
      <c r="C390" s="1548" t="s">
        <v>136</v>
      </c>
      <c r="D390" s="1548"/>
      <c r="E390" s="1549"/>
      <c r="F390" s="434" t="s">
        <v>223</v>
      </c>
      <c r="G390" s="454" t="s">
        <v>223</v>
      </c>
      <c r="H390" s="559"/>
      <c r="I390" s="437"/>
      <c r="J390" s="438"/>
      <c r="K390" s="573"/>
      <c r="L390" s="437"/>
      <c r="M390" s="437"/>
      <c r="N390" s="438"/>
      <c r="O390" s="573"/>
      <c r="P390" s="559"/>
      <c r="Q390" s="437"/>
      <c r="R390" s="437"/>
      <c r="S390" s="420"/>
    </row>
    <row r="391" spans="1:19" x14ac:dyDescent="0.2">
      <c r="A391" s="402">
        <v>1</v>
      </c>
      <c r="B391" s="478">
        <v>2</v>
      </c>
      <c r="C391" s="1526" t="s">
        <v>307</v>
      </c>
      <c r="D391" s="1526"/>
      <c r="E391" s="1526"/>
      <c r="F391" s="434" t="s">
        <v>223</v>
      </c>
      <c r="G391" s="454" t="s">
        <v>223</v>
      </c>
      <c r="H391" s="574"/>
      <c r="I391" s="572"/>
      <c r="J391" s="572"/>
      <c r="K391" s="573"/>
      <c r="L391" s="574"/>
      <c r="M391" s="572"/>
      <c r="N391" s="572"/>
      <c r="O391" s="573"/>
      <c r="P391" s="574"/>
      <c r="Q391" s="572"/>
      <c r="R391" s="572"/>
      <c r="S391" s="573"/>
    </row>
    <row r="392" spans="1:19" x14ac:dyDescent="0.2">
      <c r="A392" s="502"/>
      <c r="B392" s="478">
        <v>3</v>
      </c>
      <c r="C392" s="1526" t="s">
        <v>308</v>
      </c>
      <c r="D392" s="1526"/>
      <c r="E392" s="1526"/>
      <c r="F392" s="434" t="s">
        <v>223</v>
      </c>
      <c r="G392" s="454" t="s">
        <v>223</v>
      </c>
      <c r="H392" s="583"/>
      <c r="I392" s="584"/>
      <c r="J392" s="585"/>
      <c r="K392" s="630"/>
      <c r="L392" s="584"/>
      <c r="M392" s="584"/>
      <c r="N392" s="585"/>
      <c r="O392" s="573"/>
      <c r="P392" s="627"/>
      <c r="Q392" s="628"/>
      <c r="R392" s="628"/>
      <c r="S392" s="420"/>
    </row>
    <row r="393" spans="1:19" x14ac:dyDescent="0.2">
      <c r="A393" s="502"/>
      <c r="B393" s="933" t="s">
        <v>32</v>
      </c>
      <c r="C393" s="934" t="s">
        <v>331</v>
      </c>
      <c r="D393" s="245"/>
      <c r="E393" s="429"/>
      <c r="F393" s="434"/>
      <c r="G393" s="454"/>
      <c r="H393" s="583"/>
      <c r="I393" s="584"/>
      <c r="J393" s="585"/>
      <c r="K393" s="630"/>
      <c r="L393" s="584"/>
      <c r="M393" s="584"/>
      <c r="N393" s="585"/>
      <c r="O393" s="573"/>
      <c r="P393" s="627"/>
      <c r="Q393" s="628"/>
      <c r="R393" s="628"/>
      <c r="S393" s="420"/>
    </row>
    <row r="394" spans="1:19" x14ac:dyDescent="0.2">
      <c r="A394" s="460" t="s">
        <v>18</v>
      </c>
      <c r="B394" s="485" t="s">
        <v>91</v>
      </c>
      <c r="C394" s="486" t="s">
        <v>90</v>
      </c>
      <c r="D394" s="486"/>
      <c r="E394" s="486"/>
      <c r="F394" s="487"/>
      <c r="G394" s="476"/>
      <c r="H394" s="558"/>
      <c r="I394" s="432"/>
      <c r="J394" s="433"/>
      <c r="K394" s="630"/>
      <c r="L394" s="432"/>
      <c r="M394" s="432"/>
      <c r="N394" s="433"/>
      <c r="O394" s="573"/>
      <c r="P394" s="558"/>
      <c r="Q394" s="432"/>
      <c r="R394" s="432"/>
      <c r="S394" s="420"/>
    </row>
    <row r="395" spans="1:19" x14ac:dyDescent="0.2">
      <c r="A395" s="477"/>
      <c r="B395" s="478"/>
      <c r="C395" s="1526"/>
      <c r="D395" s="1526"/>
      <c r="E395" s="1526"/>
      <c r="F395" s="1527"/>
      <c r="G395" s="434"/>
      <c r="H395" s="559"/>
      <c r="I395" s="437"/>
      <c r="J395" s="438"/>
      <c r="K395" s="573"/>
      <c r="L395" s="437"/>
      <c r="M395" s="437"/>
      <c r="N395" s="438"/>
      <c r="O395" s="573"/>
      <c r="P395" s="559"/>
      <c r="Q395" s="437"/>
      <c r="R395" s="437"/>
      <c r="S395" s="420"/>
    </row>
    <row r="396" spans="1:19" x14ac:dyDescent="0.2">
      <c r="A396" s="464"/>
      <c r="B396" s="478"/>
      <c r="C396" s="1526"/>
      <c r="D396" s="1526"/>
      <c r="E396" s="1526"/>
      <c r="F396" s="1527"/>
      <c r="G396" s="434"/>
      <c r="H396" s="559"/>
      <c r="I396" s="437"/>
      <c r="J396" s="438"/>
      <c r="K396" s="420"/>
      <c r="L396" s="437"/>
      <c r="M396" s="437"/>
      <c r="N396" s="438"/>
      <c r="O396" s="573"/>
      <c r="P396" s="559"/>
      <c r="Q396" s="437"/>
      <c r="R396" s="437"/>
      <c r="S396" s="420"/>
    </row>
    <row r="397" spans="1:19" x14ac:dyDescent="0.2">
      <c r="A397" s="464"/>
      <c r="B397" s="478"/>
      <c r="C397" s="1526"/>
      <c r="D397" s="1526"/>
      <c r="E397" s="1526"/>
      <c r="F397" s="1527"/>
      <c r="G397" s="434"/>
      <c r="H397" s="559"/>
      <c r="I397" s="437"/>
      <c r="J397" s="438"/>
      <c r="K397" s="573"/>
      <c r="L397" s="437"/>
      <c r="M397" s="437"/>
      <c r="N397" s="438"/>
      <c r="O397" s="573"/>
      <c r="P397" s="559"/>
      <c r="Q397" s="437"/>
      <c r="R397" s="437"/>
      <c r="S397" s="652"/>
    </row>
    <row r="398" spans="1:19" x14ac:dyDescent="0.2">
      <c r="A398" s="464"/>
      <c r="B398" s="478"/>
      <c r="C398" s="1526"/>
      <c r="D398" s="1526"/>
      <c r="E398" s="1526"/>
      <c r="F398" s="1527"/>
      <c r="G398" s="434"/>
      <c r="H398" s="559"/>
      <c r="I398" s="437"/>
      <c r="J398" s="438"/>
      <c r="K398" s="573"/>
      <c r="L398" s="437"/>
      <c r="M398" s="437"/>
      <c r="N398" s="438"/>
      <c r="O398" s="573"/>
      <c r="P398" s="559"/>
      <c r="Q398" s="437"/>
      <c r="R398" s="437"/>
      <c r="S398" s="420"/>
    </row>
    <row r="399" spans="1:19" x14ac:dyDescent="0.2">
      <c r="A399" s="464"/>
      <c r="B399" s="478"/>
      <c r="C399" s="1591"/>
      <c r="D399" s="1591"/>
      <c r="E399" s="1591"/>
      <c r="F399" s="1592"/>
      <c r="G399" s="495"/>
      <c r="H399" s="559"/>
      <c r="I399" s="437"/>
      <c r="J399" s="438"/>
      <c r="K399" s="573"/>
      <c r="L399" s="437"/>
      <c r="M399" s="437"/>
      <c r="N399" s="438"/>
      <c r="O399" s="573"/>
      <c r="P399" s="559"/>
      <c r="Q399" s="437"/>
      <c r="R399" s="437"/>
      <c r="S399" s="420"/>
    </row>
    <row r="400" spans="1:19" x14ac:dyDescent="0.2">
      <c r="A400" s="464"/>
      <c r="B400" s="478"/>
      <c r="C400" s="1593"/>
      <c r="D400" s="1593"/>
      <c r="E400" s="1593"/>
      <c r="F400" s="1594"/>
      <c r="G400" s="496"/>
      <c r="H400" s="559"/>
      <c r="I400" s="437"/>
      <c r="J400" s="438"/>
      <c r="K400" s="573"/>
      <c r="L400" s="437"/>
      <c r="M400" s="437"/>
      <c r="N400" s="438"/>
      <c r="O400" s="573"/>
      <c r="P400" s="559"/>
      <c r="Q400" s="437"/>
      <c r="R400" s="437"/>
      <c r="S400" s="420"/>
    </row>
    <row r="401" spans="1:19" x14ac:dyDescent="0.2">
      <c r="A401" s="475"/>
      <c r="B401" s="485"/>
      <c r="C401" s="486"/>
      <c r="D401" s="486"/>
      <c r="E401" s="486"/>
      <c r="F401" s="500"/>
      <c r="G401" s="487"/>
      <c r="H401" s="574"/>
      <c r="I401" s="572"/>
      <c r="J401" s="572"/>
      <c r="K401" s="573"/>
      <c r="L401" s="574"/>
      <c r="M401" s="572"/>
      <c r="N401" s="572"/>
      <c r="O401" s="573"/>
      <c r="P401" s="574"/>
      <c r="Q401" s="572"/>
      <c r="R401" s="572"/>
      <c r="S401" s="573"/>
    </row>
    <row r="402" spans="1:19" x14ac:dyDescent="0.2">
      <c r="A402" s="502"/>
      <c r="B402" s="503"/>
      <c r="C402" s="504"/>
      <c r="D402" s="504"/>
      <c r="E402" s="504"/>
      <c r="F402" s="505"/>
      <c r="G402" s="506"/>
      <c r="H402" s="587"/>
      <c r="I402" s="588"/>
      <c r="J402" s="590"/>
      <c r="K402" s="630"/>
      <c r="L402" s="588"/>
      <c r="M402" s="588"/>
      <c r="N402" s="590"/>
      <c r="O402" s="573"/>
      <c r="P402" s="632"/>
      <c r="Q402" s="633"/>
      <c r="R402" s="633"/>
      <c r="S402" s="420"/>
    </row>
    <row r="403" spans="1:19" x14ac:dyDescent="0.2">
      <c r="A403" s="453">
        <v>2</v>
      </c>
      <c r="B403" s="508" t="s">
        <v>92</v>
      </c>
      <c r="C403" s="509"/>
      <c r="D403" s="509"/>
      <c r="E403" s="509"/>
      <c r="F403" s="510"/>
      <c r="G403" s="511"/>
      <c r="H403" s="595"/>
      <c r="I403" s="589"/>
      <c r="J403" s="589"/>
      <c r="K403" s="657"/>
      <c r="L403" s="595"/>
      <c r="M403" s="589"/>
      <c r="N403" s="589"/>
      <c r="O403" s="657"/>
      <c r="P403" s="595"/>
      <c r="Q403" s="589"/>
      <c r="R403" s="589"/>
      <c r="S403" s="657"/>
    </row>
    <row r="404" spans="1:19" x14ac:dyDescent="0.2">
      <c r="A404" s="412"/>
      <c r="B404" s="1578" t="s">
        <v>80</v>
      </c>
      <c r="C404" s="1579"/>
      <c r="D404" s="1579"/>
      <c r="E404" s="1580"/>
      <c r="F404" s="521"/>
      <c r="G404" s="521"/>
      <c r="H404" s="595"/>
      <c r="I404" s="589"/>
      <c r="J404" s="596"/>
      <c r="K404" s="630"/>
      <c r="L404" s="572"/>
      <c r="M404" s="589"/>
      <c r="N404" s="596"/>
      <c r="O404" s="573"/>
      <c r="P404" s="558"/>
      <c r="Q404" s="432"/>
      <c r="R404" s="432"/>
      <c r="S404" s="420"/>
    </row>
    <row r="405" spans="1:19" x14ac:dyDescent="0.2">
      <c r="A405" s="412"/>
      <c r="B405" s="522">
        <v>1</v>
      </c>
      <c r="C405" s="1526" t="s">
        <v>145</v>
      </c>
      <c r="D405" s="1526"/>
      <c r="E405" s="1526"/>
      <c r="F405" s="434" t="s">
        <v>223</v>
      </c>
      <c r="G405" s="434" t="s">
        <v>223</v>
      </c>
      <c r="H405" s="658"/>
      <c r="I405" s="598"/>
      <c r="J405" s="592"/>
      <c r="K405" s="420"/>
      <c r="L405" s="659"/>
      <c r="M405" s="598"/>
      <c r="N405" s="592"/>
      <c r="O405" s="573"/>
      <c r="P405" s="637"/>
      <c r="Q405" s="638"/>
      <c r="R405" s="638"/>
      <c r="S405" s="660"/>
    </row>
    <row r="406" spans="1:19" x14ac:dyDescent="0.2">
      <c r="A406" s="412"/>
      <c r="B406" s="522">
        <v>2</v>
      </c>
      <c r="C406" s="1526" t="s">
        <v>146</v>
      </c>
      <c r="D406" s="1526"/>
      <c r="E406" s="1526"/>
      <c r="F406" s="434" t="s">
        <v>223</v>
      </c>
      <c r="G406" s="434" t="s">
        <v>223</v>
      </c>
      <c r="H406" s="661"/>
      <c r="I406" s="600"/>
      <c r="J406" s="601"/>
      <c r="K406" s="420"/>
      <c r="L406" s="491"/>
      <c r="M406" s="600"/>
      <c r="N406" s="601"/>
      <c r="O406" s="573"/>
      <c r="P406" s="641"/>
      <c r="Q406" s="642"/>
      <c r="R406" s="642"/>
      <c r="S406" s="662"/>
    </row>
    <row r="407" spans="1:19" x14ac:dyDescent="0.2">
      <c r="A407" s="412"/>
      <c r="B407" s="522">
        <v>3</v>
      </c>
      <c r="C407" s="1526" t="s">
        <v>147</v>
      </c>
      <c r="D407" s="1526"/>
      <c r="E407" s="1526"/>
      <c r="F407" s="527" t="s">
        <v>223</v>
      </c>
      <c r="G407" s="434" t="s">
        <v>223</v>
      </c>
      <c r="H407" s="602"/>
      <c r="I407" s="643"/>
      <c r="J407" s="644"/>
      <c r="K407" s="420"/>
      <c r="L407" s="663"/>
      <c r="M407" s="643"/>
      <c r="N407" s="644"/>
      <c r="O407" s="573"/>
      <c r="P407" s="559"/>
      <c r="Q407" s="437"/>
      <c r="R407" s="437"/>
      <c r="S407" s="420"/>
    </row>
    <row r="408" spans="1:19" x14ac:dyDescent="0.2">
      <c r="A408" s="435"/>
      <c r="B408" s="522">
        <v>4</v>
      </c>
      <c r="C408" s="1526" t="s">
        <v>309</v>
      </c>
      <c r="D408" s="1526"/>
      <c r="E408" s="1526"/>
      <c r="F408" s="434" t="s">
        <v>223</v>
      </c>
      <c r="G408" s="434" t="s">
        <v>223</v>
      </c>
      <c r="H408" s="564"/>
      <c r="I408" s="646"/>
      <c r="J408" s="647"/>
      <c r="K408" s="420"/>
      <c r="L408" s="603"/>
      <c r="M408" s="646"/>
      <c r="N408" s="647"/>
      <c r="O408" s="573"/>
      <c r="P408" s="648"/>
      <c r="Q408" s="646"/>
      <c r="R408" s="646"/>
      <c r="S408" s="420"/>
    </row>
    <row r="409" spans="1:19" x14ac:dyDescent="0.2">
      <c r="A409" s="435"/>
      <c r="B409" s="522">
        <v>5</v>
      </c>
      <c r="C409" s="1526" t="s">
        <v>310</v>
      </c>
      <c r="D409" s="1526"/>
      <c r="E409" s="1526"/>
      <c r="F409" s="434" t="s">
        <v>222</v>
      </c>
      <c r="G409" s="434" t="s">
        <v>311</v>
      </c>
      <c r="H409" s="664"/>
      <c r="I409" s="646"/>
      <c r="J409" s="647"/>
      <c r="K409" s="420"/>
      <c r="L409" s="603"/>
      <c r="M409" s="646"/>
      <c r="N409" s="647"/>
      <c r="O409" s="573"/>
      <c r="P409" s="648"/>
      <c r="Q409" s="646"/>
      <c r="R409" s="646"/>
      <c r="S409" s="420"/>
    </row>
    <row r="410" spans="1:19" x14ac:dyDescent="0.2">
      <c r="A410" s="435"/>
      <c r="B410" s="522">
        <v>6</v>
      </c>
      <c r="C410" s="1526" t="s">
        <v>70</v>
      </c>
      <c r="D410" s="1526"/>
      <c r="E410" s="1526"/>
      <c r="F410" s="434" t="s">
        <v>223</v>
      </c>
      <c r="G410" s="434" t="s">
        <v>223</v>
      </c>
      <c r="H410" s="564"/>
      <c r="I410" s="646"/>
      <c r="J410" s="647"/>
      <c r="K410" s="420"/>
      <c r="L410" s="646"/>
      <c r="M410" s="646"/>
      <c r="N410" s="647"/>
      <c r="O410" s="573"/>
      <c r="P410" s="648"/>
      <c r="Q410" s="646"/>
      <c r="R410" s="646"/>
      <c r="S410" s="662"/>
    </row>
    <row r="411" spans="1:19" x14ac:dyDescent="0.2">
      <c r="A411" s="435"/>
      <c r="B411" s="522">
        <v>7</v>
      </c>
      <c r="C411" s="531" t="s">
        <v>290</v>
      </c>
      <c r="D411" s="531"/>
      <c r="E411" s="531"/>
      <c r="F411" s="434" t="s">
        <v>223</v>
      </c>
      <c r="G411" s="495" t="s">
        <v>223</v>
      </c>
      <c r="H411" s="564"/>
      <c r="I411" s="646"/>
      <c r="J411" s="647"/>
      <c r="K411" s="652"/>
      <c r="L411" s="648"/>
      <c r="M411" s="646"/>
      <c r="N411" s="647"/>
      <c r="O411" s="607"/>
      <c r="P411" s="648"/>
      <c r="Q411" s="646"/>
      <c r="R411" s="646"/>
      <c r="S411" s="420"/>
    </row>
    <row r="412" spans="1:19" x14ac:dyDescent="0.2">
      <c r="A412" s="435"/>
      <c r="B412" s="522">
        <v>8</v>
      </c>
      <c r="C412" s="934" t="s">
        <v>438</v>
      </c>
      <c r="D412" s="1133"/>
      <c r="E412" s="1134"/>
      <c r="F412" s="434"/>
      <c r="G412" s="434" t="s">
        <v>223</v>
      </c>
      <c r="H412" s="564"/>
      <c r="I412" s="646"/>
      <c r="J412" s="647"/>
      <c r="K412" s="652"/>
      <c r="L412" s="648"/>
      <c r="M412" s="646"/>
      <c r="N412" s="647"/>
      <c r="O412" s="607"/>
      <c r="P412" s="648"/>
      <c r="Q412" s="646"/>
      <c r="R412" s="646"/>
      <c r="S412" s="652"/>
    </row>
    <row r="413" spans="1:19" ht="13.5" thickBot="1" x14ac:dyDescent="0.25">
      <c r="A413" s="665"/>
      <c r="B413" s="534" t="s">
        <v>93</v>
      </c>
      <c r="C413" s="486" t="s">
        <v>94</v>
      </c>
      <c r="D413" s="486"/>
      <c r="E413" s="486"/>
      <c r="F413" s="487"/>
      <c r="G413" s="666"/>
      <c r="H413" s="667"/>
      <c r="I413" s="668"/>
      <c r="J413" s="668"/>
      <c r="K413" s="607"/>
      <c r="L413" s="564"/>
      <c r="M413" s="603"/>
      <c r="N413" s="603"/>
      <c r="O413" s="652"/>
      <c r="P413" s="564"/>
      <c r="Q413" s="603"/>
      <c r="R413" s="603"/>
      <c r="S413" s="652"/>
    </row>
    <row r="414" spans="1:19" ht="14.25" thickTop="1" thickBot="1" x14ac:dyDescent="0.25">
      <c r="A414" s="1589" t="s">
        <v>83</v>
      </c>
      <c r="B414" s="1590"/>
      <c r="C414" s="1590"/>
      <c r="D414" s="1590"/>
      <c r="E414" s="1590"/>
      <c r="F414" s="1590"/>
      <c r="G414" s="538"/>
      <c r="H414" s="614"/>
      <c r="I414" s="612">
        <f>I325+I413</f>
        <v>6801718</v>
      </c>
      <c r="J414" s="612">
        <f>J325+J413</f>
        <v>0</v>
      </c>
      <c r="K414" s="612">
        <f>K325+K413</f>
        <v>6801718</v>
      </c>
      <c r="L414" s="614"/>
      <c r="M414" s="612"/>
      <c r="N414" s="612"/>
      <c r="O414" s="613"/>
      <c r="P414" s="614"/>
      <c r="Q414" s="612"/>
      <c r="R414" s="612"/>
      <c r="S414" s="613"/>
    </row>
    <row r="415" spans="1:19" ht="13.5" thickTop="1" x14ac:dyDescent="0.2">
      <c r="A415" s="545"/>
      <c r="B415" s="545"/>
      <c r="C415" s="545"/>
      <c r="D415" s="545"/>
      <c r="E415" s="545"/>
      <c r="F415" s="545"/>
      <c r="G415" s="545"/>
      <c r="H415" s="615"/>
      <c r="I415" s="615"/>
      <c r="J415" s="615"/>
      <c r="K415" s="616"/>
      <c r="L415" s="615"/>
      <c r="M415" s="615"/>
      <c r="N415" s="615"/>
      <c r="O415" s="616"/>
      <c r="P415" s="615"/>
      <c r="Q415" s="615"/>
      <c r="R415" s="615"/>
      <c r="S415" s="617"/>
    </row>
    <row r="416" spans="1:19" x14ac:dyDescent="0.2">
      <c r="A416" s="545" t="s">
        <v>285</v>
      </c>
      <c r="B416" s="545"/>
      <c r="C416" s="545"/>
      <c r="D416" s="545"/>
      <c r="E416" s="545"/>
      <c r="F416" s="545"/>
      <c r="G416" s="545"/>
      <c r="H416" s="615"/>
      <c r="I416" s="615"/>
      <c r="J416" s="615"/>
      <c r="K416" s="617"/>
      <c r="L416" s="615"/>
      <c r="M416" s="615"/>
      <c r="N416" s="615"/>
      <c r="O416" s="617"/>
      <c r="P416" s="615"/>
      <c r="Q416" s="615"/>
      <c r="R416" s="615"/>
      <c r="S416" s="617"/>
    </row>
    <row r="417" spans="1:19" x14ac:dyDescent="0.2">
      <c r="A417" s="545"/>
      <c r="B417" s="545"/>
      <c r="C417" s="545"/>
      <c r="D417" s="545"/>
      <c r="E417" s="545"/>
      <c r="F417" s="545"/>
      <c r="G417" s="545"/>
      <c r="H417" s="615"/>
      <c r="I417" s="615"/>
      <c r="J417" s="615"/>
      <c r="K417" s="617"/>
      <c r="L417" s="615"/>
      <c r="M417" s="615"/>
      <c r="N417" s="615"/>
      <c r="O417" s="617"/>
      <c r="P417" s="615"/>
      <c r="Q417" s="615"/>
      <c r="R417" s="615"/>
      <c r="S417" s="617"/>
    </row>
    <row r="418" spans="1:19" x14ac:dyDescent="0.2">
      <c r="A418" s="545"/>
      <c r="B418" s="545"/>
      <c r="C418" s="545"/>
      <c r="D418" s="545"/>
      <c r="E418" s="545"/>
      <c r="F418" s="545"/>
      <c r="G418" s="545"/>
      <c r="H418" s="615"/>
      <c r="I418" s="615"/>
      <c r="J418" s="615"/>
      <c r="K418" s="617"/>
      <c r="L418" s="615"/>
      <c r="M418" s="615"/>
      <c r="N418" s="615"/>
      <c r="O418" s="617"/>
      <c r="P418" s="615"/>
      <c r="Q418" s="615"/>
      <c r="R418" s="615"/>
      <c r="S418" s="617"/>
    </row>
    <row r="419" spans="1:19" x14ac:dyDescent="0.2">
      <c r="A419" s="545"/>
      <c r="B419" s="545"/>
      <c r="C419" s="545"/>
      <c r="D419" s="545"/>
      <c r="E419" s="545"/>
      <c r="F419" s="545"/>
      <c r="G419" s="545"/>
      <c r="H419" s="615"/>
      <c r="I419" s="615"/>
      <c r="J419" s="615"/>
      <c r="K419" s="617"/>
      <c r="L419" s="615"/>
      <c r="M419" s="615"/>
      <c r="N419" s="615"/>
      <c r="O419" s="617"/>
      <c r="P419" s="615"/>
      <c r="Q419" s="615"/>
      <c r="R419" s="615"/>
      <c r="S419" s="617"/>
    </row>
    <row r="420" spans="1:19" x14ac:dyDescent="0.2">
      <c r="A420" s="545"/>
      <c r="B420" s="545"/>
      <c r="C420" s="545"/>
      <c r="D420" s="545"/>
      <c r="E420" s="545"/>
      <c r="F420" s="545"/>
      <c r="G420" s="545"/>
      <c r="H420" s="615"/>
      <c r="I420" s="615"/>
      <c r="J420" s="615"/>
      <c r="K420" s="617"/>
      <c r="L420" s="615"/>
      <c r="M420" s="615"/>
      <c r="N420" s="615"/>
      <c r="O420" s="617"/>
      <c r="P420" s="615"/>
      <c r="Q420" s="615"/>
      <c r="R420" s="615"/>
      <c r="S420" s="617"/>
    </row>
    <row r="421" spans="1:19" x14ac:dyDescent="0.2">
      <c r="A421" s="400"/>
      <c r="B421" s="1576"/>
      <c r="C421" s="1576"/>
      <c r="D421" s="1576"/>
      <c r="E421" s="1576"/>
      <c r="F421" s="1576"/>
      <c r="G421" s="1576"/>
      <c r="H421" s="1576"/>
      <c r="I421" s="1576"/>
      <c r="J421" s="1576"/>
      <c r="K421" s="1576"/>
      <c r="L421" s="1576"/>
      <c r="M421" s="1576"/>
      <c r="N421" s="1576"/>
      <c r="O421" s="1576"/>
      <c r="P421" s="1576"/>
      <c r="Q421" s="1576"/>
      <c r="R421" s="1576"/>
      <c r="S421" s="1576"/>
    </row>
    <row r="422" spans="1:19" x14ac:dyDescent="0.2">
      <c r="A422" s="1544"/>
      <c r="B422" s="1544"/>
      <c r="C422" s="1544"/>
      <c r="D422" s="1544"/>
      <c r="E422" s="1544"/>
      <c r="F422" s="1544"/>
      <c r="G422" s="1544"/>
      <c r="H422" s="1544"/>
      <c r="I422" s="1544"/>
      <c r="J422" s="1544"/>
      <c r="K422" s="1544"/>
      <c r="L422" s="1544"/>
      <c r="M422" s="1544"/>
      <c r="N422" s="1544"/>
      <c r="O422" s="1544"/>
      <c r="P422" s="1544"/>
      <c r="Q422" s="1544"/>
      <c r="R422" s="1544"/>
      <c r="S422" s="1544"/>
    </row>
    <row r="423" spans="1:19" ht="12.75" customHeight="1" x14ac:dyDescent="0.2">
      <c r="A423" s="1542"/>
      <c r="B423" s="1542"/>
      <c r="C423" s="1542"/>
      <c r="D423" s="1542"/>
      <c r="E423" s="1542"/>
      <c r="F423" s="1542"/>
      <c r="G423" s="1542"/>
      <c r="H423" s="1542"/>
      <c r="I423" s="1542"/>
      <c r="J423" s="1542"/>
      <c r="K423" s="1542"/>
      <c r="L423" s="1542"/>
      <c r="M423" s="1542"/>
      <c r="N423" s="1542"/>
      <c r="O423" s="1542"/>
      <c r="P423" s="1542"/>
      <c r="Q423" s="1542"/>
      <c r="R423" s="1542"/>
      <c r="S423" s="1542"/>
    </row>
    <row r="424" spans="1:19" x14ac:dyDescent="0.2">
      <c r="A424" s="401"/>
      <c r="B424" s="401"/>
      <c r="C424" s="401"/>
      <c r="D424" s="401"/>
      <c r="E424" s="401"/>
      <c r="F424" s="401"/>
      <c r="G424" s="401"/>
      <c r="H424" s="401"/>
      <c r="I424" s="401"/>
      <c r="J424" s="401"/>
      <c r="K424" s="401"/>
      <c r="L424" s="401"/>
      <c r="M424" s="401"/>
      <c r="N424" s="401"/>
      <c r="O424" s="401"/>
      <c r="P424" s="401"/>
      <c r="Q424" s="401"/>
      <c r="R424" s="401"/>
      <c r="S424" s="401"/>
    </row>
    <row r="425" spans="1:19" ht="13.5" customHeight="1" x14ac:dyDescent="0.2">
      <c r="A425" s="1541"/>
      <c r="B425" s="1541"/>
      <c r="C425" s="1541"/>
      <c r="D425" s="1541"/>
      <c r="E425" s="1541"/>
      <c r="F425" s="1541"/>
      <c r="G425" s="1541"/>
      <c r="H425" s="1557"/>
      <c r="I425" s="1557"/>
      <c r="J425" s="1557"/>
      <c r="K425" s="1557"/>
      <c r="L425" s="1557"/>
      <c r="M425" s="1557"/>
      <c r="N425" s="1557"/>
      <c r="O425" s="1557"/>
      <c r="P425" s="1557"/>
      <c r="Q425" s="1557"/>
      <c r="R425" s="1557"/>
      <c r="S425" s="1557"/>
    </row>
    <row r="426" spans="1:19" x14ac:dyDescent="0.2">
      <c r="A426" s="1541"/>
      <c r="B426" s="1541"/>
      <c r="C426" s="1541"/>
      <c r="D426" s="1541"/>
      <c r="E426" s="1541"/>
      <c r="F426" s="1541"/>
      <c r="G426" s="1541"/>
      <c r="H426" s="1573"/>
      <c r="I426" s="1573"/>
      <c r="J426" s="1573"/>
      <c r="K426" s="1573"/>
      <c r="L426" s="1557"/>
      <c r="M426" s="1557"/>
      <c r="N426" s="1557"/>
      <c r="O426" s="1557"/>
      <c r="P426" s="1557"/>
      <c r="Q426" s="1557"/>
      <c r="R426" s="1557"/>
      <c r="S426" s="1557"/>
    </row>
    <row r="427" spans="1:19" ht="12.75" customHeight="1" x14ac:dyDescent="0.2">
      <c r="A427" s="1541"/>
      <c r="B427" s="1541"/>
      <c r="C427" s="1541"/>
      <c r="D427" s="1541"/>
      <c r="E427" s="1541"/>
      <c r="F427" s="1541"/>
      <c r="G427" s="1541"/>
      <c r="H427" s="1541"/>
      <c r="I427" s="1541"/>
      <c r="J427" s="1541"/>
      <c r="K427" s="1541"/>
      <c r="L427" s="1541"/>
      <c r="M427" s="1541"/>
      <c r="N427" s="1541"/>
      <c r="O427" s="1541"/>
      <c r="P427" s="1541"/>
      <c r="Q427" s="1541"/>
      <c r="R427" s="1541"/>
      <c r="S427" s="1541"/>
    </row>
    <row r="428" spans="1:19" x14ac:dyDescent="0.2">
      <c r="A428" s="1541"/>
      <c r="B428" s="1541"/>
      <c r="C428" s="1541"/>
      <c r="D428" s="1541"/>
      <c r="E428" s="1541"/>
      <c r="F428" s="1541"/>
      <c r="G428" s="1541"/>
      <c r="H428" s="1541"/>
      <c r="I428" s="1541"/>
      <c r="J428" s="1541"/>
      <c r="K428" s="1541"/>
      <c r="L428" s="1541"/>
      <c r="M428" s="1541"/>
      <c r="N428" s="1541"/>
      <c r="O428" s="1541"/>
      <c r="P428" s="1541"/>
      <c r="Q428" s="1541"/>
      <c r="R428" s="1541"/>
      <c r="S428" s="1541"/>
    </row>
    <row r="429" spans="1:19" x14ac:dyDescent="0.2">
      <c r="A429" s="1541"/>
      <c r="B429" s="1557"/>
      <c r="C429" s="1557"/>
      <c r="D429" s="1557"/>
      <c r="E429" s="1557"/>
      <c r="F429" s="1557"/>
      <c r="G429" s="1541"/>
      <c r="H429" s="996"/>
      <c r="I429" s="997"/>
      <c r="J429" s="996"/>
      <c r="K429" s="996"/>
      <c r="L429" s="996"/>
      <c r="M429" s="996"/>
      <c r="N429" s="996"/>
      <c r="O429" s="996"/>
      <c r="P429" s="996"/>
      <c r="Q429" s="996"/>
      <c r="R429" s="996"/>
      <c r="S429" s="996"/>
    </row>
    <row r="430" spans="1:19" x14ac:dyDescent="0.2">
      <c r="A430" s="1575"/>
      <c r="B430" s="1575"/>
      <c r="C430" s="1575"/>
      <c r="D430" s="1575"/>
      <c r="E430" s="1575"/>
      <c r="F430" s="1575"/>
      <c r="G430" s="999"/>
      <c r="H430" s="615"/>
      <c r="I430" s="615"/>
      <c r="J430" s="615"/>
      <c r="K430" s="615"/>
      <c r="L430" s="615"/>
      <c r="M430" s="615"/>
      <c r="N430" s="615"/>
      <c r="O430" s="615"/>
      <c r="P430" s="615"/>
      <c r="Q430" s="615"/>
      <c r="R430" s="615"/>
      <c r="S430" s="617"/>
    </row>
    <row r="431" spans="1:19" x14ac:dyDescent="0.2">
      <c r="A431" s="480"/>
      <c r="B431" s="653"/>
      <c r="C431" s="653"/>
      <c r="D431" s="653"/>
      <c r="E431" s="653"/>
      <c r="F431" s="653"/>
      <c r="G431" s="653"/>
      <c r="H431" s="1000"/>
      <c r="I431" s="1000"/>
      <c r="J431" s="1000"/>
      <c r="K431" s="1001"/>
      <c r="L431" s="1002"/>
      <c r="M431" s="1002"/>
      <c r="N431" s="1002"/>
      <c r="O431" s="1001"/>
      <c r="P431" s="1000"/>
      <c r="Q431" s="1000"/>
      <c r="R431" s="1000"/>
      <c r="S431" s="1003"/>
    </row>
    <row r="432" spans="1:19" x14ac:dyDescent="0.2">
      <c r="A432" s="480"/>
      <c r="B432" s="1004"/>
      <c r="C432" s="1583"/>
      <c r="D432" s="1583"/>
      <c r="E432" s="1583"/>
      <c r="F432" s="1005"/>
      <c r="G432" s="1005"/>
      <c r="H432" s="1006"/>
      <c r="I432" s="1006"/>
      <c r="J432" s="1006"/>
      <c r="K432" s="1001"/>
      <c r="L432" s="1006"/>
      <c r="M432" s="1006"/>
      <c r="N432" s="1006"/>
      <c r="O432" s="1001"/>
      <c r="P432" s="1006"/>
      <c r="Q432" s="1006"/>
      <c r="R432" s="1006"/>
      <c r="S432" s="1007"/>
    </row>
    <row r="433" spans="1:19" x14ac:dyDescent="0.2">
      <c r="A433" s="480"/>
      <c r="B433" s="1004"/>
      <c r="C433" s="1485"/>
      <c r="D433" s="1485"/>
      <c r="E433" s="1485"/>
      <c r="F433" s="926"/>
      <c r="G433" s="926"/>
      <c r="H433" s="1006"/>
      <c r="I433" s="1006"/>
      <c r="J433" s="1006"/>
      <c r="K433" s="1001"/>
      <c r="L433" s="1006"/>
      <c r="M433" s="1006"/>
      <c r="N433" s="1006"/>
      <c r="O433" s="1001"/>
      <c r="P433" s="1006"/>
      <c r="Q433" s="1006"/>
      <c r="R433" s="1006"/>
      <c r="S433" s="1007"/>
    </row>
    <row r="434" spans="1:19" x14ac:dyDescent="0.2">
      <c r="A434" s="480"/>
      <c r="B434" s="1004"/>
      <c r="C434" s="926"/>
      <c r="D434" s="926"/>
      <c r="E434" s="926"/>
      <c r="F434" s="926"/>
      <c r="G434" s="926"/>
      <c r="H434" s="1006"/>
      <c r="I434" s="1006"/>
      <c r="J434" s="1006"/>
      <c r="K434" s="1001"/>
      <c r="L434" s="1006"/>
      <c r="M434" s="1006"/>
      <c r="N434" s="1006"/>
      <c r="O434" s="1001"/>
      <c r="P434" s="1006"/>
      <c r="Q434" s="1006"/>
      <c r="R434" s="1006"/>
      <c r="S434" s="1007"/>
    </row>
    <row r="435" spans="1:19" x14ac:dyDescent="0.2">
      <c r="A435" s="480"/>
      <c r="B435" s="1004"/>
      <c r="C435" s="926"/>
      <c r="D435" s="926"/>
      <c r="E435" s="926"/>
      <c r="F435" s="926"/>
      <c r="G435" s="926"/>
      <c r="H435" s="1006"/>
      <c r="I435" s="1006"/>
      <c r="J435" s="1006"/>
      <c r="K435" s="1001"/>
      <c r="L435" s="1006"/>
      <c r="M435" s="1006"/>
      <c r="N435" s="1006"/>
      <c r="O435" s="1001"/>
      <c r="P435" s="1006"/>
      <c r="Q435" s="1006"/>
      <c r="R435" s="1006"/>
      <c r="S435" s="1007"/>
    </row>
    <row r="436" spans="1:19" x14ac:dyDescent="0.2">
      <c r="A436" s="480"/>
      <c r="B436" s="1004"/>
      <c r="C436" s="1485"/>
      <c r="D436" s="1485"/>
      <c r="E436" s="1485"/>
      <c r="F436" s="926"/>
      <c r="G436" s="926"/>
      <c r="H436" s="1006"/>
      <c r="I436" s="1006"/>
      <c r="J436" s="1006"/>
      <c r="K436" s="1001"/>
      <c r="L436" s="1006"/>
      <c r="M436" s="1006"/>
      <c r="N436" s="1006"/>
      <c r="O436" s="1001"/>
      <c r="P436" s="1006"/>
      <c r="Q436" s="1006"/>
      <c r="R436" s="1006"/>
      <c r="S436" s="1007"/>
    </row>
    <row r="437" spans="1:19" x14ac:dyDescent="0.2">
      <c r="A437" s="480"/>
      <c r="B437" s="1004"/>
      <c r="C437" s="1485"/>
      <c r="D437" s="1485"/>
      <c r="E437" s="1485"/>
      <c r="F437" s="1005"/>
      <c r="G437" s="1005"/>
      <c r="H437" s="1006"/>
      <c r="I437" s="1006"/>
      <c r="J437" s="1006"/>
      <c r="K437" s="1001"/>
      <c r="L437" s="1006"/>
      <c r="M437" s="1006"/>
      <c r="N437" s="1006"/>
      <c r="O437" s="1001"/>
      <c r="P437" s="1006"/>
      <c r="Q437" s="1006"/>
      <c r="R437" s="1006"/>
      <c r="S437" s="1007"/>
    </row>
    <row r="438" spans="1:19" x14ac:dyDescent="0.2">
      <c r="A438" s="480"/>
      <c r="B438" s="1004"/>
      <c r="C438" s="1485"/>
      <c r="D438" s="1485"/>
      <c r="E438" s="1485"/>
      <c r="F438" s="926"/>
      <c r="G438" s="926"/>
      <c r="H438" s="1006"/>
      <c r="I438" s="1006"/>
      <c r="J438" s="1006"/>
      <c r="K438" s="1001"/>
      <c r="L438" s="1006"/>
      <c r="M438" s="1006"/>
      <c r="N438" s="1006"/>
      <c r="O438" s="1001"/>
      <c r="P438" s="1006"/>
      <c r="Q438" s="1006"/>
      <c r="R438" s="1006"/>
      <c r="S438" s="1007"/>
    </row>
    <row r="439" spans="1:19" x14ac:dyDescent="0.2">
      <c r="A439" s="480"/>
      <c r="B439" s="1004"/>
      <c r="C439" s="926"/>
      <c r="D439" s="926"/>
      <c r="E439" s="926"/>
      <c r="F439" s="926"/>
      <c r="G439" s="926"/>
      <c r="H439" s="1006"/>
      <c r="I439" s="1006"/>
      <c r="J439" s="1006"/>
      <c r="K439" s="1001"/>
      <c r="L439" s="1006"/>
      <c r="M439" s="1006"/>
      <c r="N439" s="1006"/>
      <c r="O439" s="1001"/>
      <c r="P439" s="1006"/>
      <c r="Q439" s="1006"/>
      <c r="R439" s="1006"/>
      <c r="S439" s="1007"/>
    </row>
    <row r="440" spans="1:19" x14ac:dyDescent="0.2">
      <c r="A440" s="480"/>
      <c r="B440" s="1004"/>
      <c r="C440" s="1485"/>
      <c r="D440" s="1485"/>
      <c r="E440" s="1485"/>
      <c r="F440" s="1005"/>
      <c r="G440" s="1005"/>
      <c r="H440" s="1006"/>
      <c r="I440" s="1006"/>
      <c r="J440" s="1006"/>
      <c r="K440" s="1001"/>
      <c r="L440" s="1006"/>
      <c r="M440" s="1006"/>
      <c r="N440" s="1006"/>
      <c r="O440" s="1001"/>
      <c r="P440" s="1006"/>
      <c r="Q440" s="1006"/>
      <c r="R440" s="1006"/>
      <c r="S440" s="1007"/>
    </row>
    <row r="441" spans="1:19" x14ac:dyDescent="0.2">
      <c r="A441" s="480"/>
      <c r="B441" s="1004"/>
      <c r="C441" s="1485"/>
      <c r="D441" s="1485"/>
      <c r="E441" s="1485"/>
      <c r="F441" s="1005"/>
      <c r="G441" s="1005"/>
      <c r="H441" s="1006"/>
      <c r="I441" s="1006"/>
      <c r="J441" s="1006"/>
      <c r="K441" s="1001"/>
      <c r="L441" s="1006"/>
      <c r="M441" s="1006"/>
      <c r="N441" s="1006"/>
      <c r="O441" s="1001"/>
      <c r="P441" s="1006"/>
      <c r="Q441" s="1006"/>
      <c r="R441" s="1006"/>
      <c r="S441" s="1007"/>
    </row>
    <row r="442" spans="1:19" x14ac:dyDescent="0.2">
      <c r="A442" s="480"/>
      <c r="B442" s="1004"/>
      <c r="C442" s="1485"/>
      <c r="D442" s="1485"/>
      <c r="E442" s="1485"/>
      <c r="F442" s="926"/>
      <c r="G442" s="926"/>
      <c r="H442" s="1006"/>
      <c r="I442" s="1006"/>
      <c r="J442" s="1006"/>
      <c r="K442" s="1001"/>
      <c r="L442" s="1006"/>
      <c r="M442" s="1006"/>
      <c r="N442" s="1006"/>
      <c r="O442" s="1001"/>
      <c r="P442" s="1006"/>
      <c r="Q442" s="1006"/>
      <c r="R442" s="1006"/>
      <c r="S442" s="1007"/>
    </row>
    <row r="443" spans="1:19" x14ac:dyDescent="0.2">
      <c r="A443" s="480"/>
      <c r="B443" s="1004"/>
      <c r="C443" s="1485"/>
      <c r="D443" s="1485"/>
      <c r="E443" s="1485"/>
      <c r="F443" s="926"/>
      <c r="G443" s="926"/>
      <c r="H443" s="1006"/>
      <c r="I443" s="1006"/>
      <c r="J443" s="1006"/>
      <c r="K443" s="1001"/>
      <c r="L443" s="1006"/>
      <c r="M443" s="1006"/>
      <c r="N443" s="1006"/>
      <c r="O443" s="1001"/>
      <c r="P443" s="1006"/>
      <c r="Q443" s="1006"/>
      <c r="R443" s="1006"/>
      <c r="S443" s="1007"/>
    </row>
    <row r="444" spans="1:19" x14ac:dyDescent="0.2">
      <c r="A444" s="480"/>
      <c r="B444" s="1004"/>
      <c r="C444" s="1485"/>
      <c r="D444" s="1485"/>
      <c r="E444" s="1485"/>
      <c r="F444" s="926"/>
      <c r="G444" s="926"/>
      <c r="H444" s="1006"/>
      <c r="I444" s="1006"/>
      <c r="J444" s="1006"/>
      <c r="K444" s="1001"/>
      <c r="L444" s="1006"/>
      <c r="M444" s="1006"/>
      <c r="N444" s="1006"/>
      <c r="O444" s="1001"/>
      <c r="P444" s="1006"/>
      <c r="Q444" s="1006"/>
      <c r="R444" s="1006"/>
      <c r="S444" s="1007"/>
    </row>
    <row r="445" spans="1:19" x14ac:dyDescent="0.2">
      <c r="A445" s="480"/>
      <c r="B445" s="1004"/>
      <c r="C445" s="1485"/>
      <c r="D445" s="1485"/>
      <c r="E445" s="1485"/>
      <c r="F445" s="926"/>
      <c r="G445" s="926"/>
      <c r="H445" s="1006"/>
      <c r="I445" s="1006"/>
      <c r="J445" s="1006"/>
      <c r="K445" s="1001"/>
      <c r="L445" s="1006"/>
      <c r="M445" s="1006"/>
      <c r="N445" s="1006"/>
      <c r="O445" s="1001"/>
      <c r="P445" s="1006"/>
      <c r="Q445" s="1006"/>
      <c r="R445" s="1006"/>
      <c r="S445" s="1007"/>
    </row>
    <row r="446" spans="1:19" x14ac:dyDescent="0.2">
      <c r="A446" s="480"/>
      <c r="B446" s="1004"/>
      <c r="C446" s="1485"/>
      <c r="D446" s="1485"/>
      <c r="E446" s="1485"/>
      <c r="F446" s="926"/>
      <c r="G446" s="926"/>
      <c r="H446" s="1006"/>
      <c r="I446" s="1006"/>
      <c r="J446" s="1006"/>
      <c r="K446" s="1001"/>
      <c r="L446" s="1006"/>
      <c r="M446" s="1006"/>
      <c r="N446" s="1006"/>
      <c r="O446" s="1001"/>
      <c r="P446" s="1006"/>
      <c r="Q446" s="1006"/>
      <c r="R446" s="1006"/>
      <c r="S446" s="1007"/>
    </row>
    <row r="447" spans="1:19" x14ac:dyDescent="0.2">
      <c r="A447" s="480"/>
      <c r="B447" s="1004"/>
      <c r="C447" s="1485"/>
      <c r="D447" s="1485"/>
      <c r="E447" s="1485"/>
      <c r="F447" s="1005"/>
      <c r="G447" s="1005"/>
      <c r="H447" s="1006"/>
      <c r="I447" s="1006"/>
      <c r="J447" s="1006"/>
      <c r="K447" s="1001"/>
      <c r="L447" s="1006"/>
      <c r="M447" s="1006"/>
      <c r="N447" s="1006"/>
      <c r="O447" s="1001"/>
      <c r="P447" s="1006"/>
      <c r="Q447" s="1006"/>
      <c r="R447" s="1006"/>
      <c r="S447" s="1007"/>
    </row>
    <row r="448" spans="1:19" x14ac:dyDescent="0.2">
      <c r="A448" s="480"/>
      <c r="B448" s="1004"/>
      <c r="C448" s="926"/>
      <c r="D448" s="926"/>
      <c r="E448" s="926"/>
      <c r="F448" s="1005"/>
      <c r="G448" s="1005"/>
      <c r="H448" s="1006"/>
      <c r="I448" s="1006"/>
      <c r="J448" s="1006"/>
      <c r="K448" s="1001"/>
      <c r="L448" s="1006"/>
      <c r="M448" s="1006"/>
      <c r="N448" s="1006"/>
      <c r="O448" s="1001"/>
      <c r="P448" s="1006"/>
      <c r="Q448" s="1006"/>
      <c r="R448" s="1006"/>
      <c r="S448" s="1007"/>
    </row>
    <row r="449" spans="1:19" x14ac:dyDescent="0.2">
      <c r="A449" s="480"/>
      <c r="B449" s="1004"/>
      <c r="C449" s="1485"/>
      <c r="D449" s="1485"/>
      <c r="E449" s="1485"/>
      <c r="F449" s="926"/>
      <c r="G449" s="926"/>
      <c r="H449" s="1006"/>
      <c r="I449" s="1006"/>
      <c r="J449" s="1006"/>
      <c r="K449" s="1001"/>
      <c r="L449" s="1006"/>
      <c r="M449" s="1006"/>
      <c r="N449" s="1006"/>
      <c r="O449" s="1001"/>
      <c r="P449" s="1006"/>
      <c r="Q449" s="1006"/>
      <c r="R449" s="1006"/>
      <c r="S449" s="1007"/>
    </row>
    <row r="450" spans="1:19" x14ac:dyDescent="0.2">
      <c r="A450" s="480"/>
      <c r="B450" s="1004"/>
      <c r="C450" s="1485"/>
      <c r="D450" s="1485"/>
      <c r="E450" s="1485"/>
      <c r="F450" s="926"/>
      <c r="G450" s="926"/>
      <c r="H450" s="1006"/>
      <c r="I450" s="1006"/>
      <c r="J450" s="1006"/>
      <c r="K450" s="1001"/>
      <c r="L450" s="1006"/>
      <c r="M450" s="1006"/>
      <c r="N450" s="1006"/>
      <c r="O450" s="1001"/>
      <c r="P450" s="1006"/>
      <c r="Q450" s="1006"/>
      <c r="R450" s="1006"/>
      <c r="S450" s="1007"/>
    </row>
    <row r="451" spans="1:19" x14ac:dyDescent="0.2">
      <c r="A451" s="480"/>
      <c r="B451" s="1004"/>
      <c r="C451" s="1485"/>
      <c r="D451" s="1485"/>
      <c r="E451" s="1485"/>
      <c r="F451" s="926"/>
      <c r="G451" s="926"/>
      <c r="H451" s="1006"/>
      <c r="I451" s="1006"/>
      <c r="J451" s="1006"/>
      <c r="K451" s="1001"/>
      <c r="L451" s="1006"/>
      <c r="M451" s="1006"/>
      <c r="N451" s="1006"/>
      <c r="O451" s="1001"/>
      <c r="P451" s="1006"/>
      <c r="Q451" s="1006"/>
      <c r="R451" s="1006"/>
      <c r="S451" s="1007"/>
    </row>
    <row r="452" spans="1:19" x14ac:dyDescent="0.2">
      <c r="A452" s="480"/>
      <c r="B452" s="1004"/>
      <c r="C452" s="1485"/>
      <c r="D452" s="1485"/>
      <c r="E452" s="1485"/>
      <c r="F452" s="926"/>
      <c r="G452" s="926"/>
      <c r="H452" s="1006"/>
      <c r="I452" s="1006"/>
      <c r="J452" s="1006"/>
      <c r="K452" s="1001"/>
      <c r="L452" s="1006"/>
      <c r="M452" s="1006"/>
      <c r="N452" s="1006"/>
      <c r="O452" s="1001"/>
      <c r="P452" s="1006"/>
      <c r="Q452" s="1006"/>
      <c r="R452" s="1006"/>
      <c r="S452" s="1007"/>
    </row>
    <row r="453" spans="1:19" x14ac:dyDescent="0.2">
      <c r="A453" s="480"/>
      <c r="B453" s="1004"/>
      <c r="C453" s="1485"/>
      <c r="D453" s="1485"/>
      <c r="E453" s="1485"/>
      <c r="F453" s="926"/>
      <c r="G453" s="926"/>
      <c r="H453" s="1006"/>
      <c r="I453" s="1006"/>
      <c r="J453" s="1006"/>
      <c r="K453" s="1001"/>
      <c r="L453" s="1006"/>
      <c r="M453" s="1006"/>
      <c r="N453" s="1006"/>
      <c r="O453" s="1001"/>
      <c r="P453" s="1006"/>
      <c r="Q453" s="1006"/>
      <c r="R453" s="1006"/>
      <c r="S453" s="1007"/>
    </row>
    <row r="454" spans="1:19" x14ac:dyDescent="0.2">
      <c r="A454" s="480"/>
      <c r="B454" s="1004"/>
      <c r="C454" s="1529"/>
      <c r="D454" s="1529"/>
      <c r="E454" s="1529"/>
      <c r="F454" s="1005"/>
      <c r="G454" s="1005"/>
      <c r="H454" s="1006"/>
      <c r="I454" s="1006"/>
      <c r="J454" s="1006"/>
      <c r="K454" s="1001"/>
      <c r="L454" s="1006"/>
      <c r="M454" s="1006"/>
      <c r="N454" s="1006"/>
      <c r="O454" s="1001"/>
      <c r="P454" s="1006"/>
      <c r="Q454" s="1006"/>
      <c r="R454" s="1006"/>
      <c r="S454" s="1007"/>
    </row>
    <row r="455" spans="1:19" x14ac:dyDescent="0.2">
      <c r="A455" s="480"/>
      <c r="B455" s="1004"/>
      <c r="C455" s="1485"/>
      <c r="D455" s="1485"/>
      <c r="E455" s="1485"/>
      <c r="F455" s="926"/>
      <c r="G455" s="926"/>
      <c r="H455" s="1006"/>
      <c r="I455" s="1006"/>
      <c r="J455" s="1006"/>
      <c r="K455" s="1001"/>
      <c r="L455" s="1006"/>
      <c r="M455" s="1006"/>
      <c r="N455" s="1006"/>
      <c r="O455" s="1001"/>
      <c r="P455" s="1006"/>
      <c r="Q455" s="1006"/>
      <c r="R455" s="1006"/>
      <c r="S455" s="1007"/>
    </row>
    <row r="456" spans="1:19" x14ac:dyDescent="0.2">
      <c r="A456" s="480"/>
      <c r="B456" s="1004"/>
      <c r="C456" s="1485"/>
      <c r="D456" s="1485"/>
      <c r="E456" s="1485"/>
      <c r="F456" s="1005"/>
      <c r="G456" s="1005"/>
      <c r="H456" s="1006"/>
      <c r="I456" s="1006"/>
      <c r="J456" s="1006"/>
      <c r="K456" s="1001"/>
      <c r="L456" s="1006"/>
      <c r="M456" s="1006"/>
      <c r="N456" s="1006"/>
      <c r="O456" s="1001"/>
      <c r="P456" s="1006"/>
      <c r="Q456" s="1006"/>
      <c r="R456" s="1006"/>
      <c r="S456" s="1007"/>
    </row>
    <row r="457" spans="1:19" x14ac:dyDescent="0.2">
      <c r="A457" s="480"/>
      <c r="B457" s="1004"/>
      <c r="C457" s="1485"/>
      <c r="D457" s="1485"/>
      <c r="E457" s="1485"/>
      <c r="F457" s="1005"/>
      <c r="G457" s="1005"/>
      <c r="H457" s="1006"/>
      <c r="I457" s="1006"/>
      <c r="J457" s="1006"/>
      <c r="K457" s="1001"/>
      <c r="L457" s="1006"/>
      <c r="M457" s="1006"/>
      <c r="N457" s="1006"/>
      <c r="O457" s="1001"/>
      <c r="P457" s="1006"/>
      <c r="Q457" s="1006"/>
      <c r="R457" s="1006"/>
      <c r="S457" s="1007"/>
    </row>
    <row r="458" spans="1:19" x14ac:dyDescent="0.2">
      <c r="A458" s="480"/>
      <c r="B458" s="1004"/>
      <c r="C458" s="1485"/>
      <c r="D458" s="1485"/>
      <c r="E458" s="1485"/>
      <c r="F458" s="1005"/>
      <c r="G458" s="1005"/>
      <c r="H458" s="1009"/>
      <c r="I458" s="1009"/>
      <c r="J458" s="1009"/>
      <c r="K458" s="1001"/>
      <c r="L458" s="1009"/>
      <c r="M458" s="1009"/>
      <c r="N458" s="1009"/>
      <c r="O458" s="1001"/>
      <c r="P458" s="1009"/>
      <c r="Q458" s="1009"/>
      <c r="R458" s="1009"/>
      <c r="S458" s="1010"/>
    </row>
    <row r="459" spans="1:19" x14ac:dyDescent="0.2">
      <c r="A459" s="480"/>
      <c r="B459" s="1004"/>
      <c r="C459" s="1485"/>
      <c r="D459" s="1485"/>
      <c r="E459" s="1485"/>
      <c r="F459" s="926"/>
      <c r="G459" s="926"/>
      <c r="H459" s="400"/>
      <c r="I459" s="400"/>
      <c r="J459" s="400"/>
      <c r="K459" s="1001"/>
      <c r="L459" s="400"/>
      <c r="M459" s="400"/>
      <c r="N459" s="400"/>
      <c r="O459" s="1001"/>
      <c r="P459" s="400"/>
      <c r="Q459" s="400"/>
      <c r="R459" s="400"/>
      <c r="S459" s="400"/>
    </row>
    <row r="460" spans="1:19" s="439" customFormat="1" x14ac:dyDescent="0.2">
      <c r="A460" s="1560"/>
      <c r="B460" s="1560"/>
      <c r="C460" s="1560"/>
      <c r="D460" s="1560"/>
      <c r="E460" s="1560"/>
      <c r="F460" s="1560"/>
      <c r="G460" s="654"/>
      <c r="H460" s="1012"/>
      <c r="I460" s="1012"/>
      <c r="J460" s="1012"/>
      <c r="K460" s="1013"/>
      <c r="L460" s="1012"/>
      <c r="M460" s="1012"/>
      <c r="N460" s="1012"/>
      <c r="O460" s="1013"/>
      <c r="P460" s="400"/>
      <c r="Q460" s="400"/>
      <c r="R460" s="400"/>
      <c r="S460" s="400"/>
    </row>
    <row r="461" spans="1:19" x14ac:dyDescent="0.2">
      <c r="A461" s="653"/>
      <c r="B461" s="654"/>
      <c r="C461" s="654"/>
      <c r="D461" s="654"/>
      <c r="E461" s="654"/>
      <c r="F461" s="654"/>
      <c r="G461" s="654"/>
      <c r="H461" s="655"/>
      <c r="I461" s="655"/>
      <c r="J461" s="655"/>
      <c r="K461" s="670"/>
      <c r="L461" s="655"/>
      <c r="M461" s="655"/>
      <c r="N461" s="655"/>
      <c r="O461" s="670"/>
      <c r="P461" s="669"/>
      <c r="Q461" s="669"/>
      <c r="R461" s="669"/>
      <c r="S461" s="669"/>
    </row>
    <row r="462" spans="1:19" x14ac:dyDescent="0.2">
      <c r="A462" s="653"/>
      <c r="B462" s="654"/>
      <c r="C462" s="654"/>
      <c r="D462" s="654"/>
      <c r="E462" s="654"/>
      <c r="F462" s="654"/>
      <c r="G462" s="654"/>
      <c r="H462" s="655"/>
      <c r="I462" s="655"/>
      <c r="J462" s="655"/>
      <c r="K462" s="670"/>
      <c r="L462" s="655"/>
      <c r="M462" s="655"/>
      <c r="N462" s="655"/>
      <c r="O462" s="670"/>
      <c r="P462" s="669"/>
      <c r="Q462" s="669"/>
      <c r="R462" s="669"/>
      <c r="S462" s="669"/>
    </row>
    <row r="463" spans="1:19" x14ac:dyDescent="0.2">
      <c r="A463" s="653"/>
      <c r="B463" s="654"/>
      <c r="C463" s="654"/>
      <c r="D463" s="654"/>
      <c r="E463" s="654"/>
      <c r="F463" s="654"/>
      <c r="G463" s="654"/>
      <c r="H463" s="655"/>
      <c r="I463" s="655"/>
      <c r="J463" s="655"/>
      <c r="K463" s="670"/>
      <c r="L463" s="655"/>
      <c r="M463" s="655"/>
      <c r="N463" s="655"/>
      <c r="O463" s="670"/>
      <c r="P463" s="669"/>
      <c r="Q463" s="669"/>
      <c r="R463" s="669"/>
      <c r="S463" s="669"/>
    </row>
    <row r="464" spans="1:19" x14ac:dyDescent="0.2">
      <c r="A464" s="653"/>
      <c r="B464" s="654"/>
      <c r="C464" s="654"/>
      <c r="D464" s="654"/>
      <c r="E464" s="654"/>
      <c r="F464" s="654"/>
      <c r="G464" s="654"/>
      <c r="H464" s="655"/>
      <c r="I464" s="655"/>
      <c r="J464" s="655"/>
      <c r="K464" s="670"/>
      <c r="L464" s="655"/>
      <c r="M464" s="655"/>
      <c r="N464" s="655"/>
      <c r="O464" s="670"/>
      <c r="P464" s="669"/>
      <c r="Q464" s="669"/>
      <c r="R464" s="669"/>
      <c r="S464" s="669"/>
    </row>
    <row r="465" spans="1:19" x14ac:dyDescent="0.2">
      <c r="A465" s="653"/>
      <c r="B465" s="654"/>
      <c r="C465" s="654"/>
      <c r="D465" s="654"/>
      <c r="E465" s="654"/>
      <c r="F465" s="654"/>
      <c r="G465" s="654"/>
      <c r="H465" s="655"/>
      <c r="I465" s="655"/>
      <c r="J465" s="655"/>
      <c r="K465" s="670"/>
      <c r="L465" s="655"/>
      <c r="M465" s="655"/>
      <c r="N465" s="655"/>
      <c r="O465" s="670"/>
      <c r="P465" s="669"/>
      <c r="Q465" s="669"/>
      <c r="R465" s="669"/>
      <c r="S465" s="669"/>
    </row>
    <row r="466" spans="1:19" x14ac:dyDescent="0.2">
      <c r="A466" s="400"/>
      <c r="B466" s="1576"/>
      <c r="C466" s="1576"/>
      <c r="D466" s="1576"/>
      <c r="E466" s="1576"/>
      <c r="F466" s="1576"/>
      <c r="G466" s="1576"/>
      <c r="H466" s="1576"/>
      <c r="I466" s="1576"/>
      <c r="J466" s="1576"/>
      <c r="K466" s="1576"/>
      <c r="L466" s="1576"/>
      <c r="M466" s="1576"/>
      <c r="N466" s="1576"/>
      <c r="O466" s="1576"/>
      <c r="P466" s="1576"/>
      <c r="Q466" s="1576"/>
      <c r="R466" s="1576"/>
      <c r="S466" s="1576"/>
    </row>
    <row r="467" spans="1:19" x14ac:dyDescent="0.2">
      <c r="A467" s="1544"/>
      <c r="B467" s="1544"/>
      <c r="C467" s="1544"/>
      <c r="D467" s="1544"/>
      <c r="E467" s="1544"/>
      <c r="F467" s="1544"/>
      <c r="G467" s="1544"/>
      <c r="H467" s="1544"/>
      <c r="I467" s="1544"/>
      <c r="J467" s="1544"/>
      <c r="K467" s="1544"/>
      <c r="L467" s="1544"/>
      <c r="M467" s="1544"/>
      <c r="N467" s="1544"/>
      <c r="O467" s="1544"/>
      <c r="P467" s="1544"/>
      <c r="Q467" s="1544"/>
      <c r="R467" s="1544"/>
      <c r="S467" s="1544"/>
    </row>
    <row r="468" spans="1:19" ht="12.75" customHeight="1" x14ac:dyDescent="0.2">
      <c r="A468" s="1542"/>
      <c r="B468" s="1542"/>
      <c r="C468" s="1542"/>
      <c r="D468" s="1542"/>
      <c r="E468" s="1542"/>
      <c r="F468" s="1542"/>
      <c r="G468" s="1542"/>
      <c r="H468" s="1542"/>
      <c r="I468" s="1542"/>
      <c r="J468" s="1542"/>
      <c r="K468" s="1542"/>
      <c r="L468" s="1542"/>
      <c r="M468" s="1542"/>
      <c r="N468" s="1542"/>
      <c r="O468" s="1542"/>
      <c r="P468" s="1542"/>
      <c r="Q468" s="1542"/>
      <c r="R468" s="1542"/>
      <c r="S468" s="1542"/>
    </row>
    <row r="469" spans="1:19" x14ac:dyDescent="0.2">
      <c r="A469" s="401"/>
      <c r="B469" s="401"/>
      <c r="C469" s="401"/>
      <c r="D469" s="401"/>
      <c r="E469" s="401"/>
      <c r="F469" s="401"/>
      <c r="G469" s="401"/>
      <c r="H469" s="401"/>
      <c r="I469" s="401"/>
      <c r="J469" s="401"/>
      <c r="K469" s="401"/>
      <c r="L469" s="401"/>
      <c r="M469" s="401"/>
      <c r="N469" s="401"/>
      <c r="O469" s="401"/>
      <c r="P469" s="401"/>
      <c r="Q469" s="401"/>
      <c r="R469" s="401"/>
      <c r="S469" s="401"/>
    </row>
    <row r="470" spans="1:19" ht="13.5" customHeight="1" x14ac:dyDescent="0.2">
      <c r="A470" s="1541"/>
      <c r="B470" s="1541"/>
      <c r="C470" s="1541"/>
      <c r="D470" s="1541"/>
      <c r="E470" s="1541"/>
      <c r="F470" s="1541"/>
      <c r="G470" s="1541"/>
      <c r="H470" s="1557"/>
      <c r="I470" s="1557"/>
      <c r="J470" s="1557"/>
      <c r="K470" s="1557"/>
      <c r="L470" s="1557"/>
      <c r="M470" s="1557"/>
      <c r="N470" s="1557"/>
      <c r="O470" s="1557"/>
      <c r="P470" s="1557"/>
      <c r="Q470" s="1557"/>
      <c r="R470" s="1557"/>
      <c r="S470" s="1557"/>
    </row>
    <row r="471" spans="1:19" ht="14.25" customHeight="1" x14ac:dyDescent="0.2">
      <c r="A471" s="1541"/>
      <c r="B471" s="1541"/>
      <c r="C471" s="1541"/>
      <c r="D471" s="1541"/>
      <c r="E471" s="1541"/>
      <c r="F471" s="1541"/>
      <c r="G471" s="1541"/>
      <c r="H471" s="1587"/>
      <c r="I471" s="1587"/>
      <c r="J471" s="1587"/>
      <c r="K471" s="1587"/>
      <c r="L471" s="1557"/>
      <c r="M471" s="1557"/>
      <c r="N471" s="1557"/>
      <c r="O471" s="1557"/>
      <c r="P471" s="1557"/>
      <c r="Q471" s="1557"/>
      <c r="R471" s="1557"/>
      <c r="S471" s="1557"/>
    </row>
    <row r="472" spans="1:19" ht="12.75" customHeight="1" x14ac:dyDescent="0.2">
      <c r="A472" s="1541"/>
      <c r="B472" s="1541"/>
      <c r="C472" s="1541"/>
      <c r="D472" s="1541"/>
      <c r="E472" s="1541"/>
      <c r="F472" s="1541"/>
      <c r="G472" s="1541"/>
      <c r="H472" s="1541"/>
      <c r="I472" s="1541"/>
      <c r="J472" s="1541"/>
      <c r="K472" s="1541"/>
      <c r="L472" s="1541"/>
      <c r="M472" s="1541"/>
      <c r="N472" s="1541"/>
      <c r="O472" s="1541"/>
      <c r="P472" s="1541"/>
      <c r="Q472" s="1541"/>
      <c r="R472" s="1541"/>
      <c r="S472" s="1541"/>
    </row>
    <row r="473" spans="1:19" ht="14.25" customHeight="1" x14ac:dyDescent="0.2">
      <c r="A473" s="1541"/>
      <c r="B473" s="1541"/>
      <c r="C473" s="1541"/>
      <c r="D473" s="1541"/>
      <c r="E473" s="1541"/>
      <c r="F473" s="1541"/>
      <c r="G473" s="1541"/>
      <c r="H473" s="1541"/>
      <c r="I473" s="1541"/>
      <c r="J473" s="1541"/>
      <c r="K473" s="1541"/>
      <c r="L473" s="1541"/>
      <c r="M473" s="1541"/>
      <c r="N473" s="1541"/>
      <c r="O473" s="1541"/>
      <c r="P473" s="1541"/>
      <c r="Q473" s="1541"/>
      <c r="R473" s="1541"/>
      <c r="S473" s="1541"/>
    </row>
    <row r="474" spans="1:19" ht="14.25" customHeight="1" x14ac:dyDescent="0.2">
      <c r="A474" s="1541"/>
      <c r="B474" s="1557"/>
      <c r="C474" s="1557"/>
      <c r="D474" s="1557"/>
      <c r="E474" s="1557"/>
      <c r="F474" s="1557"/>
      <c r="G474" s="1541"/>
      <c r="H474" s="996"/>
      <c r="I474" s="997"/>
      <c r="J474" s="996"/>
      <c r="K474" s="996"/>
      <c r="L474" s="996"/>
      <c r="M474" s="996"/>
      <c r="N474" s="996"/>
      <c r="O474" s="996"/>
      <c r="P474" s="996"/>
      <c r="Q474" s="996"/>
      <c r="R474" s="996"/>
      <c r="S474" s="996"/>
    </row>
    <row r="475" spans="1:19" s="439" customFormat="1" x14ac:dyDescent="0.2">
      <c r="A475" s="996"/>
      <c r="B475" s="1011"/>
      <c r="C475" s="1005"/>
      <c r="D475" s="1005"/>
      <c r="E475" s="1005"/>
      <c r="F475" s="1005"/>
      <c r="G475" s="1005"/>
      <c r="H475" s="1013"/>
      <c r="I475" s="1013"/>
      <c r="J475" s="1013"/>
      <c r="K475" s="1013"/>
      <c r="L475" s="1013"/>
      <c r="M475" s="1013"/>
      <c r="N475" s="1013"/>
      <c r="O475" s="1013"/>
      <c r="P475" s="1013"/>
      <c r="Q475" s="1013"/>
      <c r="R475" s="1013"/>
      <c r="S475" s="1013"/>
    </row>
    <row r="476" spans="1:19" x14ac:dyDescent="0.2">
      <c r="A476" s="1014"/>
      <c r="B476" s="996"/>
      <c r="C476" s="1485"/>
      <c r="D476" s="1485"/>
      <c r="E476" s="1485"/>
      <c r="F476" s="1485"/>
      <c r="G476" s="926"/>
      <c r="H476" s="615"/>
      <c r="I476" s="615"/>
      <c r="J476" s="615"/>
      <c r="K476" s="1001"/>
      <c r="L476" s="1015"/>
      <c r="M476" s="1015"/>
      <c r="N476" s="1015"/>
      <c r="O476" s="1013"/>
      <c r="P476" s="615"/>
      <c r="Q476" s="615"/>
      <c r="R476" s="615"/>
      <c r="S476" s="1013"/>
    </row>
    <row r="477" spans="1:19" x14ac:dyDescent="0.2">
      <c r="A477" s="1014"/>
      <c r="B477" s="1560"/>
      <c r="C477" s="1572"/>
      <c r="D477" s="1572"/>
      <c r="E477" s="1572"/>
      <c r="F477" s="1572"/>
      <c r="G477" s="1005"/>
      <c r="H477" s="1000"/>
      <c r="I477" s="1000"/>
      <c r="J477" s="1000"/>
      <c r="K477" s="1001"/>
      <c r="L477" s="1000"/>
      <c r="M477" s="1000"/>
      <c r="N477" s="1000"/>
      <c r="O477" s="1013"/>
      <c r="P477" s="1000"/>
      <c r="Q477" s="1000"/>
      <c r="R477" s="1000"/>
      <c r="S477" s="1013"/>
    </row>
    <row r="478" spans="1:19" x14ac:dyDescent="0.2">
      <c r="A478" s="1014"/>
      <c r="B478" s="996"/>
      <c r="C478" s="1583"/>
      <c r="D478" s="1583"/>
      <c r="E478" s="1583"/>
      <c r="F478" s="1583"/>
      <c r="G478" s="1005"/>
      <c r="H478" s="1000"/>
      <c r="I478" s="1000"/>
      <c r="J478" s="1000"/>
      <c r="K478" s="1001"/>
      <c r="L478" s="1000"/>
      <c r="M478" s="1000"/>
      <c r="N478" s="1000"/>
      <c r="O478" s="1013"/>
      <c r="P478" s="1000"/>
      <c r="Q478" s="1000"/>
      <c r="R478" s="1000"/>
      <c r="S478" s="1013"/>
    </row>
    <row r="479" spans="1:19" x14ac:dyDescent="0.2">
      <c r="A479" s="1014"/>
      <c r="B479" s="996"/>
      <c r="C479" s="1583"/>
      <c r="D479" s="1583"/>
      <c r="E479" s="1583"/>
      <c r="F479" s="1583"/>
      <c r="G479" s="1005"/>
      <c r="H479" s="1006"/>
      <c r="I479" s="1006"/>
      <c r="J479" s="1006"/>
      <c r="K479" s="1001"/>
      <c r="L479" s="1006"/>
      <c r="M479" s="1006"/>
      <c r="N479" s="1006"/>
      <c r="O479" s="1013"/>
      <c r="P479" s="1006"/>
      <c r="Q479" s="1006"/>
      <c r="R479" s="1006"/>
      <c r="S479" s="1013"/>
    </row>
    <row r="480" spans="1:19" x14ac:dyDescent="0.2">
      <c r="A480" s="1014"/>
      <c r="B480" s="996"/>
      <c r="C480" s="1583"/>
      <c r="D480" s="1583"/>
      <c r="E480" s="1583"/>
      <c r="F480" s="1583"/>
      <c r="G480" s="1005"/>
      <c r="H480" s="1006"/>
      <c r="I480" s="1006"/>
      <c r="J480" s="1006"/>
      <c r="K480" s="1001"/>
      <c r="L480" s="1006"/>
      <c r="M480" s="1006"/>
      <c r="N480" s="1006"/>
      <c r="O480" s="1013"/>
      <c r="P480" s="1006"/>
      <c r="Q480" s="1006"/>
      <c r="R480" s="1006"/>
      <c r="S480" s="1013"/>
    </row>
    <row r="481" spans="1:19" x14ac:dyDescent="0.2">
      <c r="A481" s="1014"/>
      <c r="B481" s="1560"/>
      <c r="C481" s="1572"/>
      <c r="D481" s="1572"/>
      <c r="E481" s="1572"/>
      <c r="F481" s="1016"/>
      <c r="G481" s="926"/>
      <c r="H481" s="1006"/>
      <c r="I481" s="1006"/>
      <c r="J481" s="1006"/>
      <c r="K481" s="1001"/>
      <c r="L481" s="1006"/>
      <c r="M481" s="1006"/>
      <c r="N481" s="1006"/>
      <c r="O481" s="1013"/>
      <c r="P481" s="1006"/>
      <c r="Q481" s="1006"/>
      <c r="R481" s="1006"/>
      <c r="S481" s="1013"/>
    </row>
    <row r="482" spans="1:19" x14ac:dyDescent="0.2">
      <c r="A482" s="1014"/>
      <c r="B482" s="996"/>
      <c r="C482" s="1583"/>
      <c r="D482" s="1583"/>
      <c r="E482" s="1583"/>
      <c r="F482" s="926"/>
      <c r="G482" s="926"/>
      <c r="H482" s="1006"/>
      <c r="I482" s="1006"/>
      <c r="J482" s="1006"/>
      <c r="K482" s="1001"/>
      <c r="L482" s="1006"/>
      <c r="M482" s="1006"/>
      <c r="N482" s="1006"/>
      <c r="O482" s="1013"/>
      <c r="P482" s="1006"/>
      <c r="Q482" s="1006"/>
      <c r="R482" s="1006"/>
      <c r="S482" s="1013"/>
    </row>
    <row r="483" spans="1:19" x14ac:dyDescent="0.2">
      <c r="A483" s="1017"/>
      <c r="B483" s="996"/>
      <c r="C483" s="1485"/>
      <c r="D483" s="1485"/>
      <c r="E483" s="1485"/>
      <c r="F483" s="926"/>
      <c r="G483" s="1005"/>
      <c r="H483" s="1013"/>
      <c r="I483" s="1013"/>
      <c r="J483" s="1013"/>
      <c r="K483" s="1013"/>
      <c r="L483" s="1013"/>
      <c r="M483" s="1013"/>
      <c r="N483" s="1013"/>
      <c r="O483" s="1013"/>
      <c r="P483" s="1013"/>
      <c r="Q483" s="1013"/>
      <c r="R483" s="1013"/>
      <c r="S483" s="1013"/>
    </row>
    <row r="484" spans="1:19" x14ac:dyDescent="0.2">
      <c r="A484" s="1014"/>
      <c r="B484" s="996"/>
      <c r="C484" s="1485"/>
      <c r="D484" s="1485"/>
      <c r="E484" s="1485"/>
      <c r="F484" s="926"/>
      <c r="G484" s="1005"/>
      <c r="H484" s="1013"/>
      <c r="I484" s="1013"/>
      <c r="J484" s="1013"/>
      <c r="K484" s="1001"/>
      <c r="L484" s="1000"/>
      <c r="M484" s="1000"/>
      <c r="N484" s="1000"/>
      <c r="O484" s="1013"/>
      <c r="P484" s="1013"/>
      <c r="Q484" s="1013"/>
      <c r="R484" s="1013"/>
      <c r="S484" s="1013"/>
    </row>
    <row r="485" spans="1:19" x14ac:dyDescent="0.2">
      <c r="A485" s="1014"/>
      <c r="B485" s="1018"/>
      <c r="C485" s="145"/>
      <c r="D485" s="245"/>
      <c r="E485" s="926"/>
      <c r="F485" s="926"/>
      <c r="G485" s="1005"/>
      <c r="H485" s="1013"/>
      <c r="I485" s="1013"/>
      <c r="J485" s="1013"/>
      <c r="K485" s="1001"/>
      <c r="L485" s="1000"/>
      <c r="M485" s="1000"/>
      <c r="N485" s="1000"/>
      <c r="O485" s="1013"/>
      <c r="P485" s="1013"/>
      <c r="Q485" s="1013"/>
      <c r="R485" s="1013"/>
      <c r="S485" s="1013"/>
    </row>
    <row r="486" spans="1:19" x14ac:dyDescent="0.2">
      <c r="A486" s="1017"/>
      <c r="B486" s="1019"/>
      <c r="C486" s="1011"/>
      <c r="D486" s="1011"/>
      <c r="E486" s="1011"/>
      <c r="F486" s="1011"/>
      <c r="G486" s="1016"/>
      <c r="H486" s="1006"/>
      <c r="I486" s="1006"/>
      <c r="J486" s="1006"/>
      <c r="K486" s="1001"/>
      <c r="L486" s="1006"/>
      <c r="M486" s="1006"/>
      <c r="N486" s="1006"/>
      <c r="O486" s="1013"/>
      <c r="P486" s="1006"/>
      <c r="Q486" s="1006"/>
      <c r="R486" s="1006"/>
      <c r="S486" s="1013"/>
    </row>
    <row r="487" spans="1:19" x14ac:dyDescent="0.2">
      <c r="A487" s="1017"/>
      <c r="B487" s="996"/>
      <c r="C487" s="1485"/>
      <c r="D487" s="1485"/>
      <c r="E487" s="1485"/>
      <c r="F487" s="1485"/>
      <c r="G487" s="926"/>
      <c r="H487" s="1006"/>
      <c r="I487" s="1006"/>
      <c r="J487" s="1006"/>
      <c r="K487" s="1001"/>
      <c r="L487" s="1006"/>
      <c r="M487" s="1006"/>
      <c r="N487" s="1006"/>
      <c r="O487" s="1013"/>
      <c r="P487" s="1006"/>
      <c r="Q487" s="1006"/>
      <c r="R487" s="1006"/>
      <c r="S487" s="1013"/>
    </row>
    <row r="488" spans="1:19" x14ac:dyDescent="0.2">
      <c r="A488" s="1014"/>
      <c r="B488" s="996"/>
      <c r="C488" s="1485"/>
      <c r="D488" s="1485"/>
      <c r="E488" s="1485"/>
      <c r="F488" s="1485"/>
      <c r="G488" s="926"/>
      <c r="H488" s="1006"/>
      <c r="I488" s="1006"/>
      <c r="J488" s="1006"/>
      <c r="K488" s="1001"/>
      <c r="L488" s="1006"/>
      <c r="M488" s="1006"/>
      <c r="N488" s="1006"/>
      <c r="O488" s="1013"/>
      <c r="P488" s="1006"/>
      <c r="Q488" s="1006"/>
      <c r="R488" s="1006"/>
      <c r="S488" s="1013"/>
    </row>
    <row r="489" spans="1:19" x14ac:dyDescent="0.2">
      <c r="A489" s="1014"/>
      <c r="B489" s="996"/>
      <c r="C489" s="1485"/>
      <c r="D489" s="1485"/>
      <c r="E489" s="1485"/>
      <c r="F489" s="1485"/>
      <c r="G489" s="926"/>
      <c r="H489" s="1006"/>
      <c r="I489" s="1006"/>
      <c r="J489" s="1006"/>
      <c r="K489" s="1001"/>
      <c r="L489" s="1006"/>
      <c r="M489" s="1006"/>
      <c r="N489" s="1006"/>
      <c r="O489" s="1013"/>
      <c r="P489" s="1006"/>
      <c r="Q489" s="1006"/>
      <c r="R489" s="1006"/>
      <c r="S489" s="1013"/>
    </row>
    <row r="490" spans="1:19" x14ac:dyDescent="0.2">
      <c r="A490" s="1014"/>
      <c r="B490" s="996"/>
      <c r="C490" s="1485"/>
      <c r="D490" s="1485"/>
      <c r="E490" s="1485"/>
      <c r="F490" s="1485"/>
      <c r="G490" s="926"/>
      <c r="H490" s="1006"/>
      <c r="I490" s="1006"/>
      <c r="J490" s="1006"/>
      <c r="K490" s="1001"/>
      <c r="L490" s="1006"/>
      <c r="M490" s="1006"/>
      <c r="N490" s="1006"/>
      <c r="O490" s="1013"/>
      <c r="P490" s="1006"/>
      <c r="Q490" s="1006"/>
      <c r="R490" s="1006"/>
      <c r="S490" s="1013"/>
    </row>
    <row r="491" spans="1:19" x14ac:dyDescent="0.2">
      <c r="A491" s="1014"/>
      <c r="B491" s="996"/>
      <c r="C491" s="1485"/>
      <c r="D491" s="1485"/>
      <c r="E491" s="1485"/>
      <c r="F491" s="1485"/>
      <c r="G491" s="926"/>
      <c r="H491" s="1006"/>
      <c r="I491" s="1006"/>
      <c r="J491" s="1006"/>
      <c r="K491" s="1001"/>
      <c r="L491" s="1006"/>
      <c r="M491" s="1006"/>
      <c r="N491" s="1006"/>
      <c r="O491" s="1013"/>
      <c r="P491" s="1006"/>
      <c r="Q491" s="1006"/>
      <c r="R491" s="1006"/>
      <c r="S491" s="1013"/>
    </row>
    <row r="492" spans="1:19" x14ac:dyDescent="0.2">
      <c r="A492" s="1014"/>
      <c r="B492" s="996"/>
      <c r="C492" s="1529"/>
      <c r="D492" s="1529"/>
      <c r="E492" s="1529"/>
      <c r="F492" s="1529"/>
      <c r="G492" s="1008"/>
      <c r="H492" s="1006"/>
      <c r="I492" s="1006"/>
      <c r="J492" s="1006"/>
      <c r="K492" s="1001"/>
      <c r="L492" s="1006"/>
      <c r="M492" s="1006"/>
      <c r="N492" s="1006"/>
      <c r="O492" s="1013"/>
      <c r="P492" s="1006"/>
      <c r="Q492" s="1006"/>
      <c r="R492" s="1006"/>
      <c r="S492" s="1013"/>
    </row>
    <row r="493" spans="1:19" x14ac:dyDescent="0.2">
      <c r="A493" s="1017"/>
      <c r="B493" s="1019"/>
      <c r="C493" s="1011"/>
      <c r="D493" s="1011"/>
      <c r="E493" s="1011"/>
      <c r="F493" s="1011"/>
      <c r="G493" s="1011"/>
      <c r="H493" s="670"/>
      <c r="I493" s="670"/>
      <c r="J493" s="670"/>
      <c r="K493" s="670"/>
      <c r="L493" s="1013"/>
      <c r="M493" s="1013"/>
      <c r="N493" s="1013"/>
      <c r="O493" s="1013"/>
      <c r="P493" s="1013"/>
      <c r="Q493" s="1013"/>
      <c r="R493" s="1013"/>
      <c r="S493" s="1013"/>
    </row>
    <row r="494" spans="1:19" x14ac:dyDescent="0.2">
      <c r="A494" s="1014"/>
      <c r="B494" s="1019"/>
      <c r="C494" s="998"/>
      <c r="D494" s="998"/>
      <c r="E494" s="998"/>
      <c r="F494" s="998"/>
      <c r="G494" s="998"/>
      <c r="H494" s="1009"/>
      <c r="I494" s="1009"/>
      <c r="J494" s="1009"/>
      <c r="K494" s="1009"/>
      <c r="L494" s="1009"/>
      <c r="M494" s="1009"/>
      <c r="N494" s="1009"/>
      <c r="O494" s="1013"/>
      <c r="P494" s="670"/>
      <c r="Q494" s="670"/>
      <c r="R494" s="670"/>
      <c r="S494" s="1013"/>
    </row>
    <row r="495" spans="1:19" x14ac:dyDescent="0.2">
      <c r="A495" s="1014"/>
      <c r="B495" s="998"/>
      <c r="C495" s="998"/>
      <c r="D495" s="998"/>
      <c r="E495" s="998"/>
      <c r="F495" s="998"/>
      <c r="G495" s="998"/>
      <c r="H495" s="1006"/>
      <c r="I495" s="1006"/>
      <c r="J495" s="1006"/>
      <c r="K495" s="1006"/>
      <c r="L495" s="1009"/>
      <c r="M495" s="1009"/>
      <c r="N495" s="1009"/>
      <c r="O495" s="1013"/>
      <c r="P495" s="670"/>
      <c r="Q495" s="670"/>
      <c r="R495" s="670"/>
      <c r="S495" s="1013"/>
    </row>
    <row r="496" spans="1:19" x14ac:dyDescent="0.2">
      <c r="A496" s="480"/>
      <c r="B496" s="1581"/>
      <c r="C496" s="1582"/>
      <c r="D496" s="1582"/>
      <c r="E496" s="1582"/>
      <c r="F496" s="1020"/>
      <c r="G496" s="1020"/>
      <c r="H496" s="1006"/>
      <c r="I496" s="1021"/>
      <c r="J496" s="1021"/>
      <c r="K496" s="1001"/>
      <c r="L496" s="1009"/>
      <c r="M496" s="1009"/>
      <c r="N496" s="1009"/>
      <c r="O496" s="1013"/>
      <c r="P496" s="1006"/>
      <c r="Q496" s="1006"/>
      <c r="R496" s="1006"/>
      <c r="S496" s="1013"/>
    </row>
    <row r="497" spans="1:19" x14ac:dyDescent="0.2">
      <c r="A497" s="480"/>
      <c r="B497" s="480"/>
      <c r="C497" s="1485"/>
      <c r="D497" s="1485"/>
      <c r="E497" s="1485"/>
      <c r="F497" s="926"/>
      <c r="G497" s="926"/>
      <c r="H497" s="1006"/>
      <c r="I497" s="1021"/>
      <c r="J497" s="1021"/>
      <c r="K497" s="1001"/>
      <c r="L497" s="1022"/>
      <c r="M497" s="1022"/>
      <c r="N497" s="1022"/>
      <c r="O497" s="1013"/>
      <c r="P497" s="1006"/>
      <c r="Q497" s="1021"/>
      <c r="R497" s="1021"/>
      <c r="S497" s="1013"/>
    </row>
    <row r="498" spans="1:19" x14ac:dyDescent="0.2">
      <c r="A498" s="480"/>
      <c r="B498" s="480"/>
      <c r="C498" s="1485"/>
      <c r="D498" s="1485"/>
      <c r="E498" s="1485"/>
      <c r="F498" s="926"/>
      <c r="G498" s="926"/>
      <c r="H498" s="1006"/>
      <c r="I498" s="1006"/>
      <c r="J498" s="1006"/>
      <c r="K498" s="1001"/>
      <c r="L498" s="1022"/>
      <c r="M498" s="1022"/>
      <c r="N498" s="1022"/>
      <c r="O498" s="1013"/>
      <c r="P498" s="1006"/>
      <c r="Q498" s="1021"/>
      <c r="R498" s="1021"/>
      <c r="S498" s="1013"/>
    </row>
    <row r="499" spans="1:19" x14ac:dyDescent="0.2">
      <c r="A499" s="480"/>
      <c r="B499" s="480"/>
      <c r="C499" s="1485"/>
      <c r="D499" s="1485"/>
      <c r="E499" s="1485"/>
      <c r="F499" s="1005"/>
      <c r="G499" s="926"/>
      <c r="H499" s="1021"/>
      <c r="I499" s="1021"/>
      <c r="J499" s="1021"/>
      <c r="K499" s="1001"/>
      <c r="L499" s="1023"/>
      <c r="M499" s="1023"/>
      <c r="N499" s="1023"/>
      <c r="O499" s="1013"/>
      <c r="P499" s="1006"/>
      <c r="Q499" s="1006"/>
      <c r="R499" s="1006"/>
      <c r="S499" s="1013"/>
    </row>
    <row r="500" spans="1:19" x14ac:dyDescent="0.2">
      <c r="A500" s="480"/>
      <c r="B500" s="480"/>
      <c r="C500" s="1485"/>
      <c r="D500" s="1485"/>
      <c r="E500" s="1485"/>
      <c r="F500" s="926"/>
      <c r="G500" s="926"/>
      <c r="H500" s="1021"/>
      <c r="I500" s="1021"/>
      <c r="J500" s="1021"/>
      <c r="K500" s="1001"/>
      <c r="L500" s="1021"/>
      <c r="M500" s="1021"/>
      <c r="N500" s="1021"/>
      <c r="O500" s="1013"/>
      <c r="P500" s="1021"/>
      <c r="Q500" s="1021"/>
      <c r="R500" s="1021"/>
      <c r="S500" s="1013"/>
    </row>
    <row r="501" spans="1:19" x14ac:dyDescent="0.2">
      <c r="A501" s="480"/>
      <c r="B501" s="480"/>
      <c r="C501" s="1485"/>
      <c r="D501" s="1485"/>
      <c r="E501" s="1485"/>
      <c r="F501" s="926"/>
      <c r="G501" s="926"/>
      <c r="H501" s="1021"/>
      <c r="I501" s="1021"/>
      <c r="J501" s="1021"/>
      <c r="K501" s="1001"/>
      <c r="L501" s="1021"/>
      <c r="M501" s="1021"/>
      <c r="N501" s="1021"/>
      <c r="O501" s="1013"/>
      <c r="P501" s="1021"/>
      <c r="Q501" s="1021"/>
      <c r="R501" s="1021"/>
      <c r="S501" s="1013"/>
    </row>
    <row r="502" spans="1:19" x14ac:dyDescent="0.2">
      <c r="A502" s="480"/>
      <c r="B502" s="480"/>
      <c r="C502" s="1485"/>
      <c r="D502" s="1485"/>
      <c r="E502" s="1485"/>
      <c r="F502" s="926"/>
      <c r="G502" s="926"/>
      <c r="H502" s="1001"/>
      <c r="I502" s="1001"/>
      <c r="J502" s="1001"/>
      <c r="K502" s="1001"/>
      <c r="L502" s="1021"/>
      <c r="M502" s="1021"/>
      <c r="N502" s="1021"/>
      <c r="O502" s="1013"/>
      <c r="P502" s="1021"/>
      <c r="Q502" s="1021"/>
      <c r="R502" s="1021"/>
      <c r="S502" s="1013"/>
    </row>
    <row r="503" spans="1:19" x14ac:dyDescent="0.2">
      <c r="A503" s="480"/>
      <c r="B503" s="480"/>
      <c r="C503" s="531"/>
      <c r="D503" s="531"/>
      <c r="E503" s="531"/>
      <c r="F503" s="926"/>
      <c r="G503" s="926"/>
      <c r="H503" s="1001"/>
      <c r="I503" s="1001"/>
      <c r="J503" s="1001"/>
      <c r="K503" s="1001"/>
      <c r="L503" s="1021"/>
      <c r="M503" s="1021"/>
      <c r="N503" s="1021"/>
      <c r="O503" s="1013"/>
      <c r="P503" s="1021"/>
      <c r="Q503" s="1021"/>
      <c r="R503" s="1021"/>
      <c r="S503" s="1013"/>
    </row>
    <row r="504" spans="1:19" x14ac:dyDescent="0.2">
      <c r="A504" s="1017"/>
      <c r="B504" s="1024"/>
      <c r="C504" s="1011"/>
      <c r="D504" s="1011"/>
      <c r="E504" s="1011"/>
      <c r="F504" s="1011"/>
      <c r="G504" s="1011"/>
      <c r="H504" s="615"/>
      <c r="I504" s="615"/>
      <c r="J504" s="615"/>
      <c r="K504" s="615"/>
      <c r="L504" s="1001"/>
      <c r="M504" s="1001"/>
      <c r="N504" s="1001"/>
      <c r="O504" s="1013"/>
      <c r="P504" s="1001"/>
      <c r="Q504" s="1001"/>
      <c r="R504" s="1001"/>
      <c r="S504" s="1013"/>
    </row>
    <row r="505" spans="1:19" x14ac:dyDescent="0.2">
      <c r="A505" s="1574"/>
      <c r="B505" s="1574"/>
      <c r="C505" s="1574"/>
      <c r="D505" s="1574"/>
      <c r="E505" s="1574"/>
      <c r="F505" s="1574"/>
      <c r="G505" s="545"/>
      <c r="H505" s="615"/>
      <c r="I505" s="615"/>
      <c r="J505" s="615"/>
      <c r="K505" s="615"/>
      <c r="L505" s="615"/>
      <c r="M505" s="615"/>
      <c r="N505" s="615"/>
      <c r="O505" s="1021"/>
      <c r="P505" s="615"/>
      <c r="Q505" s="615"/>
      <c r="R505" s="615"/>
      <c r="S505" s="1013"/>
    </row>
    <row r="506" spans="1:19" x14ac:dyDescent="0.2">
      <c r="A506" s="400"/>
      <c r="B506" s="400"/>
      <c r="C506" s="400"/>
      <c r="D506" s="400"/>
      <c r="E506" s="400"/>
      <c r="F506" s="400"/>
      <c r="G506" s="400"/>
      <c r="H506" s="400"/>
      <c r="I506" s="400"/>
      <c r="J506" s="400"/>
      <c r="K506" s="400"/>
      <c r="L506" s="400"/>
      <c r="M506" s="400"/>
      <c r="N506" s="400"/>
      <c r="O506" s="400"/>
      <c r="P506" s="400"/>
      <c r="Q506" s="400"/>
      <c r="R506" s="400"/>
      <c r="S506" s="400"/>
    </row>
  </sheetData>
  <autoFilter ref="G1:G506"/>
  <mergeCells count="508">
    <mergeCell ref="C41:E41"/>
    <mergeCell ref="G57:G61"/>
    <mergeCell ref="A43:F43"/>
    <mergeCell ref="C34:E34"/>
    <mergeCell ref="C36:E36"/>
    <mergeCell ref="C37:E37"/>
    <mergeCell ref="A57:A61"/>
    <mergeCell ref="C40:E40"/>
    <mergeCell ref="C27:E27"/>
    <mergeCell ref="C30:E30"/>
    <mergeCell ref="C32:E32"/>
    <mergeCell ref="C33:E33"/>
    <mergeCell ref="C31:E31"/>
    <mergeCell ref="L57:S57"/>
    <mergeCell ref="C39:E39"/>
    <mergeCell ref="B57:F60"/>
    <mergeCell ref="P59:P60"/>
    <mergeCell ref="S59:S60"/>
    <mergeCell ref="Q59:Q60"/>
    <mergeCell ref="L59:L60"/>
    <mergeCell ref="P58:S58"/>
    <mergeCell ref="C123:E123"/>
    <mergeCell ref="B75:E75"/>
    <mergeCell ref="C76:E76"/>
    <mergeCell ref="C96:E96"/>
    <mergeCell ref="A107:S107"/>
    <mergeCell ref="I59:I60"/>
    <mergeCell ref="H57:K58"/>
    <mergeCell ref="C133:E133"/>
    <mergeCell ref="C19:E19"/>
    <mergeCell ref="C20:E20"/>
    <mergeCell ref="C21:E21"/>
    <mergeCell ref="C23:E23"/>
    <mergeCell ref="C24:E24"/>
    <mergeCell ref="C72:F72"/>
    <mergeCell ref="C25:E25"/>
    <mergeCell ref="C38:E38"/>
    <mergeCell ref="C73:F73"/>
    <mergeCell ref="C117:E117"/>
    <mergeCell ref="C118:E118"/>
    <mergeCell ref="C131:E131"/>
    <mergeCell ref="C83:F83"/>
    <mergeCell ref="C95:E95"/>
    <mergeCell ref="B110:F113"/>
    <mergeCell ref="C125:E125"/>
    <mergeCell ref="A158:S158"/>
    <mergeCell ref="B157:S157"/>
    <mergeCell ref="A100:F100"/>
    <mergeCell ref="A109:S109"/>
    <mergeCell ref="C91:E91"/>
    <mergeCell ref="C81:F81"/>
    <mergeCell ref="C143:E143"/>
    <mergeCell ref="C122:E122"/>
    <mergeCell ref="J112:J113"/>
    <mergeCell ref="B90:E90"/>
    <mergeCell ref="C138:E138"/>
    <mergeCell ref="C139:E139"/>
    <mergeCell ref="C78:E78"/>
    <mergeCell ref="A54:S54"/>
    <mergeCell ref="A53:S53"/>
    <mergeCell ref="C29:E29"/>
    <mergeCell ref="B71:F71"/>
    <mergeCell ref="C74:F74"/>
    <mergeCell ref="C132:E132"/>
    <mergeCell ref="C121:E121"/>
    <mergeCell ref="C398:F398"/>
    <mergeCell ref="C395:F395"/>
    <mergeCell ref="C399:F399"/>
    <mergeCell ref="P162:S162"/>
    <mergeCell ref="K163:K164"/>
    <mergeCell ref="K321:K322"/>
    <mergeCell ref="L321:L322"/>
    <mergeCell ref="C352:E352"/>
    <mergeCell ref="C353:E353"/>
    <mergeCell ref="C341:E341"/>
    <mergeCell ref="C432:E432"/>
    <mergeCell ref="C433:E433"/>
    <mergeCell ref="B385:F385"/>
    <mergeCell ref="Q373:Q374"/>
    <mergeCell ref="C392:E392"/>
    <mergeCell ref="B404:E404"/>
    <mergeCell ref="C405:E405"/>
    <mergeCell ref="C397:F397"/>
    <mergeCell ref="C396:F396"/>
    <mergeCell ref="C400:F400"/>
    <mergeCell ref="C343:E343"/>
    <mergeCell ref="C344:E344"/>
    <mergeCell ref="C345:E345"/>
    <mergeCell ref="C348:E348"/>
    <mergeCell ref="C351:E351"/>
    <mergeCell ref="L8:S8"/>
    <mergeCell ref="S10:S11"/>
    <mergeCell ref="R10:R11"/>
    <mergeCell ref="L9:O9"/>
    <mergeCell ref="P9:S9"/>
    <mergeCell ref="C334:E334"/>
    <mergeCell ref="A318:S318"/>
    <mergeCell ref="R321:R322"/>
    <mergeCell ref="C331:E331"/>
    <mergeCell ref="C330:E330"/>
    <mergeCell ref="A13:F13"/>
    <mergeCell ref="C16:E16"/>
    <mergeCell ref="C63:F63"/>
    <mergeCell ref="K112:K113"/>
    <mergeCell ref="J59:J60"/>
    <mergeCell ref="B12:F12"/>
    <mergeCell ref="K10:K11"/>
    <mergeCell ref="I10:I11"/>
    <mergeCell ref="C15:E15"/>
    <mergeCell ref="H10:H11"/>
    <mergeCell ref="G8:G12"/>
    <mergeCell ref="H8:K9"/>
    <mergeCell ref="B8:F11"/>
    <mergeCell ref="J10:J11"/>
    <mergeCell ref="B3:S3"/>
    <mergeCell ref="A4:S4"/>
    <mergeCell ref="A5:S5"/>
    <mergeCell ref="A7:S7"/>
    <mergeCell ref="A8:A12"/>
    <mergeCell ref="N10:N11"/>
    <mergeCell ref="Q10:Q11"/>
    <mergeCell ref="P10:P11"/>
    <mergeCell ref="O10:O11"/>
    <mergeCell ref="L10:L11"/>
    <mergeCell ref="C26:E26"/>
    <mergeCell ref="H111:K111"/>
    <mergeCell ref="A110:A114"/>
    <mergeCell ref="R112:R113"/>
    <mergeCell ref="Q112:Q113"/>
    <mergeCell ref="H110:S110"/>
    <mergeCell ref="B105:S105"/>
    <mergeCell ref="A106:S106"/>
    <mergeCell ref="C28:E28"/>
    <mergeCell ref="C77:E77"/>
    <mergeCell ref="C141:E141"/>
    <mergeCell ref="C140:E140"/>
    <mergeCell ref="C135:E135"/>
    <mergeCell ref="C130:E130"/>
    <mergeCell ref="C126:E126"/>
    <mergeCell ref="C134:E134"/>
    <mergeCell ref="C127:E127"/>
    <mergeCell ref="C128:E128"/>
    <mergeCell ref="C129:E129"/>
    <mergeCell ref="C136:E136"/>
    <mergeCell ref="G110:G114"/>
    <mergeCell ref="L111:O111"/>
    <mergeCell ref="A115:F115"/>
    <mergeCell ref="C82:F82"/>
    <mergeCell ref="C92:E92"/>
    <mergeCell ref="C86:F86"/>
    <mergeCell ref="C84:F84"/>
    <mergeCell ref="C93:E93"/>
    <mergeCell ref="C94:E94"/>
    <mergeCell ref="C85:F85"/>
    <mergeCell ref="A159:S159"/>
    <mergeCell ref="L112:L113"/>
    <mergeCell ref="P111:S111"/>
    <mergeCell ref="S112:S113"/>
    <mergeCell ref="O112:O113"/>
    <mergeCell ref="B114:F114"/>
    <mergeCell ref="N112:N113"/>
    <mergeCell ref="I112:I113"/>
    <mergeCell ref="H112:H113"/>
    <mergeCell ref="A145:F145"/>
    <mergeCell ref="A160:S160"/>
    <mergeCell ref="C142:E142"/>
    <mergeCell ref="H161:S161"/>
    <mergeCell ref="O163:O164"/>
    <mergeCell ref="S163:S164"/>
    <mergeCell ref="H162:K162"/>
    <mergeCell ref="A161:A165"/>
    <mergeCell ref="B165:F165"/>
    <mergeCell ref="N163:N164"/>
    <mergeCell ref="Q163:Q164"/>
    <mergeCell ref="C144:E144"/>
    <mergeCell ref="B161:F164"/>
    <mergeCell ref="C167:F167"/>
    <mergeCell ref="C177:F177"/>
    <mergeCell ref="C182:E182"/>
    <mergeCell ref="C199:E199"/>
    <mergeCell ref="B194:E194"/>
    <mergeCell ref="C198:E198"/>
    <mergeCell ref="C197:E197"/>
    <mergeCell ref="C190:F190"/>
    <mergeCell ref="A309:F309"/>
    <mergeCell ref="C228:E228"/>
    <mergeCell ref="C249:E249"/>
    <mergeCell ref="C246:E246"/>
    <mergeCell ref="C247:E247"/>
    <mergeCell ref="G161:G165"/>
    <mergeCell ref="C168:E168"/>
    <mergeCell ref="C185:F185"/>
    <mergeCell ref="B179:E179"/>
    <mergeCell ref="C245:E245"/>
    <mergeCell ref="C293:F293"/>
    <mergeCell ref="B284:E284"/>
    <mergeCell ref="A220:F220"/>
    <mergeCell ref="B280:F280"/>
    <mergeCell ref="C180:E180"/>
    <mergeCell ref="C227:E227"/>
    <mergeCell ref="C287:E287"/>
    <mergeCell ref="B266:F269"/>
    <mergeCell ref="A204:F204"/>
    <mergeCell ref="C233:E233"/>
    <mergeCell ref="C235:E235"/>
    <mergeCell ref="Q217:Q218"/>
    <mergeCell ref="C248:E248"/>
    <mergeCell ref="C239:E239"/>
    <mergeCell ref="C243:E243"/>
    <mergeCell ref="C234:E234"/>
    <mergeCell ref="C240:E240"/>
    <mergeCell ref="C244:E244"/>
    <mergeCell ref="M217:M218"/>
    <mergeCell ref="B367:S367"/>
    <mergeCell ref="M373:M374"/>
    <mergeCell ref="H372:K372"/>
    <mergeCell ref="I373:I374"/>
    <mergeCell ref="K373:K374"/>
    <mergeCell ref="L372:O372"/>
    <mergeCell ref="S373:S374"/>
    <mergeCell ref="C386:F386"/>
    <mergeCell ref="C335:E335"/>
    <mergeCell ref="C336:E336"/>
    <mergeCell ref="B262:S262"/>
    <mergeCell ref="A265:S265"/>
    <mergeCell ref="K268:K269"/>
    <mergeCell ref="I268:I269"/>
    <mergeCell ref="N373:N374"/>
    <mergeCell ref="H373:H374"/>
    <mergeCell ref="C350:E350"/>
    <mergeCell ref="L162:O162"/>
    <mergeCell ref="I163:I164"/>
    <mergeCell ref="C188:F188"/>
    <mergeCell ref="O268:O269"/>
    <mergeCell ref="S268:S269"/>
    <mergeCell ref="H217:H218"/>
    <mergeCell ref="C222:E222"/>
    <mergeCell ref="C223:E223"/>
    <mergeCell ref="C226:E226"/>
    <mergeCell ref="H267:K267"/>
    <mergeCell ref="B175:F175"/>
    <mergeCell ref="A250:F250"/>
    <mergeCell ref="A266:A270"/>
    <mergeCell ref="A264:S264"/>
    <mergeCell ref="M268:M269"/>
    <mergeCell ref="C195:E195"/>
    <mergeCell ref="C178:F178"/>
    <mergeCell ref="C196:E196"/>
    <mergeCell ref="R217:R218"/>
    <mergeCell ref="C236:E236"/>
    <mergeCell ref="P163:P164"/>
    <mergeCell ref="R163:R164"/>
    <mergeCell ref="M163:M164"/>
    <mergeCell ref="C169:E169"/>
    <mergeCell ref="C170:E170"/>
    <mergeCell ref="C189:F189"/>
    <mergeCell ref="C187:F187"/>
    <mergeCell ref="C186:F186"/>
    <mergeCell ref="C181:E181"/>
    <mergeCell ref="C176:F176"/>
    <mergeCell ref="A212:S212"/>
    <mergeCell ref="C230:E230"/>
    <mergeCell ref="C231:E231"/>
    <mergeCell ref="A263:S263"/>
    <mergeCell ref="C238:E238"/>
    <mergeCell ref="L267:O267"/>
    <mergeCell ref="A215:A219"/>
    <mergeCell ref="H215:S215"/>
    <mergeCell ref="C237:E237"/>
    <mergeCell ref="G215:G219"/>
    <mergeCell ref="H268:H269"/>
    <mergeCell ref="B315:S315"/>
    <mergeCell ref="P268:P269"/>
    <mergeCell ref="C294:F294"/>
    <mergeCell ref="C295:F295"/>
    <mergeCell ref="C285:E285"/>
    <mergeCell ref="R268:R269"/>
    <mergeCell ref="Q268:Q269"/>
    <mergeCell ref="J268:J269"/>
    <mergeCell ref="C282:F282"/>
    <mergeCell ref="L268:L269"/>
    <mergeCell ref="C300:E300"/>
    <mergeCell ref="C286:E286"/>
    <mergeCell ref="N268:N269"/>
    <mergeCell ref="C304:E304"/>
    <mergeCell ref="B375:F375"/>
    <mergeCell ref="C275:E275"/>
    <mergeCell ref="A316:S316"/>
    <mergeCell ref="B270:F270"/>
    <mergeCell ref="C301:E301"/>
    <mergeCell ref="G425:G429"/>
    <mergeCell ref="S427:S428"/>
    <mergeCell ref="B429:F429"/>
    <mergeCell ref="A414:F414"/>
    <mergeCell ref="B421:S421"/>
    <mergeCell ref="A423:S423"/>
    <mergeCell ref="R427:R428"/>
    <mergeCell ref="L426:O426"/>
    <mergeCell ref="P426:S426"/>
    <mergeCell ref="O427:O428"/>
    <mergeCell ref="C305:E305"/>
    <mergeCell ref="C302:E302"/>
    <mergeCell ref="C292:F292"/>
    <mergeCell ref="C272:F272"/>
    <mergeCell ref="P267:S267"/>
    <mergeCell ref="C391:E391"/>
    <mergeCell ref="G266:G270"/>
    <mergeCell ref="C290:F290"/>
    <mergeCell ref="C379:E379"/>
    <mergeCell ref="O373:O374"/>
    <mergeCell ref="C436:E436"/>
    <mergeCell ref="C482:E482"/>
    <mergeCell ref="C232:E232"/>
    <mergeCell ref="B371:F374"/>
    <mergeCell ref="S217:S218"/>
    <mergeCell ref="C274:E274"/>
    <mergeCell ref="C283:F283"/>
    <mergeCell ref="S321:S322"/>
    <mergeCell ref="C241:E241"/>
    <mergeCell ref="C347:E347"/>
    <mergeCell ref="C452:E452"/>
    <mergeCell ref="C453:E453"/>
    <mergeCell ref="C479:F479"/>
    <mergeCell ref="N427:N428"/>
    <mergeCell ref="H471:K471"/>
    <mergeCell ref="H470:S470"/>
    <mergeCell ref="B474:F474"/>
    <mergeCell ref="C437:E437"/>
    <mergeCell ref="B425:F428"/>
    <mergeCell ref="Q427:Q428"/>
    <mergeCell ref="C454:E454"/>
    <mergeCell ref="I427:I428"/>
    <mergeCell ref="C458:E458"/>
    <mergeCell ref="C447:E447"/>
    <mergeCell ref="C438:E438"/>
    <mergeCell ref="C455:E455"/>
    <mergeCell ref="C444:E444"/>
    <mergeCell ref="C449:E449"/>
    <mergeCell ref="C450:E450"/>
    <mergeCell ref="C451:E451"/>
    <mergeCell ref="C446:E446"/>
    <mergeCell ref="B389:E389"/>
    <mergeCell ref="C478:F478"/>
    <mergeCell ref="P427:P428"/>
    <mergeCell ref="H427:H428"/>
    <mergeCell ref="C445:E445"/>
    <mergeCell ref="C440:E440"/>
    <mergeCell ref="C459:E459"/>
    <mergeCell ref="P471:S471"/>
    <mergeCell ref="M427:M428"/>
    <mergeCell ref="B215:F218"/>
    <mergeCell ref="A425:A429"/>
    <mergeCell ref="C281:F281"/>
    <mergeCell ref="B323:F323"/>
    <mergeCell ref="C409:E409"/>
    <mergeCell ref="J217:J218"/>
    <mergeCell ref="H425:S425"/>
    <mergeCell ref="C303:E303"/>
    <mergeCell ref="C406:E406"/>
    <mergeCell ref="H266:S266"/>
    <mergeCell ref="C501:E501"/>
    <mergeCell ref="C502:E502"/>
    <mergeCell ref="C499:E499"/>
    <mergeCell ref="C500:E500"/>
    <mergeCell ref="B496:E496"/>
    <mergeCell ref="C480:F480"/>
    <mergeCell ref="B477:F477"/>
    <mergeCell ref="A430:F430"/>
    <mergeCell ref="C457:E457"/>
    <mergeCell ref="C273:E273"/>
    <mergeCell ref="L427:L428"/>
    <mergeCell ref="B466:S466"/>
    <mergeCell ref="A317:S317"/>
    <mergeCell ref="H320:K320"/>
    <mergeCell ref="B299:E299"/>
    <mergeCell ref="C407:E407"/>
    <mergeCell ref="C410:E410"/>
    <mergeCell ref="A505:F505"/>
    <mergeCell ref="C490:F490"/>
    <mergeCell ref="C491:F491"/>
    <mergeCell ref="C492:F492"/>
    <mergeCell ref="C498:E498"/>
    <mergeCell ref="C497:E497"/>
    <mergeCell ref="C443:E443"/>
    <mergeCell ref="C484:E484"/>
    <mergeCell ref="C476:F476"/>
    <mergeCell ref="C377:F377"/>
    <mergeCell ref="Q321:Q322"/>
    <mergeCell ref="A369:S369"/>
    <mergeCell ref="C349:E349"/>
    <mergeCell ref="C291:F291"/>
    <mergeCell ref="C489:F489"/>
    <mergeCell ref="C390:E390"/>
    <mergeCell ref="C456:E456"/>
    <mergeCell ref="C441:E441"/>
    <mergeCell ref="C487:F487"/>
    <mergeCell ref="C442:E442"/>
    <mergeCell ref="C488:F488"/>
    <mergeCell ref="C483:E483"/>
    <mergeCell ref="B481:E481"/>
    <mergeCell ref="C408:E408"/>
    <mergeCell ref="C338:E338"/>
    <mergeCell ref="C339:E339"/>
    <mergeCell ref="C340:E340"/>
    <mergeCell ref="A422:S422"/>
    <mergeCell ref="H426:K426"/>
    <mergeCell ref="A319:A323"/>
    <mergeCell ref="J321:J322"/>
    <mergeCell ref="H319:S319"/>
    <mergeCell ref="I321:I322"/>
    <mergeCell ref="M321:M322"/>
    <mergeCell ref="A324:F324"/>
    <mergeCell ref="C337:E337"/>
    <mergeCell ref="A354:F354"/>
    <mergeCell ref="N321:N322"/>
    <mergeCell ref="P321:P322"/>
    <mergeCell ref="G319:G323"/>
    <mergeCell ref="O321:O322"/>
    <mergeCell ref="L320:O320"/>
    <mergeCell ref="C342:E342"/>
    <mergeCell ref="B319:F322"/>
    <mergeCell ref="P320:S320"/>
    <mergeCell ref="C332:E332"/>
    <mergeCell ref="M10:M11"/>
    <mergeCell ref="A468:S468"/>
    <mergeCell ref="M472:M473"/>
    <mergeCell ref="C388:F388"/>
    <mergeCell ref="A371:A375"/>
    <mergeCell ref="C380:E380"/>
    <mergeCell ref="A460:F460"/>
    <mergeCell ref="C326:E326"/>
    <mergeCell ref="C327:E327"/>
    <mergeCell ref="A470:A474"/>
    <mergeCell ref="I472:I473"/>
    <mergeCell ref="J472:J473"/>
    <mergeCell ref="K472:K473"/>
    <mergeCell ref="O472:O473"/>
    <mergeCell ref="Q472:Q473"/>
    <mergeCell ref="B470:F473"/>
    <mergeCell ref="P472:P473"/>
    <mergeCell ref="H472:H473"/>
    <mergeCell ref="P372:S372"/>
    <mergeCell ref="L373:L374"/>
    <mergeCell ref="H371:S371"/>
    <mergeCell ref="N472:N473"/>
    <mergeCell ref="R472:R473"/>
    <mergeCell ref="L471:O471"/>
    <mergeCell ref="J373:J374"/>
    <mergeCell ref="L216:O216"/>
    <mergeCell ref="I217:I218"/>
    <mergeCell ref="A368:S368"/>
    <mergeCell ref="L472:L473"/>
    <mergeCell ref="G470:G474"/>
    <mergeCell ref="A467:S467"/>
    <mergeCell ref="G371:G375"/>
    <mergeCell ref="C387:F387"/>
    <mergeCell ref="A370:S370"/>
    <mergeCell ref="R373:R374"/>
    <mergeCell ref="N217:N218"/>
    <mergeCell ref="O217:O218"/>
    <mergeCell ref="B211:S211"/>
    <mergeCell ref="P373:P374"/>
    <mergeCell ref="S472:S473"/>
    <mergeCell ref="A213:S213"/>
    <mergeCell ref="K217:K218"/>
    <mergeCell ref="K427:K428"/>
    <mergeCell ref="J427:J428"/>
    <mergeCell ref="H321:H322"/>
    <mergeCell ref="P112:P113"/>
    <mergeCell ref="M112:M113"/>
    <mergeCell ref="M59:M60"/>
    <mergeCell ref="C378:E378"/>
    <mergeCell ref="H163:H164"/>
    <mergeCell ref="P217:P218"/>
    <mergeCell ref="P216:S216"/>
    <mergeCell ref="L163:L164"/>
    <mergeCell ref="J163:J164"/>
    <mergeCell ref="C200:E200"/>
    <mergeCell ref="C65:E65"/>
    <mergeCell ref="V30:X30"/>
    <mergeCell ref="V31:X31"/>
    <mergeCell ref="V32:X32"/>
    <mergeCell ref="V34:X34"/>
    <mergeCell ref="V35:X35"/>
    <mergeCell ref="V36:X36"/>
    <mergeCell ref="V43:X43"/>
    <mergeCell ref="V51:X51"/>
    <mergeCell ref="K59:K60"/>
    <mergeCell ref="R59:R60"/>
    <mergeCell ref="V41:X41"/>
    <mergeCell ref="V42:X42"/>
    <mergeCell ref="L58:O58"/>
    <mergeCell ref="N59:N60"/>
    <mergeCell ref="C64:E64"/>
    <mergeCell ref="B61:F61"/>
    <mergeCell ref="H59:H60"/>
    <mergeCell ref="C42:E42"/>
    <mergeCell ref="A56:S56"/>
    <mergeCell ref="B219:F219"/>
    <mergeCell ref="H216:K216"/>
    <mergeCell ref="L217:L218"/>
    <mergeCell ref="A214:S214"/>
    <mergeCell ref="C66:E66"/>
    <mergeCell ref="V37:X37"/>
    <mergeCell ref="V38:X38"/>
    <mergeCell ref="V39:X39"/>
    <mergeCell ref="V40:X40"/>
    <mergeCell ref="O59:O60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Width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A4" zoomScaleNormal="100" workbookViewId="0">
      <selection activeCell="G23" sqref="G23"/>
    </sheetView>
  </sheetViews>
  <sheetFormatPr defaultRowHeight="12.75" x14ac:dyDescent="0.2"/>
  <cols>
    <col min="1" max="1" width="8" customWidth="1"/>
    <col min="2" max="2" width="28.28515625" customWidth="1"/>
    <col min="3" max="4" width="6.85546875" customWidth="1"/>
    <col min="5" max="5" width="9.5703125" bestFit="1" customWidth="1"/>
    <col min="6" max="6" width="8.42578125" bestFit="1" customWidth="1"/>
    <col min="7" max="7" width="9.28515625" bestFit="1" customWidth="1"/>
    <col min="8" max="8" width="9.5703125" bestFit="1" customWidth="1"/>
    <col min="9" max="9" width="9.28515625" bestFit="1" customWidth="1"/>
    <col min="10" max="10" width="7.85546875" bestFit="1" customWidth="1"/>
    <col min="11" max="11" width="8.28515625" customWidth="1"/>
    <col min="12" max="12" width="10.28515625" customWidth="1"/>
    <col min="13" max="13" width="10.5703125" customWidth="1"/>
    <col min="16" max="16" width="9.42578125" customWidth="1"/>
  </cols>
  <sheetData>
    <row r="1" spans="1:17" x14ac:dyDescent="0.2">
      <c r="A1" s="4" t="s">
        <v>71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1616"/>
      <c r="O1" s="1616"/>
      <c r="P1" s="1617"/>
    </row>
    <row r="2" spans="1:17" x14ac:dyDescent="0.2">
      <c r="A2" s="1618" t="s">
        <v>435</v>
      </c>
      <c r="B2" s="1619"/>
      <c r="C2" s="1619"/>
      <c r="D2" s="1619"/>
      <c r="E2" s="1619"/>
      <c r="F2" s="1619"/>
      <c r="G2" s="1619"/>
      <c r="H2" s="1619"/>
      <c r="I2" s="1619"/>
      <c r="J2" s="1619"/>
      <c r="K2" s="1619"/>
      <c r="L2" s="1619"/>
      <c r="M2" s="1619"/>
      <c r="N2" s="1619"/>
      <c r="O2" s="1619"/>
      <c r="P2" s="1619"/>
    </row>
    <row r="3" spans="1:17" x14ac:dyDescent="0.2">
      <c r="A3" s="1620" t="s">
        <v>420</v>
      </c>
      <c r="B3" s="1621"/>
      <c r="C3" s="1621"/>
      <c r="D3" s="1621"/>
      <c r="E3" s="1621"/>
      <c r="F3" s="1621"/>
      <c r="G3" s="1621"/>
      <c r="H3" s="1621"/>
      <c r="I3" s="1621"/>
      <c r="J3" s="1621"/>
      <c r="K3" s="1621"/>
      <c r="L3" s="1621"/>
      <c r="M3" s="1621"/>
      <c r="N3" s="1621"/>
      <c r="O3" s="1621"/>
      <c r="P3" s="1621"/>
    </row>
    <row r="4" spans="1:17" ht="13.5" thickBot="1" x14ac:dyDescent="0.25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1627" t="s">
        <v>329</v>
      </c>
      <c r="M4" s="1446"/>
      <c r="N4" s="1446"/>
      <c r="O4" s="1446"/>
      <c r="P4" s="1446"/>
    </row>
    <row r="5" spans="1:17" ht="21.75" customHeight="1" thickTop="1" x14ac:dyDescent="0.2">
      <c r="A5" s="1647" t="s">
        <v>72</v>
      </c>
      <c r="B5" s="1641"/>
      <c r="C5" s="1640" t="s">
        <v>115</v>
      </c>
      <c r="D5" s="1648"/>
      <c r="E5" s="1624" t="s">
        <v>214</v>
      </c>
      <c r="F5" s="1625"/>
      <c r="G5" s="1625"/>
      <c r="H5" s="1626"/>
      <c r="I5" s="1637" t="s">
        <v>73</v>
      </c>
      <c r="J5" s="1638"/>
      <c r="K5" s="1638"/>
      <c r="L5" s="1639"/>
      <c r="M5" s="1640" t="s">
        <v>74</v>
      </c>
      <c r="N5" s="1641"/>
      <c r="O5" s="1641"/>
      <c r="P5" s="1642"/>
    </row>
    <row r="6" spans="1:17" ht="31.5" customHeight="1" thickBot="1" x14ac:dyDescent="0.25">
      <c r="A6" s="6" t="s">
        <v>43</v>
      </c>
      <c r="B6" s="7" t="s">
        <v>44</v>
      </c>
      <c r="C6" s="8" t="s">
        <v>365</v>
      </c>
      <c r="D6" s="9" t="s">
        <v>366</v>
      </c>
      <c r="E6" s="76" t="s">
        <v>364</v>
      </c>
      <c r="F6" s="77" t="s">
        <v>171</v>
      </c>
      <c r="G6" s="77" t="s">
        <v>170</v>
      </c>
      <c r="H6" s="78" t="s">
        <v>172</v>
      </c>
      <c r="I6" s="76" t="s">
        <v>364</v>
      </c>
      <c r="J6" s="77" t="s">
        <v>171</v>
      </c>
      <c r="K6" s="77" t="s">
        <v>170</v>
      </c>
      <c r="L6" s="78" t="s">
        <v>172</v>
      </c>
      <c r="M6" s="76" t="s">
        <v>364</v>
      </c>
      <c r="N6" s="77" t="s">
        <v>171</v>
      </c>
      <c r="O6" s="77" t="s">
        <v>170</v>
      </c>
      <c r="P6" s="79" t="s">
        <v>172</v>
      </c>
      <c r="Q6" s="35"/>
    </row>
    <row r="7" spans="1:17" x14ac:dyDescent="0.2">
      <c r="A7" s="1643" t="s">
        <v>110</v>
      </c>
      <c r="B7" s="1644"/>
      <c r="C7" s="120">
        <f t="shared" ref="C7:J7" si="0">C23+C28</f>
        <v>27.650000000000002</v>
      </c>
      <c r="D7" s="121">
        <f t="shared" si="0"/>
        <v>33.6</v>
      </c>
      <c r="E7" s="10">
        <f t="shared" si="0"/>
        <v>75170605</v>
      </c>
      <c r="F7" s="10">
        <f>F23+F28</f>
        <v>6382329</v>
      </c>
      <c r="G7" s="10">
        <f t="shared" si="0"/>
        <v>3218961</v>
      </c>
      <c r="H7" s="50">
        <f t="shared" si="0"/>
        <v>84771895</v>
      </c>
      <c r="I7" s="67">
        <f t="shared" si="0"/>
        <v>16917023</v>
      </c>
      <c r="J7" s="67">
        <f t="shared" si="0"/>
        <v>1711921</v>
      </c>
      <c r="K7" s="10">
        <f t="shared" ref="K7:P7" si="1">K23+K28</f>
        <v>-962843</v>
      </c>
      <c r="L7" s="10">
        <f t="shared" si="1"/>
        <v>17666101</v>
      </c>
      <c r="M7" s="80">
        <f t="shared" si="1"/>
        <v>92087628</v>
      </c>
      <c r="N7" s="80">
        <f t="shared" si="1"/>
        <v>8094250</v>
      </c>
      <c r="O7" s="10">
        <f t="shared" si="1"/>
        <v>2338401</v>
      </c>
      <c r="P7" s="89">
        <f t="shared" si="1"/>
        <v>102520279</v>
      </c>
    </row>
    <row r="8" spans="1:17" x14ac:dyDescent="0.2">
      <c r="A8" s="66" t="s">
        <v>18</v>
      </c>
      <c r="B8" s="27" t="s">
        <v>97</v>
      </c>
      <c r="C8" s="36"/>
      <c r="D8" s="28"/>
      <c r="E8" s="12"/>
      <c r="F8" s="12"/>
      <c r="G8" s="51"/>
      <c r="H8" s="64"/>
      <c r="I8" s="12"/>
      <c r="J8" s="12"/>
      <c r="K8" s="51"/>
      <c r="L8" s="59"/>
      <c r="M8" s="81"/>
      <c r="N8" s="12"/>
      <c r="O8" s="83"/>
      <c r="P8" s="90"/>
    </row>
    <row r="9" spans="1:17" x14ac:dyDescent="0.2">
      <c r="A9" s="1622" t="s">
        <v>155</v>
      </c>
      <c r="B9" s="1623"/>
      <c r="C9" s="112">
        <v>1</v>
      </c>
      <c r="D9" s="112">
        <v>1</v>
      </c>
      <c r="E9" s="12"/>
      <c r="F9" s="12"/>
      <c r="G9" s="100">
        <v>81216</v>
      </c>
      <c r="H9" s="64">
        <f>SUM(E9:G9)</f>
        <v>81216</v>
      </c>
      <c r="I9" s="12">
        <v>14111023</v>
      </c>
      <c r="J9" s="12"/>
      <c r="K9" s="51"/>
      <c r="L9" s="64">
        <f>SUM(I9:K9)</f>
        <v>14111023</v>
      </c>
      <c r="M9" s="81">
        <f>E9+I9</f>
        <v>14111023</v>
      </c>
      <c r="N9" s="81">
        <f>F9+J9</f>
        <v>0</v>
      </c>
      <c r="O9" s="83">
        <f>G9+K9</f>
        <v>81216</v>
      </c>
      <c r="P9" s="90">
        <f t="shared" ref="P9:P22" si="2">H9+L9</f>
        <v>14192239</v>
      </c>
    </row>
    <row r="10" spans="1:17" x14ac:dyDescent="0.2">
      <c r="A10" s="1628" t="s">
        <v>159</v>
      </c>
      <c r="B10" s="1629"/>
      <c r="C10" s="113">
        <v>2</v>
      </c>
      <c r="D10" s="113">
        <v>2</v>
      </c>
      <c r="E10" s="29">
        <v>5126220</v>
      </c>
      <c r="F10" s="29"/>
      <c r="G10" s="52"/>
      <c r="H10" s="64">
        <f t="shared" ref="H10:H26" si="3">SUM(E10:G10)</f>
        <v>5126220</v>
      </c>
      <c r="I10" s="30"/>
      <c r="J10" s="30"/>
      <c r="K10" s="34"/>
      <c r="L10" s="59"/>
      <c r="M10" s="81">
        <f t="shared" ref="M10:M20" si="4">E10+I10</f>
        <v>5126220</v>
      </c>
      <c r="N10" s="81">
        <f t="shared" ref="N10:N22" si="5">F10+J10</f>
        <v>0</v>
      </c>
      <c r="O10" s="83">
        <f t="shared" ref="O10:O22" si="6">G10+K10</f>
        <v>0</v>
      </c>
      <c r="P10" s="90">
        <f t="shared" si="2"/>
        <v>5126220</v>
      </c>
    </row>
    <row r="11" spans="1:17" x14ac:dyDescent="0.2">
      <c r="A11" s="1628" t="s">
        <v>156</v>
      </c>
      <c r="B11" s="1630"/>
      <c r="C11" s="113">
        <v>0.5</v>
      </c>
      <c r="D11" s="113">
        <v>0.8</v>
      </c>
      <c r="E11" s="29">
        <v>489180</v>
      </c>
      <c r="F11" s="29"/>
      <c r="G11" s="52"/>
      <c r="H11" s="64">
        <f t="shared" si="3"/>
        <v>489180</v>
      </c>
      <c r="I11" s="30"/>
      <c r="J11" s="30"/>
      <c r="K11" s="34"/>
      <c r="L11" s="59"/>
      <c r="M11" s="81">
        <f t="shared" si="4"/>
        <v>489180</v>
      </c>
      <c r="N11" s="81">
        <f t="shared" si="5"/>
        <v>0</v>
      </c>
      <c r="O11" s="83">
        <f t="shared" si="6"/>
        <v>0</v>
      </c>
      <c r="P11" s="90">
        <f t="shared" si="2"/>
        <v>489180</v>
      </c>
    </row>
    <row r="12" spans="1:17" ht="12.75" customHeight="1" x14ac:dyDescent="0.2">
      <c r="A12" s="1628" t="s">
        <v>220</v>
      </c>
      <c r="B12" s="1629"/>
      <c r="C12" s="113">
        <v>3.75</v>
      </c>
      <c r="D12" s="113">
        <v>12</v>
      </c>
      <c r="E12" s="29">
        <v>3964275</v>
      </c>
      <c r="F12" s="29">
        <v>3088841</v>
      </c>
      <c r="G12" s="52">
        <v>4240437</v>
      </c>
      <c r="H12" s="64">
        <f t="shared" si="3"/>
        <v>11293553</v>
      </c>
      <c r="I12" s="30">
        <v>1313000</v>
      </c>
      <c r="J12" s="30">
        <v>304600</v>
      </c>
      <c r="K12" s="34"/>
      <c r="L12" s="59">
        <f>SUM(I12:K12)</f>
        <v>1617600</v>
      </c>
      <c r="M12" s="81">
        <f t="shared" si="4"/>
        <v>5277275</v>
      </c>
      <c r="N12" s="81">
        <f t="shared" si="5"/>
        <v>3393441</v>
      </c>
      <c r="O12" s="83">
        <f t="shared" si="6"/>
        <v>4240437</v>
      </c>
      <c r="P12" s="90">
        <f t="shared" si="2"/>
        <v>12911153</v>
      </c>
    </row>
    <row r="13" spans="1:17" ht="12.75" customHeight="1" x14ac:dyDescent="0.2">
      <c r="A13" s="1628" t="s">
        <v>312</v>
      </c>
      <c r="B13" s="1629"/>
      <c r="C13" s="113">
        <v>4</v>
      </c>
      <c r="D13" s="113">
        <v>4</v>
      </c>
      <c r="E13" s="29">
        <v>12233660</v>
      </c>
      <c r="F13" s="29"/>
      <c r="G13" s="52">
        <v>-417960</v>
      </c>
      <c r="H13" s="64">
        <f t="shared" si="3"/>
        <v>11815700</v>
      </c>
      <c r="I13" s="30"/>
      <c r="J13" s="30">
        <v>451250</v>
      </c>
      <c r="K13" s="34">
        <v>133600</v>
      </c>
      <c r="L13" s="59">
        <f>SUM(I13:K13)</f>
        <v>584850</v>
      </c>
      <c r="M13" s="81">
        <f t="shared" si="4"/>
        <v>12233660</v>
      </c>
      <c r="N13" s="81">
        <f t="shared" si="5"/>
        <v>451250</v>
      </c>
      <c r="O13" s="83">
        <f t="shared" si="6"/>
        <v>-284360</v>
      </c>
      <c r="P13" s="90">
        <f t="shared" si="2"/>
        <v>12400550</v>
      </c>
    </row>
    <row r="14" spans="1:17" x14ac:dyDescent="0.2">
      <c r="A14" s="1622" t="s">
        <v>313</v>
      </c>
      <c r="B14" s="1623"/>
      <c r="C14" s="113">
        <v>3.75</v>
      </c>
      <c r="D14" s="113">
        <v>1.9</v>
      </c>
      <c r="E14" s="29">
        <v>10044100</v>
      </c>
      <c r="F14" s="29">
        <v>89243</v>
      </c>
      <c r="G14" s="52">
        <v>26075</v>
      </c>
      <c r="H14" s="64">
        <f t="shared" si="3"/>
        <v>10159418</v>
      </c>
      <c r="I14" s="30">
        <v>780000</v>
      </c>
      <c r="J14" s="30">
        <v>347209</v>
      </c>
      <c r="K14" s="34">
        <v>-780000</v>
      </c>
      <c r="L14" s="59">
        <f>SUM(I14:K14)</f>
        <v>347209</v>
      </c>
      <c r="M14" s="81">
        <f t="shared" si="4"/>
        <v>10824100</v>
      </c>
      <c r="N14" s="81">
        <f t="shared" si="5"/>
        <v>436452</v>
      </c>
      <c r="O14" s="83">
        <f t="shared" si="6"/>
        <v>-753925</v>
      </c>
      <c r="P14" s="90">
        <f t="shared" si="2"/>
        <v>10506627</v>
      </c>
    </row>
    <row r="15" spans="1:17" x14ac:dyDescent="0.2">
      <c r="A15" s="1622" t="s">
        <v>314</v>
      </c>
      <c r="B15" s="1623"/>
      <c r="C15" s="113">
        <v>1</v>
      </c>
      <c r="D15" s="113">
        <v>1</v>
      </c>
      <c r="E15" s="29">
        <v>5365409</v>
      </c>
      <c r="F15" s="29">
        <v>500000</v>
      </c>
      <c r="G15" s="52">
        <v>70654</v>
      </c>
      <c r="H15" s="64">
        <f t="shared" si="3"/>
        <v>5936063</v>
      </c>
      <c r="I15" s="30"/>
      <c r="J15" s="30"/>
      <c r="K15" s="34"/>
      <c r="L15" s="59"/>
      <c r="M15" s="81">
        <f t="shared" si="4"/>
        <v>5365409</v>
      </c>
      <c r="N15" s="81">
        <f t="shared" si="5"/>
        <v>500000</v>
      </c>
      <c r="O15" s="83">
        <f t="shared" si="6"/>
        <v>70654</v>
      </c>
      <c r="P15" s="90">
        <f t="shared" si="2"/>
        <v>5936063</v>
      </c>
    </row>
    <row r="16" spans="1:17" x14ac:dyDescent="0.2">
      <c r="A16" s="1622" t="s">
        <v>160</v>
      </c>
      <c r="B16" s="1623"/>
      <c r="C16" s="113">
        <v>0.25</v>
      </c>
      <c r="D16" s="113">
        <v>0.3</v>
      </c>
      <c r="E16" s="29">
        <v>1120062</v>
      </c>
      <c r="F16" s="29">
        <v>10710</v>
      </c>
      <c r="G16" s="52"/>
      <c r="H16" s="64">
        <f t="shared" si="3"/>
        <v>1130772</v>
      </c>
      <c r="I16" s="30"/>
      <c r="J16" s="30"/>
      <c r="K16" s="34"/>
      <c r="L16" s="59"/>
      <c r="M16" s="81">
        <f t="shared" si="4"/>
        <v>1120062</v>
      </c>
      <c r="N16" s="81">
        <f t="shared" si="5"/>
        <v>10710</v>
      </c>
      <c r="O16" s="83">
        <f t="shared" si="6"/>
        <v>0</v>
      </c>
      <c r="P16" s="90">
        <f t="shared" si="2"/>
        <v>1130772</v>
      </c>
    </row>
    <row r="17" spans="1:16" x14ac:dyDescent="0.2">
      <c r="A17" s="1622" t="s">
        <v>315</v>
      </c>
      <c r="B17" s="1623"/>
      <c r="C17" s="113"/>
      <c r="D17" s="113"/>
      <c r="E17" s="29"/>
      <c r="F17" s="29"/>
      <c r="G17" s="52"/>
      <c r="H17" s="64"/>
      <c r="I17" s="30">
        <v>650000</v>
      </c>
      <c r="J17" s="30"/>
      <c r="K17" s="34"/>
      <c r="L17" s="59">
        <f>SUM(I17:K17)</f>
        <v>650000</v>
      </c>
      <c r="M17" s="81">
        <f t="shared" si="4"/>
        <v>650000</v>
      </c>
      <c r="N17" s="81">
        <f t="shared" si="5"/>
        <v>0</v>
      </c>
      <c r="O17" s="83">
        <f t="shared" si="6"/>
        <v>0</v>
      </c>
      <c r="P17" s="90">
        <f t="shared" si="2"/>
        <v>650000</v>
      </c>
    </row>
    <row r="18" spans="1:16" x14ac:dyDescent="0.2">
      <c r="A18" s="1622" t="s">
        <v>316</v>
      </c>
      <c r="B18" s="1623"/>
      <c r="C18" s="113">
        <v>1</v>
      </c>
      <c r="D18" s="113">
        <v>1</v>
      </c>
      <c r="E18" s="29">
        <v>2495199</v>
      </c>
      <c r="F18" s="29">
        <v>731797</v>
      </c>
      <c r="G18" s="52">
        <v>281637</v>
      </c>
      <c r="H18" s="64">
        <f t="shared" si="3"/>
        <v>3508633</v>
      </c>
      <c r="I18" s="30">
        <v>15000</v>
      </c>
      <c r="J18" s="30"/>
      <c r="K18" s="34"/>
      <c r="L18" s="59">
        <f>SUM(I18:K18)</f>
        <v>15000</v>
      </c>
      <c r="M18" s="81">
        <f t="shared" si="4"/>
        <v>2510199</v>
      </c>
      <c r="N18" s="81">
        <f t="shared" si="5"/>
        <v>731797</v>
      </c>
      <c r="O18" s="83">
        <f t="shared" si="6"/>
        <v>281637</v>
      </c>
      <c r="P18" s="90">
        <f t="shared" si="2"/>
        <v>3523633</v>
      </c>
    </row>
    <row r="19" spans="1:16" x14ac:dyDescent="0.2">
      <c r="A19" s="1622" t="s">
        <v>70</v>
      </c>
      <c r="B19" s="1623"/>
      <c r="C19" s="113">
        <v>1</v>
      </c>
      <c r="D19" s="113">
        <v>1</v>
      </c>
      <c r="E19" s="29">
        <v>2564580</v>
      </c>
      <c r="F19" s="29">
        <v>404561</v>
      </c>
      <c r="G19" s="52">
        <v>113405</v>
      </c>
      <c r="H19" s="64">
        <f t="shared" si="3"/>
        <v>3082546</v>
      </c>
      <c r="I19" s="30">
        <v>48000</v>
      </c>
      <c r="J19" s="30">
        <v>48000</v>
      </c>
      <c r="K19" s="34"/>
      <c r="L19" s="59">
        <f>SUM(I19:K19)</f>
        <v>96000</v>
      </c>
      <c r="M19" s="81">
        <f t="shared" si="4"/>
        <v>2612580</v>
      </c>
      <c r="N19" s="81">
        <f t="shared" si="5"/>
        <v>452561</v>
      </c>
      <c r="O19" s="83">
        <f t="shared" si="6"/>
        <v>113405</v>
      </c>
      <c r="P19" s="90">
        <f t="shared" si="2"/>
        <v>3178546</v>
      </c>
    </row>
    <row r="20" spans="1:16" x14ac:dyDescent="0.2">
      <c r="A20" s="1622" t="s">
        <v>130</v>
      </c>
      <c r="B20" s="1623"/>
      <c r="C20" s="113">
        <v>1.6</v>
      </c>
      <c r="D20" s="113">
        <v>1.6</v>
      </c>
      <c r="E20" s="29">
        <v>3849125</v>
      </c>
      <c r="F20" s="29">
        <v>1377187</v>
      </c>
      <c r="G20" s="52">
        <v>841184</v>
      </c>
      <c r="H20" s="64">
        <f t="shared" si="3"/>
        <v>6067496</v>
      </c>
      <c r="I20" s="30"/>
      <c r="J20" s="30">
        <v>30939</v>
      </c>
      <c r="K20" s="34"/>
      <c r="L20" s="59">
        <f>SUM(I20:K20)</f>
        <v>30939</v>
      </c>
      <c r="M20" s="81">
        <f t="shared" si="4"/>
        <v>3849125</v>
      </c>
      <c r="N20" s="81">
        <f t="shared" si="5"/>
        <v>1408126</v>
      </c>
      <c r="O20" s="83">
        <f t="shared" si="6"/>
        <v>841184</v>
      </c>
      <c r="P20" s="90">
        <f t="shared" si="2"/>
        <v>6098435</v>
      </c>
    </row>
    <row r="21" spans="1:16" x14ac:dyDescent="0.2">
      <c r="A21" s="1122" t="s">
        <v>436</v>
      </c>
      <c r="B21" s="1125"/>
      <c r="C21" s="113"/>
      <c r="D21" s="113"/>
      <c r="E21" s="18"/>
      <c r="F21" s="18"/>
      <c r="G21" s="53">
        <v>240762</v>
      </c>
      <c r="H21" s="64">
        <f t="shared" si="3"/>
        <v>240762</v>
      </c>
      <c r="I21" s="11"/>
      <c r="J21" s="11"/>
      <c r="K21" s="30"/>
      <c r="L21" s="1126"/>
      <c r="M21" s="81"/>
      <c r="N21" s="81">
        <f t="shared" si="5"/>
        <v>0</v>
      </c>
      <c r="O21" s="83">
        <f t="shared" si="6"/>
        <v>240762</v>
      </c>
      <c r="P21" s="90">
        <f t="shared" si="2"/>
        <v>240762</v>
      </c>
    </row>
    <row r="22" spans="1:16" x14ac:dyDescent="0.2">
      <c r="A22" s="1122" t="s">
        <v>431</v>
      </c>
      <c r="B22" s="1125"/>
      <c r="C22" s="113"/>
      <c r="D22" s="113"/>
      <c r="E22" s="18"/>
      <c r="F22" s="18"/>
      <c r="G22" s="53"/>
      <c r="H22" s="64"/>
      <c r="I22" s="11"/>
      <c r="J22" s="11"/>
      <c r="K22" s="106">
        <v>82283</v>
      </c>
      <c r="L22" s="1126">
        <f>SUM(K22)</f>
        <v>82283</v>
      </c>
      <c r="M22" s="81"/>
      <c r="N22" s="81">
        <f t="shared" si="5"/>
        <v>0</v>
      </c>
      <c r="O22" s="83">
        <f t="shared" si="6"/>
        <v>82283</v>
      </c>
      <c r="P22" s="90">
        <f t="shared" si="2"/>
        <v>82283</v>
      </c>
    </row>
    <row r="23" spans="1:16" x14ac:dyDescent="0.2">
      <c r="A23" s="37" t="s">
        <v>18</v>
      </c>
      <c r="B23" s="22" t="s">
        <v>108</v>
      </c>
      <c r="C23" s="114">
        <f>SUM(C9:C20)</f>
        <v>19.850000000000001</v>
      </c>
      <c r="D23" s="114">
        <f>SUM(D9:D20)</f>
        <v>26.6</v>
      </c>
      <c r="E23" s="23">
        <f>SUM(E10:E20)</f>
        <v>47251810</v>
      </c>
      <c r="F23" s="23">
        <f>SUM(F10:F20)</f>
        <v>6202339</v>
      </c>
      <c r="G23" s="23">
        <f>SUM(G8:G21)</f>
        <v>5477410</v>
      </c>
      <c r="H23" s="71">
        <f>SUM(H9:H21)</f>
        <v>58931559</v>
      </c>
      <c r="I23" s="23">
        <f>SUM(I9:I20)</f>
        <v>16917023</v>
      </c>
      <c r="J23" s="23">
        <f>SUM(J12:J20)</f>
        <v>1181998</v>
      </c>
      <c r="K23" s="23">
        <f>SUM(K9:K20)</f>
        <v>-646400</v>
      </c>
      <c r="L23" s="82">
        <f>SUM(L9:L20)</f>
        <v>17452621</v>
      </c>
      <c r="M23" s="124">
        <f>SUM(M9:M20)</f>
        <v>64168833</v>
      </c>
      <c r="N23" s="124">
        <f>SUM(N9:N22)</f>
        <v>7384337</v>
      </c>
      <c r="O23" s="124">
        <f>SUM(O9:O22)</f>
        <v>4913293</v>
      </c>
      <c r="P23" s="1127">
        <f>SUM(P9:P22)</f>
        <v>76466463</v>
      </c>
    </row>
    <row r="24" spans="1:16" x14ac:dyDescent="0.2">
      <c r="A24" s="38" t="s">
        <v>91</v>
      </c>
      <c r="B24" s="19" t="s">
        <v>45</v>
      </c>
      <c r="C24" s="113"/>
      <c r="D24" s="113"/>
      <c r="E24" s="18"/>
      <c r="F24" s="18"/>
      <c r="G24" s="53"/>
      <c r="H24" s="65"/>
      <c r="I24" s="11"/>
      <c r="J24" s="11"/>
      <c r="K24" s="56"/>
      <c r="L24" s="60"/>
      <c r="M24" s="84"/>
      <c r="N24" s="85"/>
      <c r="O24" s="85"/>
      <c r="P24" s="91"/>
    </row>
    <row r="25" spans="1:16" x14ac:dyDescent="0.2">
      <c r="A25" s="1633" t="s">
        <v>106</v>
      </c>
      <c r="B25" s="1634"/>
      <c r="C25" s="113">
        <v>7.7</v>
      </c>
      <c r="D25" s="113">
        <v>7</v>
      </c>
      <c r="E25" s="18">
        <v>27153195</v>
      </c>
      <c r="F25" s="18">
        <v>179990</v>
      </c>
      <c r="G25" s="53">
        <v>-2258449</v>
      </c>
      <c r="H25" s="64">
        <f>SUM(E25:G25)</f>
        <v>25074736</v>
      </c>
      <c r="I25" s="11"/>
      <c r="J25" s="11">
        <v>337923</v>
      </c>
      <c r="K25" s="56">
        <v>-316443</v>
      </c>
      <c r="L25" s="59">
        <f>SUM(I25:K25)</f>
        <v>21480</v>
      </c>
      <c r="M25" s="81">
        <f>E25+I25</f>
        <v>27153195</v>
      </c>
      <c r="N25" s="81">
        <f>F25+J25</f>
        <v>517913</v>
      </c>
      <c r="O25" s="83">
        <f>G25+K25</f>
        <v>-2574892</v>
      </c>
      <c r="P25" s="90">
        <f>H25+L25</f>
        <v>25096216</v>
      </c>
    </row>
    <row r="26" spans="1:16" x14ac:dyDescent="0.2">
      <c r="A26" s="1631" t="s">
        <v>158</v>
      </c>
      <c r="B26" s="1632"/>
      <c r="C26" s="113">
        <v>0.1</v>
      </c>
      <c r="D26" s="113">
        <v>0</v>
      </c>
      <c r="E26" s="18">
        <v>765600</v>
      </c>
      <c r="F26" s="18"/>
      <c r="G26" s="53"/>
      <c r="H26" s="64">
        <f t="shared" si="3"/>
        <v>765600</v>
      </c>
      <c r="I26" s="11"/>
      <c r="J26" s="11"/>
      <c r="K26" s="56"/>
      <c r="L26" s="59"/>
      <c r="M26" s="81">
        <f>E26</f>
        <v>765600</v>
      </c>
      <c r="N26" s="81">
        <f>F26+J26</f>
        <v>0</v>
      </c>
      <c r="O26" s="83"/>
      <c r="P26" s="90">
        <f>H26+L26</f>
        <v>765600</v>
      </c>
    </row>
    <row r="27" spans="1:16" x14ac:dyDescent="0.2">
      <c r="A27" s="925" t="s">
        <v>328</v>
      </c>
      <c r="B27" s="245"/>
      <c r="C27" s="930"/>
      <c r="D27" s="931"/>
      <c r="E27" s="18"/>
      <c r="F27" s="18"/>
      <c r="G27" s="53"/>
      <c r="H27" s="64"/>
      <c r="I27" s="11"/>
      <c r="J27" s="11">
        <v>192000</v>
      </c>
      <c r="K27" s="56"/>
      <c r="L27" s="932">
        <f>SUM(J27:K27)</f>
        <v>192000</v>
      </c>
      <c r="M27" s="81"/>
      <c r="N27" s="81">
        <f>F27+J27</f>
        <v>192000</v>
      </c>
      <c r="O27" s="83"/>
      <c r="P27" s="90">
        <f>H27+L27</f>
        <v>192000</v>
      </c>
    </row>
    <row r="28" spans="1:16" x14ac:dyDescent="0.2">
      <c r="A28" s="39" t="s">
        <v>21</v>
      </c>
      <c r="B28" s="22" t="s">
        <v>157</v>
      </c>
      <c r="C28" s="114">
        <f t="shared" ref="C28:H28" si="7">SUM(C25:C26)</f>
        <v>7.8</v>
      </c>
      <c r="D28" s="114">
        <f t="shared" si="7"/>
        <v>7</v>
      </c>
      <c r="E28" s="23">
        <f t="shared" si="7"/>
        <v>27918795</v>
      </c>
      <c r="F28" s="23">
        <f>SUM(F25:F27)</f>
        <v>179990</v>
      </c>
      <c r="G28" s="23">
        <f t="shared" si="7"/>
        <v>-2258449</v>
      </c>
      <c r="H28" s="71">
        <f t="shared" si="7"/>
        <v>25840336</v>
      </c>
      <c r="I28" s="23"/>
      <c r="J28" s="23">
        <f>SUM(J25:J27)</f>
        <v>529923</v>
      </c>
      <c r="K28" s="23">
        <f>SUM(K25:K27)</f>
        <v>-316443</v>
      </c>
      <c r="L28" s="23">
        <f>SUM(L25:L27)</f>
        <v>213480</v>
      </c>
      <c r="M28" s="99">
        <f>SUM(M25:M26)</f>
        <v>27918795</v>
      </c>
      <c r="N28" s="99">
        <f>SUM(N25:N27)</f>
        <v>709913</v>
      </c>
      <c r="O28" s="86">
        <f>SUM(O25:O27)</f>
        <v>-2574892</v>
      </c>
      <c r="P28" s="93">
        <f>SUM(P25:P27)</f>
        <v>26053816</v>
      </c>
    </row>
    <row r="29" spans="1:16" x14ac:dyDescent="0.2">
      <c r="A29" s="24"/>
      <c r="B29" s="21"/>
      <c r="C29" s="115"/>
      <c r="D29" s="115"/>
      <c r="E29" s="25"/>
      <c r="F29" s="25"/>
      <c r="G29" s="54"/>
      <c r="H29" s="65"/>
      <c r="I29" s="26"/>
      <c r="J29" s="26"/>
      <c r="K29" s="57"/>
      <c r="L29" s="59"/>
      <c r="M29" s="84"/>
      <c r="N29" s="87"/>
      <c r="O29" s="85"/>
      <c r="P29" s="91"/>
    </row>
    <row r="30" spans="1:16" s="63" customFormat="1" x14ac:dyDescent="0.2">
      <c r="A30" s="1645" t="s">
        <v>111</v>
      </c>
      <c r="B30" s="1646"/>
      <c r="C30" s="116">
        <f t="shared" ref="C30:H30" si="8">C38</f>
        <v>14</v>
      </c>
      <c r="D30" s="116">
        <f t="shared" si="8"/>
        <v>12</v>
      </c>
      <c r="E30" s="20">
        <f t="shared" si="8"/>
        <v>46257624</v>
      </c>
      <c r="F30" s="20">
        <f>F38</f>
        <v>181591</v>
      </c>
      <c r="G30" s="20">
        <f t="shared" si="8"/>
        <v>-5277472</v>
      </c>
      <c r="H30" s="72">
        <f t="shared" si="8"/>
        <v>41161743</v>
      </c>
      <c r="I30" s="20"/>
      <c r="J30" s="20"/>
      <c r="K30" s="20"/>
      <c r="L30" s="20">
        <f>L38</f>
        <v>446029</v>
      </c>
      <c r="M30" s="94">
        <f>M38</f>
        <v>46257624</v>
      </c>
      <c r="N30" s="95">
        <f>N38</f>
        <v>181591</v>
      </c>
      <c r="O30" s="95">
        <f>O38</f>
        <v>-4831443</v>
      </c>
      <c r="P30" s="96">
        <f>P38</f>
        <v>41607772</v>
      </c>
    </row>
    <row r="31" spans="1:16" x14ac:dyDescent="0.2">
      <c r="A31" s="13" t="s">
        <v>93</v>
      </c>
      <c r="B31" s="14" t="s">
        <v>75</v>
      </c>
      <c r="C31" s="117"/>
      <c r="D31" s="117"/>
      <c r="E31" s="31"/>
      <c r="F31" s="32"/>
      <c r="G31" s="55"/>
      <c r="H31" s="64"/>
      <c r="I31" s="33"/>
      <c r="J31" s="32"/>
      <c r="K31" s="55"/>
      <c r="L31" s="59"/>
      <c r="M31" s="81"/>
      <c r="N31" s="12"/>
      <c r="O31" s="83"/>
      <c r="P31" s="90"/>
    </row>
    <row r="32" spans="1:16" x14ac:dyDescent="0.2">
      <c r="A32" s="1633" t="s">
        <v>176</v>
      </c>
      <c r="B32" s="1634"/>
      <c r="C32" s="117">
        <v>9</v>
      </c>
      <c r="D32" s="117">
        <v>7</v>
      </c>
      <c r="E32" s="31">
        <v>33230205</v>
      </c>
      <c r="F32" s="32">
        <v>181591</v>
      </c>
      <c r="G32" s="55">
        <v>-446029</v>
      </c>
      <c r="H32" s="64">
        <f t="shared" ref="H32:H37" si="9">SUM(E32:G32)</f>
        <v>32965767</v>
      </c>
      <c r="I32" s="944"/>
      <c r="J32" s="55"/>
      <c r="K32" s="55">
        <v>446029</v>
      </c>
      <c r="L32" s="59">
        <f>SUM(I32:K32)</f>
        <v>446029</v>
      </c>
      <c r="M32" s="81">
        <f t="shared" ref="M32:M37" si="10">E32+I32</f>
        <v>33230205</v>
      </c>
      <c r="N32" s="12">
        <f>F32+J32</f>
        <v>181591</v>
      </c>
      <c r="O32" s="83">
        <f>G32+K32</f>
        <v>0</v>
      </c>
      <c r="P32" s="90">
        <f t="shared" ref="P32:P37" si="11">H32+L32</f>
        <v>33411796</v>
      </c>
    </row>
    <row r="33" spans="1:16" x14ac:dyDescent="0.2">
      <c r="A33" s="1633" t="s">
        <v>81</v>
      </c>
      <c r="B33" s="1634"/>
      <c r="C33" s="113">
        <v>2</v>
      </c>
      <c r="D33" s="113">
        <v>2</v>
      </c>
      <c r="E33" s="18">
        <v>5080693</v>
      </c>
      <c r="F33" s="29"/>
      <c r="G33" s="52">
        <v>-2946552</v>
      </c>
      <c r="H33" s="64">
        <f t="shared" si="9"/>
        <v>2134141</v>
      </c>
      <c r="I33" s="56"/>
      <c r="J33" s="34"/>
      <c r="K33" s="34"/>
      <c r="L33" s="59"/>
      <c r="M33" s="81">
        <f t="shared" si="10"/>
        <v>5080693</v>
      </c>
      <c r="N33" s="12"/>
      <c r="O33" s="83">
        <f>G33+K33</f>
        <v>-2946552</v>
      </c>
      <c r="P33" s="90">
        <f t="shared" si="11"/>
        <v>2134141</v>
      </c>
    </row>
    <row r="34" spans="1:16" x14ac:dyDescent="0.2">
      <c r="A34" s="1622" t="s">
        <v>161</v>
      </c>
      <c r="B34" s="1623"/>
      <c r="C34" s="113">
        <v>2.5</v>
      </c>
      <c r="D34" s="113">
        <v>2.5</v>
      </c>
      <c r="E34" s="18">
        <v>6513710</v>
      </c>
      <c r="F34" s="29"/>
      <c r="G34" s="52">
        <v>-2946553</v>
      </c>
      <c r="H34" s="64">
        <f t="shared" si="9"/>
        <v>3567157</v>
      </c>
      <c r="I34" s="56"/>
      <c r="J34" s="34"/>
      <c r="K34" s="34"/>
      <c r="L34" s="59"/>
      <c r="M34" s="81">
        <f t="shared" si="10"/>
        <v>6513710</v>
      </c>
      <c r="N34" s="12"/>
      <c r="O34" s="83">
        <f>G34+K34</f>
        <v>-2946553</v>
      </c>
      <c r="P34" s="90">
        <f t="shared" si="11"/>
        <v>3567157</v>
      </c>
    </row>
    <row r="35" spans="1:16" x14ac:dyDescent="0.2">
      <c r="A35" s="1633" t="s">
        <v>116</v>
      </c>
      <c r="B35" s="1634"/>
      <c r="C35" s="113"/>
      <c r="D35" s="113"/>
      <c r="E35" s="18">
        <v>130274</v>
      </c>
      <c r="F35" s="29"/>
      <c r="G35" s="52"/>
      <c r="H35" s="64">
        <f t="shared" si="9"/>
        <v>130274</v>
      </c>
      <c r="I35" s="56"/>
      <c r="J35" s="34"/>
      <c r="K35" s="34"/>
      <c r="L35" s="59"/>
      <c r="M35" s="81">
        <f t="shared" si="10"/>
        <v>130274</v>
      </c>
      <c r="N35" s="12"/>
      <c r="O35" s="83">
        <f>G35+K35</f>
        <v>0</v>
      </c>
      <c r="P35" s="90">
        <f t="shared" si="11"/>
        <v>130274</v>
      </c>
    </row>
    <row r="36" spans="1:16" x14ac:dyDescent="0.2">
      <c r="A36" s="1633" t="s">
        <v>70</v>
      </c>
      <c r="B36" s="1634"/>
      <c r="C36" s="113">
        <v>0.5</v>
      </c>
      <c r="D36" s="113">
        <v>0.5</v>
      </c>
      <c r="E36" s="18">
        <v>1172468</v>
      </c>
      <c r="F36" s="29"/>
      <c r="G36" s="52">
        <v>676955</v>
      </c>
      <c r="H36" s="64">
        <f t="shared" si="9"/>
        <v>1849423</v>
      </c>
      <c r="I36" s="56"/>
      <c r="J36" s="34"/>
      <c r="K36" s="34"/>
      <c r="L36" s="59"/>
      <c r="M36" s="81">
        <f t="shared" si="10"/>
        <v>1172468</v>
      </c>
      <c r="N36" s="12"/>
      <c r="O36" s="83">
        <f>G36+K36</f>
        <v>676955</v>
      </c>
      <c r="P36" s="90">
        <f t="shared" si="11"/>
        <v>1849423</v>
      </c>
    </row>
    <row r="37" spans="1:16" x14ac:dyDescent="0.2">
      <c r="A37" s="104" t="s">
        <v>289</v>
      </c>
      <c r="B37" s="105"/>
      <c r="C37" s="113"/>
      <c r="D37" s="113"/>
      <c r="E37" s="18">
        <v>130274</v>
      </c>
      <c r="F37" s="18"/>
      <c r="G37" s="53">
        <v>384707</v>
      </c>
      <c r="H37" s="64">
        <f t="shared" si="9"/>
        <v>514981</v>
      </c>
      <c r="I37" s="56"/>
      <c r="J37" s="106"/>
      <c r="K37" s="56"/>
      <c r="L37" s="59"/>
      <c r="M37" s="81">
        <f t="shared" si="10"/>
        <v>130274</v>
      </c>
      <c r="N37" s="12"/>
      <c r="O37" s="83">
        <f>G37+K37</f>
        <v>384707</v>
      </c>
      <c r="P37" s="90">
        <f t="shared" si="11"/>
        <v>514981</v>
      </c>
    </row>
    <row r="38" spans="1:16" ht="13.5" thickBot="1" x14ac:dyDescent="0.25">
      <c r="A38" s="122" t="s">
        <v>20</v>
      </c>
      <c r="B38" s="123" t="s">
        <v>109</v>
      </c>
      <c r="C38" s="118">
        <f t="shared" ref="C38:H38" si="12">SUM(C32:C37)</f>
        <v>14</v>
      </c>
      <c r="D38" s="118">
        <f t="shared" si="12"/>
        <v>12</v>
      </c>
      <c r="E38" s="61">
        <f t="shared" si="12"/>
        <v>46257624</v>
      </c>
      <c r="F38" s="61">
        <f t="shared" si="12"/>
        <v>181591</v>
      </c>
      <c r="G38" s="61">
        <f t="shared" si="12"/>
        <v>-5277472</v>
      </c>
      <c r="H38" s="73">
        <f t="shared" si="12"/>
        <v>41161743</v>
      </c>
      <c r="I38" s="61"/>
      <c r="J38" s="61"/>
      <c r="K38" s="61">
        <f t="shared" ref="K38:P38" si="13">SUM(K32:K37)</f>
        <v>446029</v>
      </c>
      <c r="L38" s="73">
        <f t="shared" si="13"/>
        <v>446029</v>
      </c>
      <c r="M38" s="97">
        <f t="shared" si="13"/>
        <v>46257624</v>
      </c>
      <c r="N38" s="62">
        <f t="shared" si="13"/>
        <v>181591</v>
      </c>
      <c r="O38" s="62">
        <f t="shared" si="13"/>
        <v>-4831443</v>
      </c>
      <c r="P38" s="98">
        <f t="shared" si="13"/>
        <v>41607772</v>
      </c>
    </row>
    <row r="39" spans="1:16" s="63" customFormat="1" ht="14.25" thickTop="1" thickBot="1" x14ac:dyDescent="0.25">
      <c r="A39" s="1635" t="s">
        <v>82</v>
      </c>
      <c r="B39" s="1636"/>
      <c r="C39" s="119">
        <f t="shared" ref="C39:J39" si="14">C7+C30</f>
        <v>41.650000000000006</v>
      </c>
      <c r="D39" s="119">
        <f t="shared" si="14"/>
        <v>45.6</v>
      </c>
      <c r="E39" s="68">
        <f t="shared" si="14"/>
        <v>121428229</v>
      </c>
      <c r="F39" s="69">
        <f t="shared" si="14"/>
        <v>6563920</v>
      </c>
      <c r="G39" s="69">
        <f t="shared" si="14"/>
        <v>-2058511</v>
      </c>
      <c r="H39" s="74">
        <f t="shared" si="14"/>
        <v>125933638</v>
      </c>
      <c r="I39" s="70">
        <f t="shared" si="14"/>
        <v>16917023</v>
      </c>
      <c r="J39" s="70">
        <f t="shared" si="14"/>
        <v>1711921</v>
      </c>
      <c r="K39" s="69">
        <f>K7</f>
        <v>-962843</v>
      </c>
      <c r="L39" s="74">
        <f>L7+L30</f>
        <v>18112130</v>
      </c>
      <c r="M39" s="75">
        <f>M7+M30</f>
        <v>138345252</v>
      </c>
      <c r="N39" s="75">
        <f>N7+N30</f>
        <v>8275841</v>
      </c>
      <c r="O39" s="88">
        <f>O7+O38</f>
        <v>-2493042</v>
      </c>
      <c r="P39" s="92">
        <f>P7+P30</f>
        <v>144128051</v>
      </c>
    </row>
    <row r="40" spans="1:16" ht="13.5" thickTop="1" x14ac:dyDescent="0.2">
      <c r="A40" s="4"/>
      <c r="B40" s="4"/>
      <c r="C40" s="4"/>
      <c r="D40" s="4"/>
      <c r="E40" s="5"/>
      <c r="F40" s="5"/>
      <c r="G40" s="5"/>
      <c r="H40" s="5"/>
      <c r="I40" s="4"/>
      <c r="J40" s="4"/>
      <c r="K40" s="4"/>
      <c r="L40" s="58"/>
      <c r="M40" s="4"/>
      <c r="N40" s="4"/>
      <c r="O40" s="4"/>
      <c r="P40" s="58"/>
    </row>
  </sheetData>
  <mergeCells count="31">
    <mergeCell ref="A39:B39"/>
    <mergeCell ref="I5:L5"/>
    <mergeCell ref="M5:P5"/>
    <mergeCell ref="A7:B7"/>
    <mergeCell ref="A30:B30"/>
    <mergeCell ref="A5:B5"/>
    <mergeCell ref="C5:D5"/>
    <mergeCell ref="A15:B15"/>
    <mergeCell ref="A36:B36"/>
    <mergeCell ref="A16:B16"/>
    <mergeCell ref="A18:B18"/>
    <mergeCell ref="A19:B19"/>
    <mergeCell ref="A26:B26"/>
    <mergeCell ref="A34:B34"/>
    <mergeCell ref="A35:B35"/>
    <mergeCell ref="A20:B20"/>
    <mergeCell ref="A33:B33"/>
    <mergeCell ref="A25:B25"/>
    <mergeCell ref="A32:B32"/>
    <mergeCell ref="A10:B10"/>
    <mergeCell ref="A17:B17"/>
    <mergeCell ref="A12:B12"/>
    <mergeCell ref="A11:B11"/>
    <mergeCell ref="A14:B14"/>
    <mergeCell ref="A13:B13"/>
    <mergeCell ref="N1:P1"/>
    <mergeCell ref="A2:P2"/>
    <mergeCell ref="A3:P3"/>
    <mergeCell ref="A9:B9"/>
    <mergeCell ref="E5:H5"/>
    <mergeCell ref="L4:P4"/>
  </mergeCells>
  <phoneticPr fontId="4" type="noConversion"/>
  <printOptions horizontalCentered="1" verticalCentered="1"/>
  <pageMargins left="0.74803149606299213" right="0.43307086614173229" top="0.70866141732283472" bottom="0.55118110236220474" header="0.51181102362204722" footer="0.51181102362204722"/>
  <pageSetup paperSize="9" scale="8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04"/>
  <sheetViews>
    <sheetView topLeftCell="A166" workbookViewId="0">
      <selection activeCell="A149" sqref="A149:F204"/>
    </sheetView>
  </sheetViews>
  <sheetFormatPr defaultRowHeight="12.75" x14ac:dyDescent="0.2"/>
  <cols>
    <col min="1" max="1" width="5.140625" customWidth="1"/>
    <col min="2" max="2" width="48.28515625" customWidth="1"/>
    <col min="3" max="5" width="11.85546875" customWidth="1"/>
    <col min="6" max="6" width="12.7109375" customWidth="1"/>
    <col min="7" max="7" width="9.140625" customWidth="1"/>
  </cols>
  <sheetData>
    <row r="6" spans="1:6" x14ac:dyDescent="0.2">
      <c r="A6" s="1658" t="s">
        <v>471</v>
      </c>
      <c r="B6" s="1659"/>
      <c r="C6" s="1659"/>
      <c r="D6" s="1659"/>
      <c r="E6" s="1659"/>
      <c r="F6" s="1659"/>
    </row>
    <row r="7" spans="1:6" x14ac:dyDescent="0.2">
      <c r="A7" s="1660" t="s">
        <v>375</v>
      </c>
      <c r="B7" s="1659"/>
      <c r="C7" s="1659"/>
      <c r="D7" s="1659"/>
      <c r="E7" s="1659"/>
      <c r="F7" s="1659"/>
    </row>
    <row r="8" spans="1:6" ht="13.5" thickBot="1" x14ac:dyDescent="0.25">
      <c r="A8" s="1"/>
      <c r="B8" s="1"/>
      <c r="C8" s="1661" t="s">
        <v>344</v>
      </c>
      <c r="D8" s="1662"/>
      <c r="E8" s="1661"/>
      <c r="F8" s="1663"/>
    </row>
    <row r="9" spans="1:6" ht="13.5" customHeight="1" thickTop="1" x14ac:dyDescent="0.2">
      <c r="A9" s="1656" t="s">
        <v>287</v>
      </c>
      <c r="B9" s="1657"/>
      <c r="C9" s="1664" t="s">
        <v>376</v>
      </c>
      <c r="D9" s="1671" t="s">
        <v>354</v>
      </c>
      <c r="E9" s="1649" t="s">
        <v>355</v>
      </c>
      <c r="F9" s="1652" t="s">
        <v>356</v>
      </c>
    </row>
    <row r="10" spans="1:6" ht="13.5" thickBot="1" x14ac:dyDescent="0.25">
      <c r="A10" s="2" t="s">
        <v>43</v>
      </c>
      <c r="B10" s="1051" t="s">
        <v>44</v>
      </c>
      <c r="C10" s="1650"/>
      <c r="D10" s="1672"/>
      <c r="E10" s="1650"/>
      <c r="F10" s="1653"/>
    </row>
    <row r="11" spans="1:6" x14ac:dyDescent="0.2">
      <c r="A11" s="15" t="s">
        <v>86</v>
      </c>
      <c r="B11" s="952"/>
      <c r="C11" s="1651"/>
      <c r="D11" s="1673"/>
      <c r="E11" s="1651"/>
      <c r="F11" s="1654"/>
    </row>
    <row r="12" spans="1:6" x14ac:dyDescent="0.2">
      <c r="A12" s="16">
        <v>1</v>
      </c>
      <c r="B12" s="17" t="s">
        <v>97</v>
      </c>
      <c r="C12" s="1052">
        <f>C153+C154+C158</f>
        <v>103439034</v>
      </c>
      <c r="D12" s="1038">
        <f>D153+D161+D167</f>
        <v>205497996</v>
      </c>
      <c r="E12" s="1052">
        <f>E153+E161+E171+E175+E178</f>
        <v>11471068</v>
      </c>
      <c r="F12" s="1083">
        <f>F153+F154+F158+F161+F167+F171+F175+F178</f>
        <v>320408098</v>
      </c>
    </row>
    <row r="13" spans="1:6" x14ac:dyDescent="0.2">
      <c r="A13" s="3"/>
      <c r="B13" s="953" t="s">
        <v>163</v>
      </c>
      <c r="C13" s="1053">
        <f>C14+C18</f>
        <v>2022132</v>
      </c>
      <c r="D13" s="1039"/>
      <c r="E13" s="1053">
        <f>E16+E18</f>
        <v>1718369</v>
      </c>
      <c r="F13" s="1091">
        <f>SUM(C13:E13)</f>
        <v>3740501</v>
      </c>
    </row>
    <row r="14" spans="1:6" x14ac:dyDescent="0.2">
      <c r="A14" s="40"/>
      <c r="B14" s="978" t="s">
        <v>345</v>
      </c>
      <c r="C14" s="1054">
        <v>1592230</v>
      </c>
      <c r="D14" s="1040"/>
      <c r="E14" s="1054"/>
      <c r="F14" s="1084">
        <f>SUM(C14:E14)</f>
        <v>1592230</v>
      </c>
    </row>
    <row r="15" spans="1:6" x14ac:dyDescent="0.2">
      <c r="A15" s="40"/>
      <c r="B15" s="954" t="s">
        <v>346</v>
      </c>
      <c r="C15" s="1054"/>
      <c r="D15" s="1040"/>
      <c r="E15" s="1054"/>
      <c r="F15" s="1084"/>
    </row>
    <row r="16" spans="1:6" x14ac:dyDescent="0.2">
      <c r="A16" s="40"/>
      <c r="B16" s="978" t="s">
        <v>472</v>
      </c>
      <c r="C16" s="1054"/>
      <c r="D16" s="1040"/>
      <c r="E16" s="1054">
        <v>1353046</v>
      </c>
      <c r="F16" s="1084">
        <f>SUM(E16)</f>
        <v>1353046</v>
      </c>
    </row>
    <row r="17" spans="1:13" x14ac:dyDescent="0.2">
      <c r="A17" s="40"/>
      <c r="B17" s="954" t="s">
        <v>347</v>
      </c>
      <c r="C17" s="1054"/>
      <c r="D17" s="1040"/>
      <c r="E17" s="1054"/>
      <c r="F17" s="1084"/>
    </row>
    <row r="18" spans="1:13" x14ac:dyDescent="0.2">
      <c r="A18" s="41"/>
      <c r="B18" s="1031" t="s">
        <v>177</v>
      </c>
      <c r="C18" s="1055">
        <v>429902</v>
      </c>
      <c r="D18" s="1041"/>
      <c r="E18" s="1055">
        <v>365323</v>
      </c>
      <c r="F18" s="1084">
        <f>SUM(C18:E18)</f>
        <v>795225</v>
      </c>
    </row>
    <row r="19" spans="1:13" x14ac:dyDescent="0.2">
      <c r="A19" s="40"/>
      <c r="B19" s="955" t="s">
        <v>317</v>
      </c>
      <c r="C19" s="1053">
        <f>C20+C23+C25</f>
        <v>5337810</v>
      </c>
      <c r="D19" s="1039"/>
      <c r="E19" s="1053">
        <f>E20+E25</f>
        <v>-4871767</v>
      </c>
      <c r="F19" s="1056">
        <f>F20+F23+F25</f>
        <v>466043</v>
      </c>
    </row>
    <row r="20" spans="1:13" x14ac:dyDescent="0.2">
      <c r="A20" s="40"/>
      <c r="B20" s="978" t="s">
        <v>318</v>
      </c>
      <c r="C20" s="1054">
        <v>3730000</v>
      </c>
      <c r="D20" s="1040"/>
      <c r="E20" s="1054">
        <v>-3836037</v>
      </c>
      <c r="F20" s="1084">
        <f>SUM(C20:E20)</f>
        <v>-106037</v>
      </c>
    </row>
    <row r="21" spans="1:13" x14ac:dyDescent="0.2">
      <c r="A21" s="40"/>
      <c r="B21" s="954" t="s">
        <v>377</v>
      </c>
      <c r="C21" s="1053"/>
      <c r="D21" s="1039"/>
      <c r="E21" s="1053"/>
      <c r="F21" s="1084"/>
      <c r="H21" s="903" t="s">
        <v>285</v>
      </c>
    </row>
    <row r="22" spans="1:13" x14ac:dyDescent="0.2">
      <c r="A22" s="40"/>
      <c r="B22" s="954" t="s">
        <v>332</v>
      </c>
      <c r="C22" s="1054"/>
      <c r="D22" s="1040"/>
      <c r="E22" s="1054"/>
      <c r="F22" s="1084"/>
    </row>
    <row r="23" spans="1:13" x14ac:dyDescent="0.2">
      <c r="A23" s="40"/>
      <c r="B23" s="978" t="s">
        <v>319</v>
      </c>
      <c r="C23" s="1054">
        <v>473000</v>
      </c>
      <c r="D23" s="1040"/>
      <c r="E23" s="1054"/>
      <c r="F23" s="1084">
        <f>SUM(C23:E23)</f>
        <v>473000</v>
      </c>
      <c r="M23" s="967"/>
    </row>
    <row r="24" spans="1:13" x14ac:dyDescent="0.2">
      <c r="A24" s="40"/>
      <c r="B24" s="954" t="s">
        <v>378</v>
      </c>
      <c r="C24" s="1054"/>
      <c r="D24" s="1040"/>
      <c r="E24" s="1054"/>
      <c r="F24" s="1084"/>
    </row>
    <row r="25" spans="1:13" x14ac:dyDescent="0.2">
      <c r="A25" s="41"/>
      <c r="B25" s="1031" t="s">
        <v>286</v>
      </c>
      <c r="C25" s="1055">
        <v>1134810</v>
      </c>
      <c r="D25" s="1041"/>
      <c r="E25" s="1055">
        <v>-1035730</v>
      </c>
      <c r="F25" s="1084">
        <f>SUM(C25:E25)</f>
        <v>99080</v>
      </c>
    </row>
    <row r="26" spans="1:13" x14ac:dyDescent="0.2">
      <c r="A26" s="43"/>
      <c r="B26" s="45" t="s">
        <v>480</v>
      </c>
      <c r="C26" s="1056"/>
      <c r="D26" s="1039"/>
      <c r="E26" s="1053">
        <f>E28+E29</f>
        <v>212733</v>
      </c>
      <c r="F26" s="1091">
        <f>F28+F29</f>
        <v>212733</v>
      </c>
    </row>
    <row r="27" spans="1:13" x14ac:dyDescent="0.2">
      <c r="A27" s="44"/>
      <c r="B27" s="978" t="s">
        <v>481</v>
      </c>
      <c r="C27" s="1054"/>
      <c r="D27" s="1040"/>
      <c r="E27" s="1054"/>
      <c r="F27" s="1084"/>
    </row>
    <row r="28" spans="1:13" x14ac:dyDescent="0.2">
      <c r="A28" s="44"/>
      <c r="B28" s="954" t="s">
        <v>482</v>
      </c>
      <c r="C28" s="1054"/>
      <c r="D28" s="1040"/>
      <c r="E28" s="1054">
        <v>167506</v>
      </c>
      <c r="F28" s="1084">
        <f>SUM(E28)</f>
        <v>167506</v>
      </c>
    </row>
    <row r="29" spans="1:13" ht="11.25" customHeight="1" x14ac:dyDescent="0.2">
      <c r="A29" s="49"/>
      <c r="B29" s="1037" t="s">
        <v>177</v>
      </c>
      <c r="C29" s="1057"/>
      <c r="D29" s="1062"/>
      <c r="E29" s="1057">
        <v>45227</v>
      </c>
      <c r="F29" s="1084">
        <v>45227</v>
      </c>
    </row>
    <row r="30" spans="1:13" x14ac:dyDescent="0.2">
      <c r="A30" s="44"/>
      <c r="B30" s="957" t="s">
        <v>333</v>
      </c>
      <c r="C30" s="1053">
        <f>C34+C35</f>
        <v>50800</v>
      </c>
      <c r="D30" s="1039"/>
      <c r="E30" s="1053">
        <f>E31+E35</f>
        <v>1615260</v>
      </c>
      <c r="F30" s="1091">
        <f>F31+F34+F35</f>
        <v>1666060</v>
      </c>
    </row>
    <row r="31" spans="1:13" x14ac:dyDescent="0.2">
      <c r="A31" s="44"/>
      <c r="B31" s="978" t="s">
        <v>473</v>
      </c>
      <c r="C31" s="1053"/>
      <c r="D31" s="1039"/>
      <c r="E31" s="1054">
        <v>1271858</v>
      </c>
      <c r="F31" s="1084">
        <f>SUM(C31:E31)</f>
        <v>1271858</v>
      </c>
    </row>
    <row r="32" spans="1:13" x14ac:dyDescent="0.2">
      <c r="A32" s="44"/>
      <c r="B32" s="978" t="s">
        <v>334</v>
      </c>
      <c r="C32" s="1058"/>
      <c r="D32" s="1042"/>
      <c r="E32" s="1058"/>
      <c r="F32" s="1084"/>
    </row>
    <row r="33" spans="1:6" x14ac:dyDescent="0.2">
      <c r="A33" s="44"/>
      <c r="B33" s="954" t="s">
        <v>348</v>
      </c>
      <c r="C33" s="1058"/>
      <c r="D33" s="1042"/>
      <c r="E33" s="1058"/>
      <c r="F33" s="1084"/>
    </row>
    <row r="34" spans="1:6" x14ac:dyDescent="0.2">
      <c r="A34" s="44"/>
      <c r="B34" s="958" t="s">
        <v>349</v>
      </c>
      <c r="C34" s="1058">
        <v>40000</v>
      </c>
      <c r="D34" s="1042"/>
      <c r="E34" s="1058"/>
      <c r="F34" s="1084">
        <f>SUM(C34:E34)</f>
        <v>40000</v>
      </c>
    </row>
    <row r="35" spans="1:6" x14ac:dyDescent="0.2">
      <c r="A35" s="49"/>
      <c r="B35" s="1031" t="s">
        <v>286</v>
      </c>
      <c r="C35" s="1059">
        <v>10800</v>
      </c>
      <c r="D35" s="1063"/>
      <c r="E35" s="1059">
        <v>343402</v>
      </c>
      <c r="F35" s="1082">
        <f>SUM(C35:E35)</f>
        <v>354202</v>
      </c>
    </row>
    <row r="36" spans="1:6" x14ac:dyDescent="0.2">
      <c r="A36" s="40"/>
      <c r="B36" s="955" t="s">
        <v>379</v>
      </c>
      <c r="C36" s="1053">
        <f>C39+C41</f>
        <v>25400</v>
      </c>
      <c r="D36" s="1039"/>
      <c r="E36" s="1053">
        <f>E37+E41</f>
        <v>2284138</v>
      </c>
      <c r="F36" s="1091">
        <f>SUM(C36:E36)</f>
        <v>2309538</v>
      </c>
    </row>
    <row r="37" spans="1:6" x14ac:dyDescent="0.2">
      <c r="A37" s="40"/>
      <c r="B37" s="978" t="s">
        <v>483</v>
      </c>
      <c r="C37" s="1053"/>
      <c r="D37" s="1039"/>
      <c r="E37" s="1054">
        <v>1798534</v>
      </c>
      <c r="F37" s="1084">
        <f>SUM(E37)</f>
        <v>1798534</v>
      </c>
    </row>
    <row r="38" spans="1:6" x14ac:dyDescent="0.2">
      <c r="A38" s="40"/>
      <c r="B38" s="954" t="s">
        <v>484</v>
      </c>
      <c r="C38" s="1053"/>
      <c r="D38" s="1039"/>
      <c r="E38" s="1053"/>
      <c r="F38" s="1110"/>
    </row>
    <row r="39" spans="1:6" x14ac:dyDescent="0.2">
      <c r="A39" s="40"/>
      <c r="B39" s="978" t="s">
        <v>162</v>
      </c>
      <c r="C39" s="1058">
        <v>20000</v>
      </c>
      <c r="D39" s="1042"/>
      <c r="E39" s="1058"/>
      <c r="F39" s="1084">
        <f>SUM(C39:E39)</f>
        <v>20000</v>
      </c>
    </row>
    <row r="40" spans="1:6" x14ac:dyDescent="0.2">
      <c r="A40" s="40"/>
      <c r="B40" s="954" t="s">
        <v>380</v>
      </c>
      <c r="C40" s="1058"/>
      <c r="D40" s="1042"/>
      <c r="E40" s="1058"/>
      <c r="F40" s="1084"/>
    </row>
    <row r="41" spans="1:6" x14ac:dyDescent="0.2">
      <c r="A41" s="41"/>
      <c r="B41" s="1031" t="s">
        <v>286</v>
      </c>
      <c r="C41" s="1059">
        <v>5400</v>
      </c>
      <c r="D41" s="1063"/>
      <c r="E41" s="1059">
        <v>485604</v>
      </c>
      <c r="F41" s="1082">
        <f>SUM(C41:E41)</f>
        <v>491004</v>
      </c>
    </row>
    <row r="42" spans="1:6" x14ac:dyDescent="0.2">
      <c r="A42" s="40"/>
      <c r="B42" s="955" t="s">
        <v>70</v>
      </c>
      <c r="C42" s="1053">
        <f>C43+C45+C47</f>
        <v>3876399</v>
      </c>
      <c r="D42" s="1039"/>
      <c r="E42" s="1053"/>
      <c r="F42" s="1091">
        <f>F43+F45+F47</f>
        <v>3876399</v>
      </c>
    </row>
    <row r="43" spans="1:6" x14ac:dyDescent="0.2">
      <c r="A43" s="40"/>
      <c r="B43" s="1032" t="s">
        <v>381</v>
      </c>
      <c r="C43" s="1054">
        <v>2937795</v>
      </c>
      <c r="D43" s="1040"/>
      <c r="E43" s="1054"/>
      <c r="F43" s="1084">
        <f>SUM(C43:E43)</f>
        <v>2937795</v>
      </c>
    </row>
    <row r="44" spans="1:6" x14ac:dyDescent="0.2">
      <c r="A44" s="40"/>
      <c r="B44" s="954" t="s">
        <v>382</v>
      </c>
      <c r="C44" s="1054"/>
      <c r="D44" s="1040"/>
      <c r="E44" s="1054"/>
      <c r="F44" s="1084"/>
    </row>
    <row r="45" spans="1:6" x14ac:dyDescent="0.2">
      <c r="A45" s="40"/>
      <c r="B45" s="978" t="s">
        <v>162</v>
      </c>
      <c r="C45" s="1058">
        <v>114488</v>
      </c>
      <c r="D45" s="1042"/>
      <c r="E45" s="1058"/>
      <c r="F45" s="1084">
        <f>SUM(C45:E45)</f>
        <v>114488</v>
      </c>
    </row>
    <row r="46" spans="1:6" x14ac:dyDescent="0.2">
      <c r="A46" s="40"/>
      <c r="B46" s="954" t="s">
        <v>383</v>
      </c>
      <c r="C46" s="1058"/>
      <c r="D46" s="1042"/>
      <c r="E46" s="1058"/>
      <c r="F46" s="1084"/>
    </row>
    <row r="47" spans="1:6" ht="13.5" thickBot="1" x14ac:dyDescent="0.25">
      <c r="A47" s="40"/>
      <c r="B47" s="978" t="s">
        <v>286</v>
      </c>
      <c r="C47" s="1058">
        <v>824116</v>
      </c>
      <c r="D47" s="1042"/>
      <c r="E47" s="1058"/>
      <c r="F47" s="1084">
        <f>SUM(C47:E47)</f>
        <v>824116</v>
      </c>
    </row>
    <row r="48" spans="1:6" ht="14.25" thickTop="1" thickBot="1" x14ac:dyDescent="0.25">
      <c r="A48" s="959"/>
      <c r="B48" s="960" t="s">
        <v>322</v>
      </c>
      <c r="C48" s="1061">
        <f>C13+C19+C26+C30+C36+C42</f>
        <v>11312541</v>
      </c>
      <c r="D48" s="1043"/>
      <c r="E48" s="1060">
        <f>E13+E19+E26+E30+E36</f>
        <v>958733</v>
      </c>
      <c r="F48" s="1085">
        <f>F13+F19+F26+F30+F36+F42</f>
        <v>12271274</v>
      </c>
    </row>
    <row r="49" spans="1:6" ht="13.5" thickTop="1" x14ac:dyDescent="0.2">
      <c r="A49" s="961"/>
      <c r="B49" s="962"/>
      <c r="C49" s="1042"/>
      <c r="D49" s="963"/>
      <c r="E49" s="1042"/>
      <c r="F49" s="964"/>
    </row>
    <row r="50" spans="1:6" x14ac:dyDescent="0.2">
      <c r="A50" s="965"/>
      <c r="B50" s="954"/>
      <c r="C50" s="966"/>
      <c r="D50" s="966"/>
      <c r="E50" s="966"/>
      <c r="F50" s="967"/>
    </row>
    <row r="51" spans="1:6" x14ac:dyDescent="0.2">
      <c r="A51" s="965"/>
      <c r="B51" s="954"/>
      <c r="C51" s="966"/>
      <c r="D51" s="966"/>
      <c r="E51" s="966"/>
      <c r="F51" s="967"/>
    </row>
    <row r="52" spans="1:6" x14ac:dyDescent="0.2">
      <c r="A52" s="965"/>
      <c r="B52" s="954"/>
      <c r="C52" s="966"/>
      <c r="D52" s="966"/>
      <c r="E52" s="966"/>
      <c r="F52" s="967"/>
    </row>
    <row r="53" spans="1:6" x14ac:dyDescent="0.2">
      <c r="A53" s="965"/>
      <c r="B53" s="954"/>
      <c r="C53" s="966"/>
      <c r="D53" s="966"/>
      <c r="E53" s="966"/>
      <c r="F53" s="967"/>
    </row>
    <row r="54" spans="1:6" x14ac:dyDescent="0.2">
      <c r="A54" s="965"/>
      <c r="B54" s="954"/>
      <c r="C54" s="966"/>
      <c r="D54" s="966"/>
      <c r="E54" s="966"/>
      <c r="F54" s="967"/>
    </row>
    <row r="55" spans="1:6" x14ac:dyDescent="0.2">
      <c r="A55" s="965"/>
      <c r="B55" s="954"/>
      <c r="C55" s="966"/>
      <c r="D55" s="966"/>
      <c r="E55" s="966"/>
      <c r="F55" s="967"/>
    </row>
    <row r="56" spans="1:6" x14ac:dyDescent="0.2">
      <c r="A56" s="965"/>
      <c r="B56" s="954"/>
      <c r="C56" s="966"/>
      <c r="D56" s="966"/>
      <c r="E56" s="966"/>
      <c r="F56" s="967"/>
    </row>
    <row r="57" spans="1:6" x14ac:dyDescent="0.2">
      <c r="A57" s="965"/>
      <c r="B57" s="954"/>
      <c r="C57" s="966"/>
      <c r="D57" s="966"/>
      <c r="E57" s="966"/>
      <c r="F57" s="967"/>
    </row>
    <row r="58" spans="1:6" x14ac:dyDescent="0.2">
      <c r="A58" s="965"/>
      <c r="B58" s="954"/>
      <c r="C58" s="966"/>
      <c r="D58" s="966"/>
      <c r="E58" s="966"/>
      <c r="F58" s="967"/>
    </row>
    <row r="59" spans="1:6" x14ac:dyDescent="0.2">
      <c r="A59" s="965"/>
      <c r="B59" s="954"/>
      <c r="C59" s="966"/>
      <c r="D59" s="966"/>
      <c r="E59" s="966"/>
      <c r="F59" s="967"/>
    </row>
    <row r="60" spans="1:6" x14ac:dyDescent="0.2">
      <c r="A60" s="965"/>
      <c r="B60" s="954"/>
      <c r="C60" s="966"/>
      <c r="D60" s="966"/>
      <c r="E60" s="966"/>
      <c r="F60" s="967"/>
    </row>
    <row r="61" spans="1:6" x14ac:dyDescent="0.2">
      <c r="A61" s="965"/>
      <c r="B61" s="954"/>
      <c r="C61" s="966"/>
      <c r="D61" s="966"/>
      <c r="E61" s="966"/>
      <c r="F61" s="967"/>
    </row>
    <row r="62" spans="1:6" x14ac:dyDescent="0.2">
      <c r="A62" s="965"/>
      <c r="B62" s="954"/>
      <c r="C62" s="966"/>
      <c r="D62" s="966"/>
      <c r="E62" s="966"/>
      <c r="F62" s="967"/>
    </row>
    <row r="63" spans="1:6" x14ac:dyDescent="0.2">
      <c r="A63" s="965"/>
      <c r="B63" s="954"/>
      <c r="C63" s="966"/>
      <c r="D63" s="966"/>
      <c r="E63" s="966"/>
      <c r="F63" s="967"/>
    </row>
    <row r="64" spans="1:6" x14ac:dyDescent="0.2">
      <c r="A64" s="965"/>
      <c r="B64" s="954"/>
      <c r="C64" s="966"/>
      <c r="D64" s="966"/>
      <c r="E64" s="966"/>
      <c r="F64" s="967"/>
    </row>
    <row r="65" spans="1:6" x14ac:dyDescent="0.2">
      <c r="A65" s="965"/>
      <c r="B65" s="954"/>
      <c r="C65" s="966"/>
      <c r="D65" s="966"/>
      <c r="E65" s="966"/>
      <c r="F65" s="967"/>
    </row>
    <row r="66" spans="1:6" x14ac:dyDescent="0.2">
      <c r="A66" s="965"/>
      <c r="B66" s="954"/>
      <c r="C66" s="966"/>
      <c r="D66" s="966"/>
      <c r="E66" s="966"/>
      <c r="F66" s="967"/>
    </row>
    <row r="67" spans="1:6" x14ac:dyDescent="0.2">
      <c r="A67" s="965"/>
      <c r="B67" s="954"/>
      <c r="C67" s="966"/>
      <c r="D67" s="966"/>
      <c r="E67" s="966"/>
      <c r="F67" s="967"/>
    </row>
    <row r="68" spans="1:6" x14ac:dyDescent="0.2">
      <c r="A68" s="965"/>
      <c r="B68" s="954"/>
      <c r="C68" s="966"/>
      <c r="D68" s="966"/>
      <c r="E68" s="966"/>
      <c r="F68" s="967"/>
    </row>
    <row r="69" spans="1:6" x14ac:dyDescent="0.2">
      <c r="B69" s="954"/>
      <c r="C69" s="965"/>
      <c r="D69" s="965"/>
      <c r="E69" s="965"/>
      <c r="F69" s="967"/>
    </row>
    <row r="70" spans="1:6" x14ac:dyDescent="0.2">
      <c r="A70" s="965"/>
      <c r="B70" s="954"/>
      <c r="C70" s="966"/>
      <c r="D70" s="966"/>
      <c r="E70" s="966"/>
      <c r="F70" s="967"/>
    </row>
    <row r="71" spans="1:6" x14ac:dyDescent="0.2">
      <c r="A71" s="965"/>
      <c r="B71" s="954"/>
      <c r="C71" s="966"/>
      <c r="D71" s="966"/>
      <c r="E71" s="966"/>
      <c r="F71" s="967"/>
    </row>
    <row r="72" spans="1:6" x14ac:dyDescent="0.2">
      <c r="A72" s="965"/>
      <c r="B72" s="954"/>
      <c r="C72" s="966"/>
      <c r="D72" s="966"/>
      <c r="E72" s="966"/>
      <c r="F72" s="967"/>
    </row>
    <row r="73" spans="1:6" x14ac:dyDescent="0.2">
      <c r="A73" s="965"/>
      <c r="B73" s="954"/>
      <c r="C73" s="966"/>
      <c r="D73" s="966"/>
      <c r="E73" s="966"/>
      <c r="F73" s="967"/>
    </row>
    <row r="74" spans="1:6" x14ac:dyDescent="0.2">
      <c r="A74" s="965"/>
      <c r="B74" s="954"/>
      <c r="C74" s="966"/>
      <c r="D74" s="966"/>
      <c r="E74" s="966"/>
      <c r="F74" s="967"/>
    </row>
    <row r="75" spans="1:6" ht="13.5" thickBot="1" x14ac:dyDescent="0.25">
      <c r="A75" s="1"/>
      <c r="B75" s="1"/>
      <c r="C75" s="1655" t="s">
        <v>350</v>
      </c>
      <c r="D75" s="1655"/>
      <c r="E75" s="1655"/>
      <c r="F75" s="1446"/>
    </row>
    <row r="76" spans="1:6" ht="13.5" thickTop="1" x14ac:dyDescent="0.2">
      <c r="A76" s="1656" t="s">
        <v>287</v>
      </c>
      <c r="B76" s="1657"/>
      <c r="C76" s="1664" t="s">
        <v>376</v>
      </c>
      <c r="D76" s="1664" t="s">
        <v>354</v>
      </c>
      <c r="E76" s="1664" t="s">
        <v>355</v>
      </c>
      <c r="F76" s="1652" t="s">
        <v>356</v>
      </c>
    </row>
    <row r="77" spans="1:6" ht="13.5" thickBot="1" x14ac:dyDescent="0.25">
      <c r="A77" s="2" t="s">
        <v>43</v>
      </c>
      <c r="B77" s="1051" t="s">
        <v>44</v>
      </c>
      <c r="C77" s="1665"/>
      <c r="D77" s="1665"/>
      <c r="E77" s="1665"/>
      <c r="F77" s="1666"/>
    </row>
    <row r="78" spans="1:6" ht="14.25" thickTop="1" thickBot="1" x14ac:dyDescent="0.25">
      <c r="A78" s="959"/>
      <c r="B78" s="960" t="s">
        <v>323</v>
      </c>
      <c r="C78" s="1080">
        <f>C48</f>
        <v>11312541</v>
      </c>
      <c r="D78" s="1081"/>
      <c r="E78" s="1281">
        <f>E48</f>
        <v>958733</v>
      </c>
      <c r="F78" s="1109">
        <f>F48</f>
        <v>12271274</v>
      </c>
    </row>
    <row r="79" spans="1:6" ht="13.5" thickTop="1" x14ac:dyDescent="0.2">
      <c r="A79" s="42"/>
      <c r="B79" s="968" t="s">
        <v>320</v>
      </c>
      <c r="C79" s="1053">
        <f>C82+C85+C88+C92+C95+C97+C104+C107</f>
        <v>88078493</v>
      </c>
      <c r="D79" s="1053">
        <f>D80+D81+D87+D92+D103+D104+D107</f>
        <v>189007230</v>
      </c>
      <c r="E79" s="1053">
        <f>E80+E81+E87+E92+E103+E104+E107</f>
        <v>1369722</v>
      </c>
      <c r="F79" s="1110">
        <f>F80+F81+F82+F85+F87+F88+F92+F95+F97+F103+F104+F107</f>
        <v>278455445</v>
      </c>
    </row>
    <row r="80" spans="1:6" x14ac:dyDescent="0.2">
      <c r="A80" s="42"/>
      <c r="B80" s="969" t="s">
        <v>424</v>
      </c>
      <c r="C80" s="1053"/>
      <c r="D80" s="1058">
        <v>648931</v>
      </c>
      <c r="E80" s="1058"/>
      <c r="F80" s="1106">
        <f>SUM(D80:E80)</f>
        <v>648931</v>
      </c>
    </row>
    <row r="81" spans="1:9" x14ac:dyDescent="0.2">
      <c r="A81" s="42"/>
      <c r="B81" s="969" t="s">
        <v>426</v>
      </c>
      <c r="C81" s="1053"/>
      <c r="D81" s="1058">
        <v>5458344</v>
      </c>
      <c r="E81" s="1058"/>
      <c r="F81" s="1106">
        <f>SUM(D81:E81)</f>
        <v>5458344</v>
      </c>
    </row>
    <row r="82" spans="1:9" x14ac:dyDescent="0.2">
      <c r="A82" s="44"/>
      <c r="B82" s="969" t="s">
        <v>164</v>
      </c>
      <c r="C82" s="1054">
        <v>22550863</v>
      </c>
      <c r="D82" s="1054"/>
      <c r="E82" s="1054"/>
      <c r="F82" s="981">
        <f>SUM(C82:E82)</f>
        <v>22550863</v>
      </c>
    </row>
    <row r="83" spans="1:9" ht="12.75" customHeight="1" x14ac:dyDescent="0.2">
      <c r="A83" s="44"/>
      <c r="B83" s="970" t="s">
        <v>384</v>
      </c>
      <c r="C83" s="1058"/>
      <c r="D83" s="1058"/>
      <c r="E83" s="1058"/>
      <c r="F83" s="981"/>
      <c r="I83" s="1033" t="s">
        <v>385</v>
      </c>
    </row>
    <row r="84" spans="1:9" ht="12.75" customHeight="1" x14ac:dyDescent="0.2">
      <c r="A84" s="44"/>
      <c r="B84" s="972" t="s">
        <v>351</v>
      </c>
      <c r="C84" s="1058"/>
      <c r="D84" s="1058"/>
      <c r="E84" s="1058"/>
      <c r="F84" s="981"/>
      <c r="I84" s="1033"/>
    </row>
    <row r="85" spans="1:9" ht="14.25" customHeight="1" x14ac:dyDescent="0.2">
      <c r="A85" s="44"/>
      <c r="B85" s="969" t="s">
        <v>386</v>
      </c>
      <c r="C85" s="1058">
        <v>10363500</v>
      </c>
      <c r="D85" s="1058"/>
      <c r="E85" s="1058"/>
      <c r="F85" s="981">
        <f>SUM(C85:E85)</f>
        <v>10363500</v>
      </c>
      <c r="I85" s="1033"/>
    </row>
    <row r="86" spans="1:9" ht="14.25" customHeight="1" x14ac:dyDescent="0.2">
      <c r="A86" s="44"/>
      <c r="B86" s="972" t="s">
        <v>387</v>
      </c>
      <c r="C86" s="1058"/>
      <c r="D86" s="1058"/>
      <c r="E86" s="1058"/>
      <c r="F86" s="981"/>
      <c r="I86" s="1033"/>
    </row>
    <row r="87" spans="1:9" ht="14.25" customHeight="1" x14ac:dyDescent="0.2">
      <c r="A87" s="44"/>
      <c r="B87" s="972" t="s">
        <v>422</v>
      </c>
      <c r="C87" s="1058"/>
      <c r="D87" s="1058">
        <v>62586300</v>
      </c>
      <c r="E87" s="1058"/>
      <c r="F87" s="981">
        <f>SUM(D87:E87)</f>
        <v>62586300</v>
      </c>
      <c r="I87" s="1033"/>
    </row>
    <row r="88" spans="1:9" ht="14.25" customHeight="1" x14ac:dyDescent="0.2">
      <c r="A88" s="44"/>
      <c r="B88" s="1032" t="s">
        <v>381</v>
      </c>
      <c r="C88" s="1058">
        <v>6500000</v>
      </c>
      <c r="D88" s="1058"/>
      <c r="E88" s="1058"/>
      <c r="F88" s="981">
        <f>SUM(C88:E88)</f>
        <v>6500000</v>
      </c>
      <c r="I88" s="1033"/>
    </row>
    <row r="89" spans="1:9" ht="14.25" customHeight="1" x14ac:dyDescent="0.2">
      <c r="A89" s="44"/>
      <c r="B89" s="970" t="s">
        <v>388</v>
      </c>
      <c r="C89" s="1058"/>
      <c r="D89" s="1058"/>
      <c r="E89" s="1058"/>
      <c r="F89" s="981"/>
      <c r="I89" s="1033"/>
    </row>
    <row r="90" spans="1:9" x14ac:dyDescent="0.2">
      <c r="A90" s="44"/>
      <c r="B90" s="970" t="s">
        <v>321</v>
      </c>
      <c r="C90" s="1058"/>
      <c r="D90" s="1058"/>
      <c r="E90" s="1058"/>
      <c r="F90" s="981"/>
      <c r="I90" s="1033"/>
    </row>
    <row r="91" spans="1:9" x14ac:dyDescent="0.2">
      <c r="A91" s="44"/>
      <c r="B91" s="969" t="s">
        <v>389</v>
      </c>
      <c r="C91" s="1058"/>
      <c r="D91" s="1058"/>
      <c r="E91" s="1058"/>
      <c r="F91" s="981"/>
      <c r="I91" s="1033"/>
    </row>
    <row r="92" spans="1:9" x14ac:dyDescent="0.2">
      <c r="A92" s="44"/>
      <c r="B92" s="969" t="s">
        <v>335</v>
      </c>
      <c r="C92" s="1058">
        <v>22121780</v>
      </c>
      <c r="D92" s="1058">
        <v>89702500</v>
      </c>
      <c r="E92" s="1058"/>
      <c r="F92" s="981">
        <f>SUM(C92:E92)</f>
        <v>111824280</v>
      </c>
      <c r="I92" s="1033"/>
    </row>
    <row r="93" spans="1:9" x14ac:dyDescent="0.2">
      <c r="A93" s="44"/>
      <c r="B93" s="1034" t="s">
        <v>390</v>
      </c>
      <c r="C93" s="1058"/>
      <c r="D93" s="1058"/>
      <c r="E93" s="1058"/>
      <c r="F93" s="981"/>
      <c r="I93" s="1033"/>
    </row>
    <row r="94" spans="1:9" x14ac:dyDescent="0.2">
      <c r="A94" s="44"/>
      <c r="B94" s="971" t="s">
        <v>391</v>
      </c>
      <c r="C94" s="1058"/>
      <c r="D94" s="1058"/>
      <c r="E94" s="1058"/>
      <c r="F94" s="981"/>
      <c r="I94" s="1033"/>
    </row>
    <row r="95" spans="1:9" x14ac:dyDescent="0.2">
      <c r="A95" s="44"/>
      <c r="B95" s="969" t="s">
        <v>352</v>
      </c>
      <c r="C95" s="1058">
        <v>915160</v>
      </c>
      <c r="D95" s="1058"/>
      <c r="E95" s="1058"/>
      <c r="F95" s="981">
        <f>SUM(C95:E95)</f>
        <v>915160</v>
      </c>
      <c r="I95" s="1033"/>
    </row>
    <row r="96" spans="1:9" x14ac:dyDescent="0.2">
      <c r="A96" s="44"/>
      <c r="B96" s="1034" t="s">
        <v>392</v>
      </c>
      <c r="C96" s="1058"/>
      <c r="D96" s="1058"/>
      <c r="E96" s="1058"/>
      <c r="F96" s="981"/>
      <c r="I96" s="1033"/>
    </row>
    <row r="97" spans="1:9" x14ac:dyDescent="0.2">
      <c r="A97" s="44"/>
      <c r="B97" s="969" t="s">
        <v>393</v>
      </c>
      <c r="C97" s="1058">
        <v>7674648</v>
      </c>
      <c r="D97" s="1058"/>
      <c r="E97" s="1058"/>
      <c r="F97" s="981">
        <f>SUM(C97:E97)</f>
        <v>7674648</v>
      </c>
      <c r="I97" s="1033"/>
    </row>
    <row r="98" spans="1:9" x14ac:dyDescent="0.2">
      <c r="A98" s="44"/>
      <c r="B98" s="1034" t="s">
        <v>394</v>
      </c>
      <c r="C98" s="1058"/>
      <c r="D98" s="1058"/>
      <c r="E98" s="1058"/>
      <c r="F98" s="981"/>
      <c r="I98" s="1033"/>
    </row>
    <row r="99" spans="1:9" x14ac:dyDescent="0.2">
      <c r="A99" s="44"/>
      <c r="B99" s="971" t="s">
        <v>395</v>
      </c>
      <c r="C99" s="1058"/>
      <c r="D99" s="1058"/>
      <c r="E99" s="1058"/>
      <c r="F99" s="981"/>
      <c r="I99" s="1033"/>
    </row>
    <row r="100" spans="1:9" x14ac:dyDescent="0.2">
      <c r="A100" s="44"/>
      <c r="B100" s="1034" t="s">
        <v>396</v>
      </c>
      <c r="C100" s="1058"/>
      <c r="D100" s="1058"/>
      <c r="E100" s="1058"/>
      <c r="F100" s="981"/>
      <c r="I100" s="967"/>
    </row>
    <row r="101" spans="1:9" x14ac:dyDescent="0.2">
      <c r="A101" s="44"/>
      <c r="B101" s="971" t="s">
        <v>397</v>
      </c>
      <c r="C101" s="1058"/>
      <c r="D101" s="1058"/>
      <c r="E101" s="1058"/>
      <c r="F101" s="981"/>
      <c r="I101" s="1033"/>
    </row>
    <row r="102" spans="1:9" x14ac:dyDescent="0.2">
      <c r="A102" s="44"/>
      <c r="B102" s="971" t="s">
        <v>398</v>
      </c>
      <c r="C102" s="1058"/>
      <c r="D102" s="1058"/>
      <c r="E102" s="1058"/>
      <c r="F102" s="981"/>
      <c r="I102" s="1033"/>
    </row>
    <row r="103" spans="1:9" x14ac:dyDescent="0.2">
      <c r="A103" s="44"/>
      <c r="B103" s="971" t="s">
        <v>425</v>
      </c>
      <c r="C103" s="1058"/>
      <c r="D103" s="1058">
        <v>5190000</v>
      </c>
      <c r="E103" s="1058">
        <v>1369722</v>
      </c>
      <c r="F103" s="981">
        <f>SUM(D103:E103)</f>
        <v>6559722</v>
      </c>
      <c r="I103" s="1033"/>
    </row>
    <row r="104" spans="1:9" x14ac:dyDescent="0.2">
      <c r="A104" s="44"/>
      <c r="B104" s="969" t="s">
        <v>399</v>
      </c>
      <c r="C104" s="1058">
        <v>1005258</v>
      </c>
      <c r="D104" s="1058">
        <v>255330</v>
      </c>
      <c r="E104" s="1058"/>
      <c r="F104" s="981">
        <f>SUM(C104:E104)</f>
        <v>1260588</v>
      </c>
      <c r="I104" s="1033"/>
    </row>
    <row r="105" spans="1:9" x14ac:dyDescent="0.2">
      <c r="A105" s="44"/>
      <c r="B105" s="971" t="s">
        <v>400</v>
      </c>
      <c r="C105" s="1058"/>
      <c r="D105" s="1058"/>
      <c r="E105" s="1058"/>
      <c r="F105" s="981"/>
      <c r="I105" s="1033"/>
    </row>
    <row r="106" spans="1:9" x14ac:dyDescent="0.2">
      <c r="A106" s="44"/>
      <c r="B106" s="971" t="s">
        <v>423</v>
      </c>
      <c r="C106" s="1058"/>
      <c r="D106" s="1058"/>
      <c r="E106" s="1058"/>
      <c r="F106" s="981"/>
      <c r="I106" s="1033"/>
    </row>
    <row r="107" spans="1:9" x14ac:dyDescent="0.2">
      <c r="A107" s="49"/>
      <c r="B107" s="1035" t="s">
        <v>177</v>
      </c>
      <c r="C107" s="1059">
        <v>16947284</v>
      </c>
      <c r="D107" s="1059">
        <v>25165825</v>
      </c>
      <c r="E107" s="1059"/>
      <c r="F107" s="1082">
        <f>SUM(C107:E107)</f>
        <v>42113109</v>
      </c>
      <c r="I107" s="1033"/>
    </row>
    <row r="108" spans="1:9" x14ac:dyDescent="0.2">
      <c r="A108" s="44"/>
      <c r="B108" s="968" t="s">
        <v>401</v>
      </c>
      <c r="C108" s="1053">
        <f>C109+C111+C113</f>
        <v>2921000</v>
      </c>
      <c r="D108" s="1039"/>
      <c r="E108" s="1053"/>
      <c r="F108" s="1091">
        <f>SUM(C108:E108)</f>
        <v>2921000</v>
      </c>
      <c r="I108" s="1033"/>
    </row>
    <row r="109" spans="1:9" x14ac:dyDescent="0.2">
      <c r="A109" s="44"/>
      <c r="B109" s="978" t="s">
        <v>318</v>
      </c>
      <c r="C109" s="1058">
        <v>300000</v>
      </c>
      <c r="D109" s="1042"/>
      <c r="E109" s="1058"/>
      <c r="F109" s="981">
        <f>SUM(C109:E109)</f>
        <v>300000</v>
      </c>
      <c r="I109" s="1033"/>
    </row>
    <row r="110" spans="1:9" x14ac:dyDescent="0.2">
      <c r="A110" s="44"/>
      <c r="B110" s="971" t="s">
        <v>402</v>
      </c>
      <c r="C110" s="1058"/>
      <c r="D110" s="1042"/>
      <c r="E110" s="1058"/>
      <c r="F110" s="981"/>
      <c r="I110" s="1033"/>
    </row>
    <row r="111" spans="1:9" x14ac:dyDescent="0.2">
      <c r="A111" s="44"/>
      <c r="B111" s="969" t="s">
        <v>389</v>
      </c>
      <c r="C111" s="1058">
        <v>2000000</v>
      </c>
      <c r="D111" s="1042"/>
      <c r="E111" s="1058"/>
      <c r="F111" s="981">
        <f>SUM(C111:E111)</f>
        <v>2000000</v>
      </c>
      <c r="I111" s="1033"/>
    </row>
    <row r="112" spans="1:9" x14ac:dyDescent="0.2">
      <c r="A112" s="44"/>
      <c r="B112" s="1034" t="s">
        <v>403</v>
      </c>
      <c r="C112" s="1058"/>
      <c r="D112" s="1042"/>
      <c r="E112" s="1058"/>
      <c r="F112" s="981"/>
      <c r="I112" s="1033"/>
    </row>
    <row r="113" spans="1:9" x14ac:dyDescent="0.2">
      <c r="A113" s="49"/>
      <c r="B113" s="1035" t="s">
        <v>177</v>
      </c>
      <c r="C113" s="1059">
        <v>621000</v>
      </c>
      <c r="D113" s="1063"/>
      <c r="E113" s="1059"/>
      <c r="F113" s="982">
        <f>SUM(C113:E113)</f>
        <v>621000</v>
      </c>
      <c r="I113" s="1033"/>
    </row>
    <row r="114" spans="1:9" x14ac:dyDescent="0.2">
      <c r="A114" s="44"/>
      <c r="B114" s="968" t="s">
        <v>431</v>
      </c>
      <c r="C114" s="1058"/>
      <c r="D114" s="1042"/>
      <c r="E114" s="1053">
        <f>E115+E117</f>
        <v>4512398</v>
      </c>
      <c r="F114" s="985">
        <f>F115+F117</f>
        <v>4512398</v>
      </c>
      <c r="I114" s="1033"/>
    </row>
    <row r="115" spans="1:9" x14ac:dyDescent="0.2">
      <c r="A115" s="44"/>
      <c r="B115" s="1277" t="s">
        <v>485</v>
      </c>
      <c r="C115" s="1058"/>
      <c r="D115" s="1042"/>
      <c r="E115" s="1058">
        <v>3563369</v>
      </c>
      <c r="F115" s="981">
        <f>SUM(E115)</f>
        <v>3563369</v>
      </c>
      <c r="I115" s="1033"/>
    </row>
    <row r="116" spans="1:9" x14ac:dyDescent="0.2">
      <c r="A116" s="44"/>
      <c r="B116" s="1278" t="s">
        <v>413</v>
      </c>
      <c r="C116" s="1058"/>
      <c r="D116" s="1042"/>
      <c r="E116" s="1058"/>
      <c r="F116" s="981"/>
      <c r="I116" s="1033"/>
    </row>
    <row r="117" spans="1:9" ht="13.5" thickBot="1" x14ac:dyDescent="0.25">
      <c r="A117" s="44"/>
      <c r="B117" s="1035" t="s">
        <v>177</v>
      </c>
      <c r="C117" s="1058"/>
      <c r="D117" s="1042"/>
      <c r="E117" s="1058">
        <v>949029</v>
      </c>
      <c r="F117" s="981">
        <f>SUM(E117)</f>
        <v>949029</v>
      </c>
      <c r="I117" s="1033"/>
    </row>
    <row r="118" spans="1:9" ht="19.5" customHeight="1" thickTop="1" thickBot="1" x14ac:dyDescent="0.25">
      <c r="A118" s="125"/>
      <c r="B118" s="1064" t="s">
        <v>322</v>
      </c>
      <c r="C118" s="1061">
        <f>C78+C79+C108</f>
        <v>102312034</v>
      </c>
      <c r="D118" s="1043">
        <f>D79</f>
        <v>189007230</v>
      </c>
      <c r="E118" s="1061">
        <f>E78+E79+E114</f>
        <v>6840853</v>
      </c>
      <c r="F118" s="983">
        <f>F78+F79+F108+F114</f>
        <v>298160117</v>
      </c>
      <c r="I118" s="1033"/>
    </row>
    <row r="119" spans="1:9" ht="13.5" thickTop="1" x14ac:dyDescent="0.2">
      <c r="A119" s="973"/>
      <c r="B119" s="958"/>
      <c r="C119" s="966"/>
      <c r="D119" s="966"/>
      <c r="E119" s="966"/>
      <c r="F119" s="974"/>
      <c r="I119" s="1033"/>
    </row>
    <row r="120" spans="1:9" x14ac:dyDescent="0.2">
      <c r="A120" s="973"/>
      <c r="B120" s="958"/>
      <c r="C120" s="966"/>
      <c r="D120" s="966"/>
      <c r="E120" s="966"/>
      <c r="F120" s="974"/>
      <c r="I120" s="1033"/>
    </row>
    <row r="121" spans="1:9" x14ac:dyDescent="0.2">
      <c r="A121" s="973"/>
      <c r="B121" s="958"/>
      <c r="C121" s="966"/>
      <c r="D121" s="966"/>
      <c r="E121" s="966"/>
      <c r="F121" s="974"/>
      <c r="I121" s="1033"/>
    </row>
    <row r="122" spans="1:9" x14ac:dyDescent="0.2">
      <c r="A122" s="973"/>
      <c r="B122" s="958"/>
      <c r="C122" s="966"/>
      <c r="D122" s="966"/>
      <c r="E122" s="966"/>
      <c r="F122" s="974"/>
      <c r="I122" s="1033"/>
    </row>
    <row r="123" spans="1:9" x14ac:dyDescent="0.2">
      <c r="A123" s="973"/>
      <c r="B123" s="958"/>
      <c r="C123" s="966"/>
      <c r="D123" s="966"/>
      <c r="E123" s="966"/>
      <c r="F123" s="974"/>
      <c r="I123" s="1033"/>
    </row>
    <row r="124" spans="1:9" x14ac:dyDescent="0.2">
      <c r="A124" s="973"/>
      <c r="B124" s="958"/>
      <c r="C124" s="966"/>
      <c r="D124" s="966"/>
      <c r="E124" s="966"/>
      <c r="F124" s="974"/>
      <c r="I124" s="1033"/>
    </row>
    <row r="125" spans="1:9" x14ac:dyDescent="0.2">
      <c r="A125" s="973"/>
      <c r="B125" s="958"/>
      <c r="C125" s="966"/>
      <c r="D125" s="966"/>
      <c r="E125" s="966"/>
      <c r="F125" s="974"/>
      <c r="I125" s="1033"/>
    </row>
    <row r="126" spans="1:9" x14ac:dyDescent="0.2">
      <c r="A126" s="973"/>
      <c r="B126" s="958"/>
      <c r="C126" s="966"/>
      <c r="D126" s="966"/>
      <c r="E126" s="966"/>
      <c r="F126" s="974"/>
      <c r="I126" s="1033"/>
    </row>
    <row r="127" spans="1:9" x14ac:dyDescent="0.2">
      <c r="A127" s="973"/>
      <c r="B127" s="958"/>
      <c r="C127" s="966"/>
      <c r="D127" s="966"/>
      <c r="E127" s="966"/>
      <c r="F127" s="974"/>
      <c r="I127" s="1033"/>
    </row>
    <row r="128" spans="1:9" x14ac:dyDescent="0.2">
      <c r="A128" s="973"/>
      <c r="B128" s="958"/>
      <c r="C128" s="966"/>
      <c r="D128" s="966"/>
      <c r="E128" s="966"/>
      <c r="F128" s="974"/>
      <c r="I128" s="1033"/>
    </row>
    <row r="129" spans="1:9" x14ac:dyDescent="0.2">
      <c r="A129" s="973"/>
      <c r="B129" s="958"/>
      <c r="C129" s="966"/>
      <c r="D129" s="966"/>
      <c r="E129" s="966"/>
      <c r="F129" s="974"/>
      <c r="I129" s="1033"/>
    </row>
    <row r="130" spans="1:9" x14ac:dyDescent="0.2">
      <c r="A130" s="973"/>
      <c r="B130" s="958"/>
      <c r="C130" s="966"/>
      <c r="D130" s="966"/>
      <c r="E130" s="966"/>
      <c r="F130" s="974"/>
      <c r="I130" s="1033"/>
    </row>
    <row r="131" spans="1:9" x14ac:dyDescent="0.2">
      <c r="A131" s="973"/>
      <c r="B131" s="958"/>
      <c r="C131" s="966"/>
      <c r="D131" s="966"/>
      <c r="E131" s="966"/>
      <c r="F131" s="974"/>
      <c r="I131" s="1033"/>
    </row>
    <row r="132" spans="1:9" x14ac:dyDescent="0.2">
      <c r="A132" s="973"/>
      <c r="B132" s="958"/>
      <c r="C132" s="966"/>
      <c r="D132" s="966"/>
      <c r="E132" s="966"/>
      <c r="F132" s="974"/>
      <c r="I132" s="1033"/>
    </row>
    <row r="133" spans="1:9" x14ac:dyDescent="0.2">
      <c r="A133" s="973"/>
      <c r="B133" s="958"/>
      <c r="C133" s="966"/>
      <c r="D133" s="966"/>
      <c r="E133" s="966"/>
      <c r="F133" s="974"/>
      <c r="I133" s="1033"/>
    </row>
    <row r="134" spans="1:9" x14ac:dyDescent="0.2">
      <c r="A134" s="973"/>
      <c r="B134" s="958"/>
      <c r="C134" s="966"/>
      <c r="D134" s="966"/>
      <c r="E134" s="966"/>
      <c r="F134" s="974"/>
      <c r="I134" s="1033"/>
    </row>
    <row r="135" spans="1:9" x14ac:dyDescent="0.2">
      <c r="A135" s="973"/>
      <c r="B135" s="958"/>
      <c r="C135" s="966"/>
      <c r="D135" s="966"/>
      <c r="E135" s="966"/>
      <c r="F135" s="974"/>
      <c r="I135" s="1033"/>
    </row>
    <row r="136" spans="1:9" x14ac:dyDescent="0.2">
      <c r="A136" s="973"/>
      <c r="B136" s="958"/>
      <c r="C136" s="966"/>
      <c r="D136" s="966"/>
      <c r="E136" s="966"/>
      <c r="F136" s="974"/>
      <c r="I136" s="1033"/>
    </row>
    <row r="137" spans="1:9" x14ac:dyDescent="0.2">
      <c r="A137" s="973"/>
      <c r="B137" s="958"/>
      <c r="C137" s="966"/>
      <c r="D137" s="966"/>
      <c r="E137" s="966"/>
      <c r="F137" s="974"/>
      <c r="I137" s="1033"/>
    </row>
    <row r="138" spans="1:9" x14ac:dyDescent="0.2">
      <c r="A138" s="973"/>
      <c r="B138" s="958"/>
      <c r="C138" s="966"/>
      <c r="D138" s="966"/>
      <c r="E138" s="966"/>
      <c r="F138" s="974"/>
      <c r="I138" s="1033"/>
    </row>
    <row r="139" spans="1:9" x14ac:dyDescent="0.2">
      <c r="A139" s="973"/>
      <c r="B139" s="958"/>
      <c r="C139" s="966"/>
      <c r="D139" s="966"/>
      <c r="E139" s="966"/>
      <c r="F139" s="974"/>
      <c r="I139" s="1033"/>
    </row>
    <row r="140" spans="1:9" x14ac:dyDescent="0.2">
      <c r="A140" s="973"/>
      <c r="B140" s="958"/>
      <c r="C140" s="966"/>
      <c r="D140" s="966"/>
      <c r="E140" s="966"/>
      <c r="F140" s="974"/>
      <c r="I140" s="1033"/>
    </row>
    <row r="141" spans="1:9" x14ac:dyDescent="0.2">
      <c r="A141" s="973"/>
      <c r="B141" s="958"/>
      <c r="C141" s="966"/>
      <c r="D141" s="966"/>
      <c r="E141" s="966"/>
      <c r="F141" s="974"/>
      <c r="I141" s="1033"/>
    </row>
    <row r="142" spans="1:9" x14ac:dyDescent="0.2">
      <c r="A142" s="973"/>
      <c r="B142" s="958"/>
      <c r="C142" s="966"/>
      <c r="D142" s="966"/>
      <c r="E142" s="966"/>
      <c r="F142" s="974"/>
      <c r="I142" s="1033"/>
    </row>
    <row r="143" spans="1:9" x14ac:dyDescent="0.2">
      <c r="A143" s="973"/>
      <c r="B143" s="958"/>
      <c r="C143" s="966"/>
      <c r="D143" s="966"/>
      <c r="E143" s="966"/>
      <c r="F143" s="974"/>
      <c r="I143" s="1033"/>
    </row>
    <row r="144" spans="1:9" x14ac:dyDescent="0.2">
      <c r="A144" s="973"/>
      <c r="B144" s="958"/>
      <c r="C144" s="966"/>
      <c r="D144" s="966"/>
      <c r="E144" s="966"/>
      <c r="F144" s="974"/>
      <c r="I144" s="1033"/>
    </row>
    <row r="145" spans="1:9" x14ac:dyDescent="0.2">
      <c r="A145" s="973"/>
      <c r="B145" s="958"/>
      <c r="C145" s="966"/>
      <c r="D145" s="966"/>
      <c r="E145" s="966"/>
      <c r="F145" s="974"/>
      <c r="I145" s="1033"/>
    </row>
    <row r="146" spans="1:9" x14ac:dyDescent="0.2">
      <c r="A146" s="973"/>
      <c r="B146" s="958"/>
      <c r="C146" s="966"/>
      <c r="D146" s="966"/>
      <c r="E146" s="966"/>
      <c r="F146" s="974"/>
      <c r="I146" s="1033"/>
    </row>
    <row r="147" spans="1:9" x14ac:dyDescent="0.2">
      <c r="A147" s="973"/>
      <c r="B147" s="958"/>
      <c r="C147" s="966"/>
      <c r="D147" s="966"/>
      <c r="E147" s="966"/>
      <c r="F147" s="974"/>
      <c r="I147" s="1033"/>
    </row>
    <row r="148" spans="1:9" x14ac:dyDescent="0.2">
      <c r="A148" s="973"/>
      <c r="B148" s="958"/>
      <c r="C148" s="966"/>
      <c r="D148" s="966"/>
      <c r="E148" s="966"/>
      <c r="F148" s="974"/>
      <c r="I148" s="1033"/>
    </row>
    <row r="149" spans="1:9" x14ac:dyDescent="0.2">
      <c r="A149" s="973"/>
      <c r="B149" s="958"/>
      <c r="C149" s="966"/>
      <c r="D149" s="966"/>
      <c r="E149" s="966"/>
      <c r="F149" s="974"/>
      <c r="I149" s="1033"/>
    </row>
    <row r="150" spans="1:9" ht="13.5" thickBot="1" x14ac:dyDescent="0.25">
      <c r="A150" s="940"/>
      <c r="B150" s="958"/>
      <c r="C150" s="1655" t="s">
        <v>353</v>
      </c>
      <c r="D150" s="1655"/>
      <c r="E150" s="1655"/>
      <c r="F150" s="1446"/>
      <c r="I150" s="1033"/>
    </row>
    <row r="151" spans="1:9" ht="13.5" customHeight="1" thickTop="1" x14ac:dyDescent="0.2">
      <c r="A151" s="1656" t="s">
        <v>287</v>
      </c>
      <c r="B151" s="1657"/>
      <c r="C151" s="1664" t="s">
        <v>376</v>
      </c>
      <c r="D151" s="1671" t="s">
        <v>354</v>
      </c>
      <c r="E151" s="1664" t="s">
        <v>355</v>
      </c>
      <c r="F151" s="1652" t="s">
        <v>356</v>
      </c>
      <c r="I151" s="1033"/>
    </row>
    <row r="152" spans="1:9" ht="16.5" customHeight="1" thickBot="1" x14ac:dyDescent="0.25">
      <c r="A152" s="2" t="s">
        <v>43</v>
      </c>
      <c r="B152" s="1051" t="s">
        <v>44</v>
      </c>
      <c r="C152" s="1665"/>
      <c r="D152" s="1674"/>
      <c r="E152" s="1665"/>
      <c r="F152" s="1666"/>
      <c r="I152" s="1033"/>
    </row>
    <row r="153" spans="1:9" ht="15" customHeight="1" thickBot="1" x14ac:dyDescent="0.25">
      <c r="A153" s="126"/>
      <c r="B153" s="975" t="s">
        <v>323</v>
      </c>
      <c r="C153" s="1065">
        <f>C118</f>
        <v>102312034</v>
      </c>
      <c r="D153" s="1044">
        <f>D118</f>
        <v>189007230</v>
      </c>
      <c r="E153" s="1065">
        <f>E118</f>
        <v>6840853</v>
      </c>
      <c r="F153" s="1268">
        <f>F118</f>
        <v>298160117</v>
      </c>
      <c r="I153" s="1033"/>
    </row>
    <row r="154" spans="1:9" ht="13.5" thickTop="1" x14ac:dyDescent="0.2">
      <c r="A154" s="44"/>
      <c r="B154" s="957" t="s">
        <v>100</v>
      </c>
      <c r="C154" s="1053">
        <f>C155+C157</f>
        <v>127000</v>
      </c>
      <c r="D154" s="1039"/>
      <c r="E154" s="1053"/>
      <c r="F154" s="1110">
        <f>F155+F157</f>
        <v>127000</v>
      </c>
      <c r="I154" s="1033"/>
    </row>
    <row r="155" spans="1:9" x14ac:dyDescent="0.2">
      <c r="A155" s="44"/>
      <c r="B155" s="1036" t="s">
        <v>404</v>
      </c>
      <c r="C155" s="1058">
        <v>100000</v>
      </c>
      <c r="D155" s="1042"/>
      <c r="E155" s="1058"/>
      <c r="F155" s="1084">
        <f>SUM(C155:E155)</f>
        <v>100000</v>
      </c>
      <c r="I155" s="1033"/>
    </row>
    <row r="156" spans="1:9" x14ac:dyDescent="0.2">
      <c r="A156" s="44"/>
      <c r="B156" s="958" t="s">
        <v>405</v>
      </c>
      <c r="C156" s="1058"/>
      <c r="D156" s="1042"/>
      <c r="E156" s="1058"/>
      <c r="F156" s="1084">
        <f>SUM(C156:E156)</f>
        <v>0</v>
      </c>
      <c r="I156" s="1033"/>
    </row>
    <row r="157" spans="1:9" x14ac:dyDescent="0.2">
      <c r="A157" s="49"/>
      <c r="B157" s="1037" t="s">
        <v>177</v>
      </c>
      <c r="C157" s="1059">
        <v>27000</v>
      </c>
      <c r="D157" s="1045"/>
      <c r="E157" s="1059"/>
      <c r="F157" s="1082">
        <f>SUM(C157:E157)</f>
        <v>27000</v>
      </c>
      <c r="I157" s="1033"/>
    </row>
    <row r="158" spans="1:9" x14ac:dyDescent="0.2">
      <c r="A158" s="44"/>
      <c r="B158" s="957" t="s">
        <v>406</v>
      </c>
      <c r="C158" s="1053">
        <f>C159</f>
        <v>1000000</v>
      </c>
      <c r="D158" s="1046"/>
      <c r="E158" s="1066"/>
      <c r="F158" s="1110">
        <f>F159</f>
        <v>1000000</v>
      </c>
      <c r="I158" s="1033"/>
    </row>
    <row r="159" spans="1:9" x14ac:dyDescent="0.2">
      <c r="A159" s="44"/>
      <c r="B159" s="1032" t="s">
        <v>381</v>
      </c>
      <c r="C159" s="1058">
        <v>1000000</v>
      </c>
      <c r="D159" s="1042"/>
      <c r="E159" s="1058"/>
      <c r="F159" s="1084">
        <f>SUM(C159:E159)</f>
        <v>1000000</v>
      </c>
      <c r="I159" s="1033"/>
    </row>
    <row r="160" spans="1:9" x14ac:dyDescent="0.2">
      <c r="A160" s="49"/>
      <c r="B160" s="956" t="s">
        <v>407</v>
      </c>
      <c r="C160" s="1057"/>
      <c r="D160" s="1088"/>
      <c r="E160" s="1057"/>
      <c r="F160" s="1082"/>
      <c r="I160" s="1033"/>
    </row>
    <row r="161" spans="1:9" x14ac:dyDescent="0.2">
      <c r="A161" s="44"/>
      <c r="B161" s="957" t="s">
        <v>339</v>
      </c>
      <c r="C161" s="1058"/>
      <c r="D161" s="1053">
        <f>D162+D166</f>
        <v>5612342</v>
      </c>
      <c r="E161" s="1053">
        <f>E164</f>
        <v>2500000</v>
      </c>
      <c r="F161" s="1091">
        <f>SUM(C161:E161)</f>
        <v>8112342</v>
      </c>
      <c r="I161" s="1033"/>
    </row>
    <row r="162" spans="1:9" x14ac:dyDescent="0.2">
      <c r="A162" s="44"/>
      <c r="B162" s="1036" t="s">
        <v>412</v>
      </c>
      <c r="C162" s="1058"/>
      <c r="D162" s="1042">
        <v>4385852</v>
      </c>
      <c r="E162" s="1058"/>
      <c r="F162" s="1106">
        <f>SUM(C162:E162)</f>
        <v>4385852</v>
      </c>
      <c r="I162" s="1033"/>
    </row>
    <row r="163" spans="1:9" x14ac:dyDescent="0.2">
      <c r="A163" s="44"/>
      <c r="B163" s="1111" t="s">
        <v>413</v>
      </c>
      <c r="C163" s="1058"/>
      <c r="D163" s="1042"/>
      <c r="E163" s="1058"/>
      <c r="F163" s="1106"/>
      <c r="I163" s="1033"/>
    </row>
    <row r="164" spans="1:9" x14ac:dyDescent="0.2">
      <c r="A164" s="44"/>
      <c r="B164" s="1274" t="s">
        <v>473</v>
      </c>
      <c r="C164" s="1058"/>
      <c r="D164" s="1042"/>
      <c r="E164" s="1058">
        <v>2500000</v>
      </c>
      <c r="F164" s="1106">
        <f>SUM(E164)</f>
        <v>2500000</v>
      </c>
      <c r="I164" s="1033"/>
    </row>
    <row r="165" spans="1:9" x14ac:dyDescent="0.2">
      <c r="A165" s="44"/>
      <c r="B165" s="1111" t="s">
        <v>474</v>
      </c>
      <c r="C165" s="1058"/>
      <c r="D165" s="1042"/>
      <c r="E165" s="1058"/>
      <c r="F165" s="1106"/>
      <c r="I165" s="1033"/>
    </row>
    <row r="166" spans="1:9" x14ac:dyDescent="0.2">
      <c r="A166" s="49"/>
      <c r="B166" s="1275" t="s">
        <v>414</v>
      </c>
      <c r="C166" s="1059"/>
      <c r="D166" s="1045">
        <v>1226490</v>
      </c>
      <c r="E166" s="1059"/>
      <c r="F166" s="1112">
        <f>SUM(C166:E166)</f>
        <v>1226490</v>
      </c>
      <c r="I166" s="1033"/>
    </row>
    <row r="167" spans="1:9" x14ac:dyDescent="0.2">
      <c r="A167" s="44"/>
      <c r="B167" s="957" t="s">
        <v>427</v>
      </c>
      <c r="C167" s="1058"/>
      <c r="D167" s="1273">
        <f>D168+D170</f>
        <v>10878424</v>
      </c>
      <c r="E167" s="1113">
        <f>E168+E170</f>
        <v>0</v>
      </c>
      <c r="F167" s="1265">
        <f>SUM(D167:E167)</f>
        <v>10878424</v>
      </c>
      <c r="I167" s="1033"/>
    </row>
    <row r="168" spans="1:9" x14ac:dyDescent="0.2">
      <c r="A168" s="44"/>
      <c r="B168" s="1036" t="s">
        <v>428</v>
      </c>
      <c r="C168" s="1058"/>
      <c r="D168" s="1058">
        <v>8565688</v>
      </c>
      <c r="E168" s="1058"/>
      <c r="F168" s="1084">
        <f>SUM(D168:E168)</f>
        <v>8565688</v>
      </c>
      <c r="I168" s="1033"/>
    </row>
    <row r="169" spans="1:9" x14ac:dyDescent="0.2">
      <c r="A169" s="44"/>
      <c r="B169" s="958" t="s">
        <v>429</v>
      </c>
      <c r="C169" s="1058"/>
      <c r="D169" s="1058"/>
      <c r="E169" s="1058"/>
      <c r="F169" s="1084"/>
      <c r="I169" s="1033"/>
    </row>
    <row r="170" spans="1:9" x14ac:dyDescent="0.2">
      <c r="A170" s="44"/>
      <c r="B170" s="1275" t="s">
        <v>286</v>
      </c>
      <c r="C170" s="1058"/>
      <c r="D170" s="1058">
        <v>2312736</v>
      </c>
      <c r="E170" s="1058"/>
      <c r="F170" s="1084">
        <f>SUM(D170:E170)</f>
        <v>2312736</v>
      </c>
      <c r="I170" s="1033"/>
    </row>
    <row r="171" spans="1:9" x14ac:dyDescent="0.2">
      <c r="A171" s="941"/>
      <c r="B171" s="957" t="s">
        <v>129</v>
      </c>
      <c r="C171" s="1067"/>
      <c r="D171" s="1047"/>
      <c r="E171" s="1273">
        <f>E172+E174</f>
        <v>1834145</v>
      </c>
      <c r="F171" s="1273">
        <f>F172+F174</f>
        <v>1834145</v>
      </c>
      <c r="I171" s="1033"/>
    </row>
    <row r="172" spans="1:9" x14ac:dyDescent="0.2">
      <c r="A172" s="44"/>
      <c r="B172" s="1274" t="s">
        <v>473</v>
      </c>
      <c r="C172" s="1266"/>
      <c r="D172" s="1267"/>
      <c r="E172" s="1058">
        <v>1444209</v>
      </c>
      <c r="F172" s="1106">
        <f>SUM(E172)</f>
        <v>1444209</v>
      </c>
      <c r="I172" s="1033"/>
    </row>
    <row r="173" spans="1:9" x14ac:dyDescent="0.2">
      <c r="A173" s="44"/>
      <c r="B173" s="1111" t="s">
        <v>475</v>
      </c>
      <c r="C173" s="1266"/>
      <c r="D173" s="1267"/>
      <c r="E173" s="1058"/>
      <c r="F173" s="1106"/>
      <c r="I173" s="1033"/>
    </row>
    <row r="174" spans="1:9" x14ac:dyDescent="0.2">
      <c r="A174" s="49"/>
      <c r="B174" s="1275" t="s">
        <v>414</v>
      </c>
      <c r="C174" s="1057"/>
      <c r="D174" s="1088"/>
      <c r="E174" s="1059">
        <v>389936</v>
      </c>
      <c r="F174" s="1112">
        <f>SUM(E174)</f>
        <v>389936</v>
      </c>
      <c r="I174" s="1033"/>
    </row>
    <row r="175" spans="1:9" x14ac:dyDescent="0.2">
      <c r="A175" s="44"/>
      <c r="B175" s="1272" t="s">
        <v>476</v>
      </c>
      <c r="C175" s="1266"/>
      <c r="D175" s="1267"/>
      <c r="E175" s="1273">
        <f>E176+E177</f>
        <v>187520</v>
      </c>
      <c r="F175" s="1265">
        <f>F176+F177</f>
        <v>187520</v>
      </c>
      <c r="I175" s="1033"/>
    </row>
    <row r="176" spans="1:9" x14ac:dyDescent="0.2">
      <c r="A176" s="44"/>
      <c r="B176" s="1276" t="s">
        <v>477</v>
      </c>
      <c r="C176" s="1266"/>
      <c r="D176" s="1267"/>
      <c r="E176" s="1058">
        <v>147654</v>
      </c>
      <c r="F176" s="1106">
        <f>SUM(E176)</f>
        <v>147654</v>
      </c>
      <c r="I176" s="1033"/>
    </row>
    <row r="177" spans="1:9" x14ac:dyDescent="0.2">
      <c r="A177" s="49"/>
      <c r="B177" s="1037" t="s">
        <v>177</v>
      </c>
      <c r="C177" s="1057"/>
      <c r="D177" s="1088"/>
      <c r="E177" s="1059">
        <v>39866</v>
      </c>
      <c r="F177" s="1112">
        <f>SUM(E177)</f>
        <v>39866</v>
      </c>
      <c r="I177" s="1033"/>
    </row>
    <row r="178" spans="1:9" x14ac:dyDescent="0.2">
      <c r="A178" s="44"/>
      <c r="B178" s="1272" t="s">
        <v>478</v>
      </c>
      <c r="C178" s="1266"/>
      <c r="D178" s="1267"/>
      <c r="E178" s="1053">
        <f>E179</f>
        <v>108550</v>
      </c>
      <c r="F178" s="1110">
        <f>F179</f>
        <v>108550</v>
      </c>
      <c r="I178" s="1033"/>
    </row>
    <row r="179" spans="1:9" x14ac:dyDescent="0.2">
      <c r="A179" s="49"/>
      <c r="B179" s="1037" t="s">
        <v>479</v>
      </c>
      <c r="C179" s="1057"/>
      <c r="D179" s="1088"/>
      <c r="E179" s="1059">
        <v>108550</v>
      </c>
      <c r="F179" s="1112">
        <f>SUM(E179)</f>
        <v>108550</v>
      </c>
      <c r="I179" s="1033"/>
    </row>
    <row r="180" spans="1:9" x14ac:dyDescent="0.2">
      <c r="A180" s="49"/>
      <c r="B180" s="956"/>
      <c r="C180" s="1057"/>
      <c r="D180" s="1088"/>
      <c r="E180" s="1059"/>
      <c r="F180" s="1112"/>
      <c r="I180" s="1033"/>
    </row>
    <row r="181" spans="1:9" x14ac:dyDescent="0.2">
      <c r="A181" s="101">
        <v>1</v>
      </c>
      <c r="B181" s="102" t="s">
        <v>101</v>
      </c>
      <c r="C181" s="1068">
        <f>C182</f>
        <v>318000</v>
      </c>
      <c r="D181" s="1048"/>
      <c r="E181" s="1068"/>
      <c r="F181" s="1269">
        <f>F182</f>
        <v>318000</v>
      </c>
      <c r="I181" s="1033"/>
    </row>
    <row r="182" spans="1:9" x14ac:dyDescent="0.2">
      <c r="A182" s="43"/>
      <c r="B182" s="45" t="s">
        <v>165</v>
      </c>
      <c r="C182" s="1056">
        <f>C183+C185</f>
        <v>318000</v>
      </c>
      <c r="D182" s="1049"/>
      <c r="E182" s="1069"/>
      <c r="F182" s="1091">
        <f>F183+F185</f>
        <v>318000</v>
      </c>
      <c r="I182" s="1033" t="s">
        <v>408</v>
      </c>
    </row>
    <row r="183" spans="1:9" x14ac:dyDescent="0.2">
      <c r="A183" s="42"/>
      <c r="B183" s="978" t="s">
        <v>162</v>
      </c>
      <c r="C183" s="1054">
        <v>250000</v>
      </c>
      <c r="D183" s="1040"/>
      <c r="E183" s="1054"/>
      <c r="F183" s="1270">
        <f>SUM(C183:E183)</f>
        <v>250000</v>
      </c>
      <c r="I183" s="1033"/>
    </row>
    <row r="184" spans="1:9" x14ac:dyDescent="0.2">
      <c r="A184" s="42"/>
      <c r="B184" s="954" t="s">
        <v>166</v>
      </c>
      <c r="C184" s="1054"/>
      <c r="D184" s="1040"/>
      <c r="E184" s="1054"/>
      <c r="F184" s="1270"/>
      <c r="I184" s="1033"/>
    </row>
    <row r="185" spans="1:9" x14ac:dyDescent="0.2">
      <c r="A185" s="40"/>
      <c r="B185" s="978" t="s">
        <v>286</v>
      </c>
      <c r="C185" s="1054">
        <v>68000</v>
      </c>
      <c r="D185" s="1040"/>
      <c r="E185" s="1054"/>
      <c r="F185" s="1270">
        <f>SUM(C185:E185)</f>
        <v>68000</v>
      </c>
      <c r="I185" s="1033"/>
    </row>
    <row r="186" spans="1:9" ht="13.5" thickBot="1" x14ac:dyDescent="0.25">
      <c r="A186" s="1070"/>
      <c r="B186" s="1071"/>
      <c r="C186" s="1072"/>
      <c r="D186" s="1073"/>
      <c r="E186" s="1072"/>
      <c r="F186" s="1271"/>
    </row>
    <row r="187" spans="1:9" x14ac:dyDescent="0.2">
      <c r="A187" s="127"/>
      <c r="B187" s="954"/>
      <c r="C187" s="976"/>
      <c r="D187" s="976"/>
      <c r="E187" s="976"/>
      <c r="F187" s="986"/>
    </row>
    <row r="188" spans="1:9" x14ac:dyDescent="0.2">
      <c r="A188" s="1667" t="s">
        <v>102</v>
      </c>
      <c r="B188" s="1668"/>
      <c r="C188" s="979"/>
      <c r="D188" s="979"/>
      <c r="E188" s="979"/>
      <c r="F188" s="987"/>
    </row>
    <row r="189" spans="1:9" ht="13.5" thickBot="1" x14ac:dyDescent="0.25">
      <c r="A189" s="977"/>
      <c r="B189" s="978"/>
      <c r="C189" s="979"/>
      <c r="D189" s="979"/>
      <c r="E189" s="979"/>
      <c r="F189" s="988"/>
    </row>
    <row r="190" spans="1:9" ht="13.5" thickBot="1" x14ac:dyDescent="0.25">
      <c r="A190" s="46" t="s">
        <v>18</v>
      </c>
      <c r="B190" s="980" t="s">
        <v>47</v>
      </c>
      <c r="C190" s="1077">
        <f>C191+C198</f>
        <v>787529</v>
      </c>
      <c r="D190" s="1075"/>
      <c r="E190" s="1077">
        <f>E191</f>
        <v>1281690</v>
      </c>
      <c r="F190" s="1086">
        <f>F191+F198</f>
        <v>2069219</v>
      </c>
    </row>
    <row r="191" spans="1:9" x14ac:dyDescent="0.2">
      <c r="A191" s="47"/>
      <c r="B191" s="955" t="s">
        <v>167</v>
      </c>
      <c r="C191" s="1053">
        <f>C192+C194+C196</f>
        <v>682499</v>
      </c>
      <c r="D191" s="1039"/>
      <c r="E191" s="1053">
        <f>E192+E196</f>
        <v>1281690</v>
      </c>
      <c r="F191" s="1090">
        <f>F192+F194+F196</f>
        <v>1964189</v>
      </c>
    </row>
    <row r="192" spans="1:9" x14ac:dyDescent="0.2">
      <c r="A192" s="103"/>
      <c r="B192" s="969" t="s">
        <v>389</v>
      </c>
      <c r="C192" s="1054">
        <v>355354</v>
      </c>
      <c r="D192" s="1040"/>
      <c r="E192" s="1054">
        <v>1009205</v>
      </c>
      <c r="F192" s="984">
        <f>SUM(C192:E192)</f>
        <v>1364559</v>
      </c>
    </row>
    <row r="193" spans="1:6" x14ac:dyDescent="0.2">
      <c r="A193" s="103"/>
      <c r="B193" s="954" t="s">
        <v>486</v>
      </c>
      <c r="C193" s="1053"/>
      <c r="D193" s="1039"/>
      <c r="E193" s="1053"/>
      <c r="F193" s="984"/>
    </row>
    <row r="194" spans="1:6" x14ac:dyDescent="0.2">
      <c r="A194" s="103"/>
      <c r="B194" s="978" t="s">
        <v>162</v>
      </c>
      <c r="C194" s="1054">
        <v>182047</v>
      </c>
      <c r="D194" s="1040"/>
      <c r="E194" s="1054"/>
      <c r="F194" s="984">
        <f>SUM(C194:E194)</f>
        <v>182047</v>
      </c>
    </row>
    <row r="195" spans="1:6" x14ac:dyDescent="0.2">
      <c r="A195" s="48"/>
      <c r="B195" s="954" t="s">
        <v>409</v>
      </c>
      <c r="C195" s="1054"/>
      <c r="D195" s="1040"/>
      <c r="E195" s="1054"/>
      <c r="F195" s="984"/>
    </row>
    <row r="196" spans="1:6" x14ac:dyDescent="0.2">
      <c r="A196" s="128"/>
      <c r="B196" s="1279" t="s">
        <v>286</v>
      </c>
      <c r="C196" s="1055">
        <v>145098</v>
      </c>
      <c r="D196" s="1041"/>
      <c r="E196" s="1055">
        <v>272485</v>
      </c>
      <c r="F196" s="1089">
        <f>SUM(C196:E196)</f>
        <v>417583</v>
      </c>
    </row>
    <row r="197" spans="1:6" x14ac:dyDescent="0.2">
      <c r="A197" s="48"/>
      <c r="B197" s="954"/>
      <c r="C197" s="1054"/>
      <c r="D197" s="1040"/>
      <c r="E197" s="1054"/>
      <c r="F197" s="981"/>
    </row>
    <row r="198" spans="1:6" x14ac:dyDescent="0.2">
      <c r="A198" s="48"/>
      <c r="B198" s="955" t="s">
        <v>410</v>
      </c>
      <c r="C198" s="1053">
        <f>C199+C201</f>
        <v>105030</v>
      </c>
      <c r="D198" s="1050"/>
      <c r="E198" s="1078"/>
      <c r="F198" s="985">
        <f>F199+F201</f>
        <v>105030</v>
      </c>
    </row>
    <row r="199" spans="1:6" x14ac:dyDescent="0.2">
      <c r="A199" s="48"/>
      <c r="B199" s="978" t="s">
        <v>162</v>
      </c>
      <c r="C199" s="1054">
        <v>82700</v>
      </c>
      <c r="D199" s="1040"/>
      <c r="E199" s="1054"/>
      <c r="F199" s="981">
        <f>C199</f>
        <v>82700</v>
      </c>
    </row>
    <row r="200" spans="1:6" x14ac:dyDescent="0.2">
      <c r="A200" s="48"/>
      <c r="B200" s="954" t="s">
        <v>411</v>
      </c>
      <c r="C200" s="1054"/>
      <c r="D200" s="1040"/>
      <c r="E200" s="1054"/>
      <c r="F200" s="981"/>
    </row>
    <row r="201" spans="1:6" x14ac:dyDescent="0.2">
      <c r="A201" s="48"/>
      <c r="B201" s="1280" t="s">
        <v>286</v>
      </c>
      <c r="C201" s="1054">
        <v>22330</v>
      </c>
      <c r="D201" s="1040"/>
      <c r="E201" s="1054"/>
      <c r="F201" s="981">
        <f>C201</f>
        <v>22330</v>
      </c>
    </row>
    <row r="202" spans="1:6" ht="13.5" thickBot="1" x14ac:dyDescent="0.25">
      <c r="A202" s="48"/>
      <c r="B202" s="1074"/>
      <c r="C202" s="1054"/>
      <c r="D202" s="1040"/>
      <c r="E202" s="1054"/>
      <c r="F202" s="981"/>
    </row>
    <row r="203" spans="1:6" ht="14.25" thickTop="1" thickBot="1" x14ac:dyDescent="0.25">
      <c r="A203" s="1669" t="s">
        <v>46</v>
      </c>
      <c r="B203" s="1670"/>
      <c r="C203" s="1079">
        <f>C12+C181+C190</f>
        <v>104544563</v>
      </c>
      <c r="D203" s="1076">
        <f>D12</f>
        <v>205497996</v>
      </c>
      <c r="E203" s="1079">
        <f>E12+E190</f>
        <v>12752758</v>
      </c>
      <c r="F203" s="1087">
        <f>F12+F181+F190</f>
        <v>322795317</v>
      </c>
    </row>
    <row r="204" spans="1:6" ht="13.5" thickTop="1" x14ac:dyDescent="0.2">
      <c r="A204" s="1"/>
      <c r="B204" s="1"/>
      <c r="C204" s="1"/>
      <c r="D204" s="1"/>
      <c r="E204" s="1"/>
      <c r="F204" s="1"/>
    </row>
  </sheetData>
  <mergeCells count="22">
    <mergeCell ref="C9:C11"/>
    <mergeCell ref="D9:D11"/>
    <mergeCell ref="C76:C77"/>
    <mergeCell ref="D76:D77"/>
    <mergeCell ref="C151:C152"/>
    <mergeCell ref="D151:D152"/>
    <mergeCell ref="E76:E77"/>
    <mergeCell ref="F76:F77"/>
    <mergeCell ref="E151:E152"/>
    <mergeCell ref="F151:F152"/>
    <mergeCell ref="A188:B188"/>
    <mergeCell ref="A203:B203"/>
    <mergeCell ref="E9:E11"/>
    <mergeCell ref="F9:F11"/>
    <mergeCell ref="C150:F150"/>
    <mergeCell ref="A151:B151"/>
    <mergeCell ref="A6:F6"/>
    <mergeCell ref="A7:F7"/>
    <mergeCell ref="C8:F8"/>
    <mergeCell ref="A9:B9"/>
    <mergeCell ref="C75:F75"/>
    <mergeCell ref="A76:B76"/>
  </mergeCells>
  <pageMargins left="0.7" right="0.7" top="0.75" bottom="0.75" header="0.3" footer="0.3"/>
  <pageSetup paperSize="9" scale="85" fitToWidth="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28" workbookViewId="0">
      <selection activeCell="J14" sqref="J14"/>
    </sheetView>
  </sheetViews>
  <sheetFormatPr defaultRowHeight="12.75" x14ac:dyDescent="0.2"/>
  <cols>
    <col min="1" max="1" width="5.28515625" customWidth="1"/>
    <col min="2" max="2" width="49.5703125" customWidth="1"/>
    <col min="3" max="3" width="10.42578125" bestFit="1" customWidth="1"/>
    <col min="4" max="4" width="10.7109375" bestFit="1" customWidth="1"/>
    <col min="5" max="5" width="11.5703125" bestFit="1" customWidth="1"/>
    <col min="6" max="6" width="10.42578125" bestFit="1" customWidth="1"/>
  </cols>
  <sheetData>
    <row r="1" spans="1:6" x14ac:dyDescent="0.2">
      <c r="A1" s="1179"/>
      <c r="B1" s="1179"/>
      <c r="C1" s="1179"/>
      <c r="D1" s="1179"/>
      <c r="E1" s="1179"/>
    </row>
    <row r="2" spans="1:6" x14ac:dyDescent="0.2">
      <c r="A2" s="1179"/>
      <c r="B2" s="1179"/>
      <c r="C2" s="1179"/>
      <c r="D2" s="1179"/>
      <c r="E2" s="1179"/>
    </row>
    <row r="3" spans="1:6" x14ac:dyDescent="0.2">
      <c r="A3" s="1179"/>
      <c r="B3" s="1179"/>
      <c r="C3" s="1179"/>
      <c r="D3" s="1179"/>
      <c r="E3" s="1179"/>
    </row>
    <row r="4" spans="1:6" x14ac:dyDescent="0.2">
      <c r="A4" s="1679" t="s">
        <v>461</v>
      </c>
      <c r="B4" s="1680"/>
      <c r="C4" s="1680"/>
      <c r="D4" s="1680"/>
      <c r="E4" s="1680"/>
    </row>
    <row r="5" spans="1:6" x14ac:dyDescent="0.2">
      <c r="A5" s="1681" t="s">
        <v>444</v>
      </c>
      <c r="B5" s="1680"/>
      <c r="C5" s="1680"/>
      <c r="D5" s="1680"/>
      <c r="E5" s="1680"/>
    </row>
    <row r="6" spans="1:6" x14ac:dyDescent="0.2">
      <c r="A6" s="1181"/>
      <c r="B6" s="1181"/>
      <c r="C6" s="1181"/>
      <c r="D6" s="1181"/>
      <c r="E6" s="1181"/>
    </row>
    <row r="7" spans="1:6" ht="13.5" thickBot="1" x14ac:dyDescent="0.25">
      <c r="A7" s="1180"/>
      <c r="B7" s="1180"/>
      <c r="C7" s="1182"/>
      <c r="D7" s="1182" t="s">
        <v>445</v>
      </c>
      <c r="E7" s="1182"/>
    </row>
    <row r="8" spans="1:6" ht="24.75" customHeight="1" thickTop="1" x14ac:dyDescent="0.2">
      <c r="A8" s="1682" t="s">
        <v>287</v>
      </c>
      <c r="B8" s="1683"/>
      <c r="C8" s="1664" t="s">
        <v>376</v>
      </c>
      <c r="D8" s="1671" t="s">
        <v>354</v>
      </c>
      <c r="E8" s="1684" t="s">
        <v>355</v>
      </c>
      <c r="F8" s="1652" t="s">
        <v>356</v>
      </c>
    </row>
    <row r="9" spans="1:6" ht="13.5" thickBot="1" x14ac:dyDescent="0.25">
      <c r="A9" s="1183" t="s">
        <v>43</v>
      </c>
      <c r="B9" s="1184" t="s">
        <v>44</v>
      </c>
      <c r="C9" s="1665"/>
      <c r="D9" s="1674"/>
      <c r="E9" s="1685"/>
      <c r="F9" s="1666"/>
    </row>
    <row r="10" spans="1:6" ht="13.5" thickTop="1" x14ac:dyDescent="0.2">
      <c r="A10" s="1675" t="s">
        <v>446</v>
      </c>
      <c r="B10" s="1676"/>
      <c r="C10" s="1185"/>
      <c r="D10" s="1186"/>
      <c r="E10" s="1250"/>
      <c r="F10" s="1218"/>
    </row>
    <row r="11" spans="1:6" x14ac:dyDescent="0.2">
      <c r="A11" s="1187" t="s">
        <v>447</v>
      </c>
      <c r="B11" s="1188" t="s">
        <v>97</v>
      </c>
      <c r="C11" s="1189">
        <f>C16+C22+C29+C35</f>
        <v>28183045</v>
      </c>
      <c r="D11" s="1190"/>
      <c r="E11" s="1251">
        <f>E12+E16+E35+E40+E45+E50</f>
        <v>10561706</v>
      </c>
      <c r="F11" s="1219">
        <f>F12+F16+F35+F40+F45+F50+F22+F29</f>
        <v>38744751</v>
      </c>
    </row>
    <row r="12" spans="1:6" x14ac:dyDescent="0.2">
      <c r="A12" s="1228"/>
      <c r="B12" s="1227" t="s">
        <v>165</v>
      </c>
      <c r="C12" s="1191"/>
      <c r="D12" s="1191"/>
      <c r="E12" s="1231">
        <f>E13</f>
        <v>240000</v>
      </c>
      <c r="F12" s="1260">
        <f>F13</f>
        <v>240000</v>
      </c>
    </row>
    <row r="13" spans="1:6" x14ac:dyDescent="0.2">
      <c r="A13" s="1229"/>
      <c r="B13" s="1193" t="s">
        <v>452</v>
      </c>
      <c r="C13" s="1191"/>
      <c r="D13" s="1191"/>
      <c r="E13" s="1252">
        <v>240000</v>
      </c>
      <c r="F13" s="1230">
        <v>240000</v>
      </c>
    </row>
    <row r="14" spans="1:6" x14ac:dyDescent="0.2">
      <c r="A14" s="1229"/>
      <c r="B14" s="1193" t="s">
        <v>462</v>
      </c>
      <c r="C14" s="1191"/>
      <c r="D14" s="1191"/>
      <c r="E14" s="1240"/>
      <c r="F14" s="1220"/>
    </row>
    <row r="15" spans="1:6" x14ac:dyDescent="0.2">
      <c r="A15" s="1228"/>
      <c r="B15" s="1245"/>
      <c r="C15" s="1246"/>
      <c r="D15" s="1246"/>
      <c r="E15" s="1247"/>
      <c r="F15" s="1248"/>
    </row>
    <row r="16" spans="1:6" x14ac:dyDescent="0.2">
      <c r="A16" s="1241"/>
      <c r="B16" s="1242" t="s">
        <v>163</v>
      </c>
      <c r="C16" s="1243">
        <f>C17+C20</f>
        <v>16620614</v>
      </c>
      <c r="D16" s="1243"/>
      <c r="E16" s="1244">
        <f>E17+E20</f>
        <v>-3724770</v>
      </c>
      <c r="F16" s="1261">
        <f>F17+F20</f>
        <v>12895844</v>
      </c>
    </row>
    <row r="17" spans="1:9" x14ac:dyDescent="0.2">
      <c r="A17" s="1192"/>
      <c r="B17" s="1193" t="s">
        <v>448</v>
      </c>
      <c r="C17" s="1194">
        <v>13086614</v>
      </c>
      <c r="D17" s="1194"/>
      <c r="E17" s="1252">
        <v>-2932890</v>
      </c>
      <c r="F17" s="1230">
        <f>SUM(C17:E17)</f>
        <v>10153724</v>
      </c>
    </row>
    <row r="18" spans="1:9" x14ac:dyDescent="0.2">
      <c r="A18" s="1192"/>
      <c r="B18" s="1195" t="s">
        <v>449</v>
      </c>
      <c r="C18" s="1196"/>
      <c r="D18" s="1194"/>
      <c r="E18" s="1253"/>
      <c r="F18" s="1221"/>
    </row>
    <row r="19" spans="1:9" x14ac:dyDescent="0.2">
      <c r="A19" s="1192"/>
      <c r="B19" s="1193" t="s">
        <v>450</v>
      </c>
      <c r="C19" s="1196"/>
      <c r="D19" s="1194"/>
      <c r="E19" s="1253"/>
      <c r="F19" s="1221"/>
    </row>
    <row r="20" spans="1:9" x14ac:dyDescent="0.2">
      <c r="A20" s="1197"/>
      <c r="B20" s="1198" t="s">
        <v>451</v>
      </c>
      <c r="C20" s="1199">
        <v>3534000</v>
      </c>
      <c r="D20" s="1199"/>
      <c r="E20" s="1254">
        <v>-791880</v>
      </c>
      <c r="F20" s="1232">
        <f>SUM(C20:E20)</f>
        <v>2742120</v>
      </c>
      <c r="I20" s="903" t="s">
        <v>285</v>
      </c>
    </row>
    <row r="21" spans="1:9" x14ac:dyDescent="0.2">
      <c r="A21" s="1200"/>
      <c r="B21" s="1193"/>
      <c r="C21" s="1196"/>
      <c r="D21" s="1194"/>
      <c r="E21" s="1255"/>
      <c r="F21" s="1222"/>
    </row>
    <row r="22" spans="1:9" x14ac:dyDescent="0.2">
      <c r="A22" s="1201"/>
      <c r="B22" s="1202" t="s">
        <v>70</v>
      </c>
      <c r="C22" s="1203">
        <f>C23+C27</f>
        <v>9209000</v>
      </c>
      <c r="D22" s="1203"/>
      <c r="E22" s="1256"/>
      <c r="F22" s="1223">
        <f>C22</f>
        <v>9209000</v>
      </c>
    </row>
    <row r="23" spans="1:9" x14ac:dyDescent="0.2">
      <c r="A23" s="1201"/>
      <c r="B23" s="1193" t="s">
        <v>452</v>
      </c>
      <c r="C23" s="1194">
        <v>7251181</v>
      </c>
      <c r="D23" s="1194"/>
      <c r="E23" s="1256"/>
      <c r="F23" s="1223">
        <f>C23</f>
        <v>7251181</v>
      </c>
    </row>
    <row r="24" spans="1:9" x14ac:dyDescent="0.2">
      <c r="A24" s="1201"/>
      <c r="B24" s="1193" t="s">
        <v>453</v>
      </c>
      <c r="C24" s="1204"/>
      <c r="D24" s="1204"/>
      <c r="E24" s="1256"/>
      <c r="F24" s="1223"/>
    </row>
    <row r="25" spans="1:9" x14ac:dyDescent="0.2">
      <c r="A25" s="1201"/>
      <c r="B25" s="1193" t="s">
        <v>454</v>
      </c>
      <c r="C25" s="1204"/>
      <c r="D25" s="1204"/>
      <c r="E25" s="1256"/>
      <c r="F25" s="1223"/>
    </row>
    <row r="26" spans="1:9" x14ac:dyDescent="0.2">
      <c r="A26" s="1201"/>
      <c r="B26" s="1193" t="s">
        <v>455</v>
      </c>
      <c r="C26" s="1204"/>
      <c r="D26" s="1204"/>
      <c r="E26" s="1256"/>
      <c r="F26" s="1223"/>
    </row>
    <row r="27" spans="1:9" x14ac:dyDescent="0.2">
      <c r="A27" s="1205"/>
      <c r="B27" s="1198" t="s">
        <v>451</v>
      </c>
      <c r="C27" s="1206">
        <v>1957819</v>
      </c>
      <c r="D27" s="1206"/>
      <c r="E27" s="1257"/>
      <c r="F27" s="1262">
        <f>C27</f>
        <v>1957819</v>
      </c>
    </row>
    <row r="28" spans="1:9" x14ac:dyDescent="0.2">
      <c r="A28" s="1201"/>
      <c r="B28" s="1207"/>
      <c r="C28" s="1204"/>
      <c r="D28" s="1204"/>
      <c r="E28" s="1256"/>
      <c r="F28" s="1223"/>
    </row>
    <row r="29" spans="1:9" x14ac:dyDescent="0.2">
      <c r="A29" s="1201"/>
      <c r="B29" s="1237" t="s">
        <v>456</v>
      </c>
      <c r="C29" s="1204">
        <f>C30+C33</f>
        <v>643903</v>
      </c>
      <c r="D29" s="1204"/>
      <c r="E29" s="1256"/>
      <c r="F29" s="1263">
        <f>F30+F33</f>
        <v>643903</v>
      </c>
    </row>
    <row r="30" spans="1:9" x14ac:dyDescent="0.2">
      <c r="A30" s="1201"/>
      <c r="B30" s="1193" t="s">
        <v>452</v>
      </c>
      <c r="C30" s="1196">
        <v>507010</v>
      </c>
      <c r="D30" s="1194"/>
      <c r="E30" s="1256"/>
      <c r="F30" s="1264">
        <v>507010</v>
      </c>
    </row>
    <row r="31" spans="1:9" x14ac:dyDescent="0.2">
      <c r="A31" s="1201"/>
      <c r="B31" s="1193" t="s">
        <v>457</v>
      </c>
      <c r="C31" s="1196"/>
      <c r="D31" s="1204"/>
      <c r="E31" s="1256"/>
      <c r="F31" s="1264"/>
    </row>
    <row r="32" spans="1:9" x14ac:dyDescent="0.2">
      <c r="A32" s="1201"/>
      <c r="B32" s="1193" t="s">
        <v>458</v>
      </c>
      <c r="C32" s="1196"/>
      <c r="D32" s="1204"/>
      <c r="E32" s="1256"/>
      <c r="F32" s="1264"/>
    </row>
    <row r="33" spans="1:6" x14ac:dyDescent="0.2">
      <c r="A33" s="1205"/>
      <c r="B33" s="1198" t="s">
        <v>451</v>
      </c>
      <c r="C33" s="1206">
        <v>136893</v>
      </c>
      <c r="D33" s="1199"/>
      <c r="E33" s="1257"/>
      <c r="F33" s="1262">
        <v>136893</v>
      </c>
    </row>
    <row r="34" spans="1:6" x14ac:dyDescent="0.2">
      <c r="A34" s="1201"/>
      <c r="B34" s="1233"/>
      <c r="C34" s="1196"/>
      <c r="D34" s="1194"/>
      <c r="E34" s="1256"/>
      <c r="F34" s="1223"/>
    </row>
    <row r="35" spans="1:6" x14ac:dyDescent="0.2">
      <c r="A35" s="1201"/>
      <c r="B35" s="1208" t="s">
        <v>339</v>
      </c>
      <c r="C35" s="1204">
        <f>C36+C38</f>
        <v>1709528</v>
      </c>
      <c r="D35" s="1204"/>
      <c r="E35" s="1256">
        <f>E36+E38</f>
        <v>8032633</v>
      </c>
      <c r="F35" s="1223">
        <f>F36+F38</f>
        <v>9742161</v>
      </c>
    </row>
    <row r="36" spans="1:6" x14ac:dyDescent="0.2">
      <c r="A36" s="1201"/>
      <c r="B36" s="1193" t="s">
        <v>448</v>
      </c>
      <c r="C36" s="1196">
        <v>1346085</v>
      </c>
      <c r="D36" s="1194"/>
      <c r="E36" s="1238">
        <v>6324908</v>
      </c>
      <c r="F36" s="1264">
        <f>SUM(C36:E36)</f>
        <v>7670993</v>
      </c>
    </row>
    <row r="37" spans="1:6" x14ac:dyDescent="0.2">
      <c r="A37" s="1201"/>
      <c r="B37" s="1193" t="s">
        <v>466</v>
      </c>
      <c r="C37" s="1204"/>
      <c r="D37" s="1204"/>
      <c r="E37" s="1256"/>
      <c r="F37" s="1223"/>
    </row>
    <row r="38" spans="1:6" x14ac:dyDescent="0.2">
      <c r="A38" s="1205"/>
      <c r="B38" s="1198" t="s">
        <v>451</v>
      </c>
      <c r="C38" s="1199">
        <v>363443</v>
      </c>
      <c r="D38" s="1199"/>
      <c r="E38" s="1239">
        <v>1707725</v>
      </c>
      <c r="F38" s="1262">
        <f>C38+E38</f>
        <v>2071168</v>
      </c>
    </row>
    <row r="39" spans="1:6" x14ac:dyDescent="0.2">
      <c r="A39" s="1201"/>
      <c r="B39" s="1233"/>
      <c r="C39" s="1236"/>
      <c r="D39" s="1234"/>
      <c r="E39" s="1238"/>
      <c r="F39" s="1264"/>
    </row>
    <row r="40" spans="1:6" x14ac:dyDescent="0.2">
      <c r="A40" s="1201"/>
      <c r="B40" s="1208" t="s">
        <v>463</v>
      </c>
      <c r="C40" s="1194"/>
      <c r="D40" s="1234"/>
      <c r="E40" s="1256">
        <f>E41+E43</f>
        <v>1769110</v>
      </c>
      <c r="F40" s="1223">
        <f>F41+F43</f>
        <v>1769110</v>
      </c>
    </row>
    <row r="41" spans="1:6" x14ac:dyDescent="0.2">
      <c r="A41" s="1201"/>
      <c r="B41" s="1193" t="s">
        <v>464</v>
      </c>
      <c r="C41" s="1235"/>
      <c r="D41" s="1209"/>
      <c r="E41" s="1252">
        <v>1393000</v>
      </c>
      <c r="F41" s="1230">
        <f>SUM(E41)</f>
        <v>1393000</v>
      </c>
    </row>
    <row r="42" spans="1:6" x14ac:dyDescent="0.2">
      <c r="A42" s="1201"/>
      <c r="B42" s="1193" t="s">
        <v>465</v>
      </c>
      <c r="C42" s="1194"/>
      <c r="D42" s="1194"/>
      <c r="E42" s="1252"/>
      <c r="F42" s="1223"/>
    </row>
    <row r="43" spans="1:6" x14ac:dyDescent="0.2">
      <c r="A43" s="1205"/>
      <c r="B43" s="1198" t="s">
        <v>451</v>
      </c>
      <c r="C43" s="1215"/>
      <c r="D43" s="1215"/>
      <c r="E43" s="1254">
        <v>376110</v>
      </c>
      <c r="F43" s="1232">
        <v>376110</v>
      </c>
    </row>
    <row r="44" spans="1:6" x14ac:dyDescent="0.2">
      <c r="A44" s="1201"/>
      <c r="B44" s="1233"/>
      <c r="C44" s="1203"/>
      <c r="D44" s="1203"/>
      <c r="E44" s="1252"/>
      <c r="F44" s="1230"/>
    </row>
    <row r="45" spans="1:6" x14ac:dyDescent="0.2">
      <c r="A45" s="1201"/>
      <c r="B45" s="1208" t="s">
        <v>467</v>
      </c>
      <c r="C45" s="1203"/>
      <c r="D45" s="1203"/>
      <c r="E45" s="1256">
        <f>E46+E48</f>
        <v>3889133</v>
      </c>
      <c r="F45" s="1223">
        <f>F46+F48</f>
        <v>3889133</v>
      </c>
    </row>
    <row r="46" spans="1:6" x14ac:dyDescent="0.2">
      <c r="A46" s="1201"/>
      <c r="B46" s="1193" t="s">
        <v>452</v>
      </c>
      <c r="C46" s="1203"/>
      <c r="D46" s="1203"/>
      <c r="E46" s="1252">
        <v>3409440</v>
      </c>
      <c r="F46" s="1230">
        <f>SUM(E46)</f>
        <v>3409440</v>
      </c>
    </row>
    <row r="47" spans="1:6" x14ac:dyDescent="0.2">
      <c r="A47" s="1201"/>
      <c r="B47" s="1233" t="s">
        <v>468</v>
      </c>
      <c r="C47" s="1203"/>
      <c r="D47" s="1203"/>
      <c r="E47" s="1252"/>
      <c r="F47" s="1230"/>
    </row>
    <row r="48" spans="1:6" x14ac:dyDescent="0.2">
      <c r="A48" s="1205"/>
      <c r="B48" s="1198" t="s">
        <v>451</v>
      </c>
      <c r="C48" s="1215"/>
      <c r="D48" s="1215"/>
      <c r="E48" s="1254">
        <v>479693</v>
      </c>
      <c r="F48" s="1232">
        <f>SUM(E48)</f>
        <v>479693</v>
      </c>
    </row>
    <row r="49" spans="1:6" x14ac:dyDescent="0.2">
      <c r="A49" s="1201"/>
      <c r="B49" s="1233"/>
      <c r="C49" s="1203"/>
      <c r="D49" s="1203"/>
      <c r="E49" s="1252"/>
      <c r="F49" s="1230"/>
    </row>
    <row r="50" spans="1:6" x14ac:dyDescent="0.2">
      <c r="A50" s="1201"/>
      <c r="B50" s="1208" t="s">
        <v>469</v>
      </c>
      <c r="C50" s="1203"/>
      <c r="D50" s="1203"/>
      <c r="E50" s="1256">
        <f>E51+E53</f>
        <v>355600</v>
      </c>
      <c r="F50" s="1223">
        <f>F51+F53</f>
        <v>355600</v>
      </c>
    </row>
    <row r="51" spans="1:6" x14ac:dyDescent="0.2">
      <c r="A51" s="1201"/>
      <c r="B51" s="1193" t="s">
        <v>452</v>
      </c>
      <c r="C51" s="1203"/>
      <c r="D51" s="1203"/>
      <c r="E51" s="1252">
        <v>280000</v>
      </c>
      <c r="F51" s="1230">
        <f>SUM(E51)</f>
        <v>280000</v>
      </c>
    </row>
    <row r="52" spans="1:6" x14ac:dyDescent="0.2">
      <c r="A52" s="1201"/>
      <c r="B52" s="1233" t="s">
        <v>470</v>
      </c>
      <c r="C52" s="1203"/>
      <c r="D52" s="1203"/>
      <c r="E52" s="1252"/>
      <c r="F52" s="1230"/>
    </row>
    <row r="53" spans="1:6" x14ac:dyDescent="0.2">
      <c r="A53" s="1205"/>
      <c r="B53" s="1198" t="s">
        <v>451</v>
      </c>
      <c r="C53" s="1199"/>
      <c r="D53" s="1249"/>
      <c r="E53" s="1254">
        <v>75600</v>
      </c>
      <c r="F53" s="1232">
        <v>75600</v>
      </c>
    </row>
    <row r="54" spans="1:6" x14ac:dyDescent="0.2">
      <c r="A54" s="1201"/>
      <c r="B54" s="1233"/>
      <c r="C54" s="1194"/>
      <c r="D54" s="1210"/>
      <c r="E54" s="1252"/>
      <c r="F54" s="1223"/>
    </row>
    <row r="55" spans="1:6" x14ac:dyDescent="0.2">
      <c r="A55" s="1211" t="s">
        <v>18</v>
      </c>
      <c r="B55" s="1212" t="s">
        <v>61</v>
      </c>
      <c r="C55" s="1213"/>
      <c r="D55" s="1213"/>
      <c r="E55" s="1258"/>
      <c r="F55" s="1225"/>
    </row>
    <row r="56" spans="1:6" x14ac:dyDescent="0.2">
      <c r="A56" s="1205"/>
      <c r="B56" s="1214"/>
      <c r="C56" s="1215"/>
      <c r="D56" s="1215"/>
      <c r="E56" s="1257"/>
      <c r="F56" s="1224"/>
    </row>
    <row r="57" spans="1:6" x14ac:dyDescent="0.2">
      <c r="A57" s="1201"/>
      <c r="B57" s="1216"/>
      <c r="C57" s="1203"/>
      <c r="D57" s="1203"/>
      <c r="E57" s="1256"/>
      <c r="F57" s="1223"/>
    </row>
    <row r="58" spans="1:6" x14ac:dyDescent="0.2">
      <c r="A58" s="1211" t="s">
        <v>18</v>
      </c>
      <c r="B58" s="1212" t="s">
        <v>459</v>
      </c>
      <c r="C58" s="1203"/>
      <c r="D58" s="1203"/>
      <c r="E58" s="1256"/>
      <c r="F58" s="1223"/>
    </row>
    <row r="59" spans="1:6" ht="13.5" thickBot="1" x14ac:dyDescent="0.25">
      <c r="A59" s="1205"/>
      <c r="B59" s="1214"/>
      <c r="C59" s="1215"/>
      <c r="D59" s="1215"/>
      <c r="E59" s="1257"/>
      <c r="F59" s="1224"/>
    </row>
    <row r="60" spans="1:6" ht="14.25" thickTop="1" thickBot="1" x14ac:dyDescent="0.25">
      <c r="A60" s="1677" t="s">
        <v>460</v>
      </c>
      <c r="B60" s="1678"/>
      <c r="C60" s="1217">
        <f>C11</f>
        <v>28183045</v>
      </c>
      <c r="D60" s="1217"/>
      <c r="E60" s="1259">
        <f>E11</f>
        <v>10561706</v>
      </c>
      <c r="F60" s="1226">
        <f>F11</f>
        <v>38744751</v>
      </c>
    </row>
    <row r="61" spans="1:6" ht="13.5" thickTop="1" x14ac:dyDescent="0.2">
      <c r="A61" s="1181"/>
      <c r="B61" s="1181"/>
      <c r="C61" s="1181"/>
      <c r="D61" s="1181"/>
      <c r="E61" s="1181"/>
    </row>
  </sheetData>
  <mergeCells count="9">
    <mergeCell ref="A10:B10"/>
    <mergeCell ref="A60:B60"/>
    <mergeCell ref="F8:F9"/>
    <mergeCell ref="A4:E4"/>
    <mergeCell ref="A5:E5"/>
    <mergeCell ref="A8:B8"/>
    <mergeCell ref="C8:C9"/>
    <mergeCell ref="D8:D9"/>
    <mergeCell ref="E8:E9"/>
  </mergeCells>
  <pageMargins left="0.7" right="0.7" top="0.75" bottom="0.75" header="0.3" footer="0.3"/>
  <pageSetup paperSize="9" scale="90" fitToWidth="0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77"/>
  <sheetViews>
    <sheetView topLeftCell="A44" workbookViewId="0">
      <selection activeCell="A49" sqref="A49:S78"/>
    </sheetView>
  </sheetViews>
  <sheetFormatPr defaultRowHeight="12.75" x14ac:dyDescent="0.2"/>
  <cols>
    <col min="1" max="1" width="6" style="129" customWidth="1"/>
    <col min="2" max="2" width="7.7109375" style="129" customWidth="1"/>
    <col min="3" max="3" width="15.140625" style="129" customWidth="1"/>
    <col min="4" max="4" width="7.28515625" style="129" customWidth="1"/>
    <col min="5" max="5" width="6.42578125" style="129" customWidth="1"/>
    <col min="6" max="8" width="9.140625" style="129"/>
    <col min="9" max="9" width="10.42578125" style="129" customWidth="1"/>
    <col min="10" max="12" width="9.140625" style="129"/>
    <col min="13" max="13" width="10.5703125" style="129" customWidth="1"/>
    <col min="14" max="16384" width="9.140625" style="129"/>
  </cols>
  <sheetData>
    <row r="4" spans="1:20" x14ac:dyDescent="0.2">
      <c r="A4" s="1702" t="s">
        <v>487</v>
      </c>
      <c r="B4" s="1703"/>
      <c r="C4" s="1703"/>
      <c r="D4" s="1703"/>
      <c r="E4" s="1703"/>
      <c r="F4" s="1703"/>
      <c r="G4" s="1703"/>
      <c r="H4" s="1703"/>
      <c r="I4" s="1703"/>
      <c r="J4" s="1703"/>
      <c r="K4" s="1703"/>
      <c r="L4" s="1703"/>
      <c r="M4" s="1703"/>
      <c r="N4" s="1703"/>
      <c r="O4" s="1703"/>
      <c r="P4" s="1703"/>
      <c r="Q4" s="1703"/>
      <c r="R4" s="1703"/>
      <c r="S4" s="1703"/>
    </row>
    <row r="5" spans="1:20" x14ac:dyDescent="0.2">
      <c r="A5" s="1449" t="s">
        <v>415</v>
      </c>
      <c r="B5" s="1449"/>
      <c r="C5" s="1449"/>
      <c r="D5" s="1449"/>
      <c r="E5" s="1449"/>
      <c r="F5" s="1449"/>
      <c r="G5" s="1449"/>
      <c r="H5" s="1449"/>
      <c r="I5" s="1449"/>
      <c r="J5" s="1449"/>
      <c r="K5" s="1449"/>
      <c r="L5" s="1449"/>
      <c r="M5" s="1449"/>
      <c r="N5" s="1449"/>
      <c r="O5" s="1449"/>
      <c r="P5" s="1449"/>
      <c r="Q5" s="1449"/>
      <c r="R5" s="1449"/>
      <c r="S5" s="1449"/>
    </row>
    <row r="6" spans="1:20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20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704" t="s">
        <v>336</v>
      </c>
      <c r="S7" s="1704"/>
    </row>
    <row r="8" spans="1:20" ht="13.5" thickBo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</row>
    <row r="9" spans="1:20" ht="13.5" thickTop="1" x14ac:dyDescent="0.2">
      <c r="A9" s="1688" t="s">
        <v>1</v>
      </c>
      <c r="B9" s="1689"/>
      <c r="C9" s="1690"/>
      <c r="D9" s="1694" t="s">
        <v>115</v>
      </c>
      <c r="E9" s="1695"/>
      <c r="F9" s="1696" t="s">
        <v>107</v>
      </c>
      <c r="G9" s="1697"/>
      <c r="H9" s="1698" t="s">
        <v>112</v>
      </c>
      <c r="I9" s="1698"/>
      <c r="J9" s="1696" t="s">
        <v>113</v>
      </c>
      <c r="K9" s="1699"/>
      <c r="L9" s="1686" t="s">
        <v>215</v>
      </c>
      <c r="M9" s="1686"/>
      <c r="N9" s="1700" t="s">
        <v>12</v>
      </c>
      <c r="O9" s="1701"/>
      <c r="P9" s="1700" t="s">
        <v>77</v>
      </c>
      <c r="Q9" s="1701"/>
      <c r="R9" s="1686" t="s">
        <v>50</v>
      </c>
      <c r="S9" s="1687"/>
    </row>
    <row r="10" spans="1:20" ht="19.5" x14ac:dyDescent="0.2">
      <c r="A10" s="1691"/>
      <c r="B10" s="1692"/>
      <c r="C10" s="1693"/>
      <c r="D10" s="132" t="s">
        <v>416</v>
      </c>
      <c r="E10" s="133" t="s">
        <v>417</v>
      </c>
      <c r="F10" s="132" t="s">
        <v>364</v>
      </c>
      <c r="G10" s="133" t="s">
        <v>418</v>
      </c>
      <c r="H10" s="132" t="s">
        <v>364</v>
      </c>
      <c r="I10" s="133" t="s">
        <v>418</v>
      </c>
      <c r="J10" s="132" t="s">
        <v>364</v>
      </c>
      <c r="K10" s="133" t="s">
        <v>418</v>
      </c>
      <c r="L10" s="132" t="s">
        <v>364</v>
      </c>
      <c r="M10" s="133" t="s">
        <v>418</v>
      </c>
      <c r="N10" s="132" t="s">
        <v>364</v>
      </c>
      <c r="O10" s="133" t="s">
        <v>418</v>
      </c>
      <c r="P10" s="132" t="s">
        <v>364</v>
      </c>
      <c r="Q10" s="133" t="s">
        <v>418</v>
      </c>
      <c r="R10" s="132" t="s">
        <v>364</v>
      </c>
      <c r="S10" s="133" t="s">
        <v>418</v>
      </c>
      <c r="T10" s="134"/>
    </row>
    <row r="11" spans="1:20" x14ac:dyDescent="0.2">
      <c r="A11" s="135"/>
      <c r="B11" s="136"/>
      <c r="C11" s="136"/>
      <c r="D11" s="137"/>
      <c r="E11" s="138"/>
      <c r="F11" s="139"/>
      <c r="G11" s="138"/>
      <c r="H11" s="140"/>
      <c r="I11" s="138"/>
      <c r="J11" s="140"/>
      <c r="K11" s="138"/>
      <c r="L11" s="139"/>
      <c r="M11" s="141"/>
      <c r="N11" s="137"/>
      <c r="O11" s="142"/>
      <c r="P11" s="140"/>
      <c r="Q11" s="138"/>
      <c r="R11" s="139"/>
      <c r="S11" s="143"/>
    </row>
    <row r="12" spans="1:20" x14ac:dyDescent="0.2">
      <c r="A12" s="144" t="s">
        <v>216</v>
      </c>
      <c r="B12" s="145"/>
      <c r="C12" s="146"/>
      <c r="D12" s="147">
        <v>7.7</v>
      </c>
      <c r="E12" s="148">
        <v>7</v>
      </c>
      <c r="F12" s="149">
        <v>27153195</v>
      </c>
      <c r="G12" s="150">
        <v>25096216</v>
      </c>
      <c r="H12" s="151">
        <v>5055924</v>
      </c>
      <c r="I12" s="150">
        <v>4422838</v>
      </c>
      <c r="J12" s="151">
        <v>7038053</v>
      </c>
      <c r="K12" s="150">
        <v>5706341</v>
      </c>
      <c r="L12" s="149"/>
      <c r="M12" s="150"/>
      <c r="N12" s="152">
        <v>318000</v>
      </c>
      <c r="O12" s="153">
        <v>318000</v>
      </c>
      <c r="P12" s="151">
        <f t="shared" ref="P12:Q14" si="0">F12+H12+J12++L12+N12</f>
        <v>39565172</v>
      </c>
      <c r="Q12" s="150">
        <f>G12+I12+K12+M12+O12</f>
        <v>35543395</v>
      </c>
      <c r="R12" s="149">
        <v>633325</v>
      </c>
      <c r="S12" s="154">
        <v>790316</v>
      </c>
    </row>
    <row r="13" spans="1:20" x14ac:dyDescent="0.2">
      <c r="A13" s="144"/>
      <c r="B13" s="145"/>
      <c r="C13" s="145"/>
      <c r="D13" s="155"/>
      <c r="E13" s="156"/>
      <c r="F13" s="157"/>
      <c r="G13" s="158"/>
      <c r="H13" s="159"/>
      <c r="I13" s="158"/>
      <c r="J13" s="159"/>
      <c r="K13" s="158"/>
      <c r="L13" s="157"/>
      <c r="M13" s="158"/>
      <c r="N13" s="160"/>
      <c r="O13" s="161"/>
      <c r="P13" s="151"/>
      <c r="Q13" s="150"/>
      <c r="R13" s="157"/>
      <c r="S13" s="162"/>
    </row>
    <row r="14" spans="1:20" x14ac:dyDescent="0.2">
      <c r="A14" s="144" t="s">
        <v>217</v>
      </c>
      <c r="B14" s="145"/>
      <c r="C14" s="145"/>
      <c r="D14" s="147">
        <v>0.1</v>
      </c>
      <c r="E14" s="148">
        <v>0</v>
      </c>
      <c r="F14" s="149">
        <v>765600</v>
      </c>
      <c r="G14" s="150">
        <v>765600</v>
      </c>
      <c r="H14" s="151">
        <v>78960</v>
      </c>
      <c r="I14" s="150">
        <v>78960</v>
      </c>
      <c r="J14" s="151"/>
      <c r="K14" s="150"/>
      <c r="L14" s="157"/>
      <c r="M14" s="158"/>
      <c r="N14" s="160"/>
      <c r="O14" s="161"/>
      <c r="P14" s="151">
        <f t="shared" si="0"/>
        <v>844560</v>
      </c>
      <c r="Q14" s="150">
        <f t="shared" si="0"/>
        <v>844560</v>
      </c>
      <c r="R14" s="157"/>
      <c r="S14" s="162"/>
    </row>
    <row r="15" spans="1:20" x14ac:dyDescent="0.2">
      <c r="A15" s="144"/>
      <c r="B15" s="145"/>
      <c r="C15" s="145"/>
      <c r="D15" s="155"/>
      <c r="E15" s="156"/>
      <c r="F15" s="157"/>
      <c r="G15" s="158"/>
      <c r="H15" s="159"/>
      <c r="I15" s="158"/>
      <c r="J15" s="159"/>
      <c r="K15" s="158"/>
      <c r="L15" s="157"/>
      <c r="M15" s="158"/>
      <c r="N15" s="160"/>
      <c r="O15" s="161"/>
      <c r="P15" s="151"/>
      <c r="Q15" s="158"/>
      <c r="R15" s="157"/>
      <c r="S15" s="162"/>
    </row>
    <row r="16" spans="1:20" x14ac:dyDescent="0.2">
      <c r="A16" s="144" t="s">
        <v>338</v>
      </c>
      <c r="B16" s="145"/>
      <c r="C16" s="145"/>
      <c r="D16" s="155"/>
      <c r="E16" s="156"/>
      <c r="F16" s="157"/>
      <c r="G16" s="158"/>
      <c r="H16" s="159"/>
      <c r="I16" s="158"/>
      <c r="J16" s="159"/>
      <c r="K16" s="158"/>
      <c r="L16" s="157"/>
      <c r="M16" s="150"/>
      <c r="N16" s="160"/>
      <c r="O16" s="161"/>
      <c r="P16" s="151"/>
      <c r="Q16" s="150">
        <f>M16</f>
        <v>0</v>
      </c>
      <c r="R16" s="157"/>
      <c r="S16" s="162"/>
    </row>
    <row r="17" spans="1:19" x14ac:dyDescent="0.2">
      <c r="A17" s="144"/>
      <c r="B17" s="145"/>
      <c r="C17" s="145"/>
      <c r="D17" s="155"/>
      <c r="E17" s="156"/>
      <c r="F17" s="157"/>
      <c r="G17" s="158"/>
      <c r="H17" s="159"/>
      <c r="I17" s="158"/>
      <c r="J17" s="159"/>
      <c r="K17" s="158"/>
      <c r="L17" s="157"/>
      <c r="M17" s="158"/>
      <c r="N17" s="160"/>
      <c r="O17" s="161"/>
      <c r="P17" s="151"/>
      <c r="Q17" s="158"/>
      <c r="R17" s="157"/>
      <c r="S17" s="162"/>
    </row>
    <row r="18" spans="1:19" x14ac:dyDescent="0.2">
      <c r="A18" s="144" t="s">
        <v>337</v>
      </c>
      <c r="B18" s="145"/>
      <c r="C18" s="145"/>
      <c r="D18" s="147"/>
      <c r="E18" s="148"/>
      <c r="F18" s="149"/>
      <c r="G18" s="150">
        <v>192000</v>
      </c>
      <c r="H18" s="151"/>
      <c r="I18" s="150">
        <v>32762</v>
      </c>
      <c r="J18" s="151"/>
      <c r="K18" s="150"/>
      <c r="L18" s="149"/>
      <c r="M18" s="150"/>
      <c r="N18" s="152"/>
      <c r="O18" s="153"/>
      <c r="P18" s="151"/>
      <c r="Q18" s="150">
        <f>G18+I18+K18</f>
        <v>224762</v>
      </c>
      <c r="R18" s="149"/>
      <c r="S18" s="154">
        <v>224762</v>
      </c>
    </row>
    <row r="19" spans="1:19" x14ac:dyDescent="0.2">
      <c r="A19" s="144"/>
      <c r="B19" s="145"/>
      <c r="C19" s="145"/>
      <c r="D19" s="155"/>
      <c r="E19" s="156"/>
      <c r="F19" s="157"/>
      <c r="G19" s="158"/>
      <c r="H19" s="159"/>
      <c r="I19" s="158"/>
      <c r="J19" s="159"/>
      <c r="K19" s="158"/>
      <c r="L19" s="157"/>
      <c r="M19" s="158"/>
      <c r="N19" s="160"/>
      <c r="O19" s="161"/>
      <c r="P19" s="151"/>
      <c r="Q19" s="158"/>
      <c r="R19" s="157"/>
      <c r="S19" s="162"/>
    </row>
    <row r="20" spans="1:19" x14ac:dyDescent="0.2">
      <c r="A20" s="144" t="s">
        <v>218</v>
      </c>
      <c r="B20" s="145"/>
      <c r="C20" s="145"/>
      <c r="D20" s="147"/>
      <c r="E20" s="148"/>
      <c r="F20" s="149"/>
      <c r="G20" s="150"/>
      <c r="H20" s="151"/>
      <c r="I20" s="150"/>
      <c r="J20" s="151"/>
      <c r="K20" s="150"/>
      <c r="L20" s="163"/>
      <c r="M20" s="164"/>
      <c r="N20" s="165"/>
      <c r="O20" s="166"/>
      <c r="P20" s="167"/>
      <c r="Q20" s="150"/>
      <c r="R20" s="149"/>
      <c r="S20" s="154"/>
    </row>
    <row r="21" spans="1:19" x14ac:dyDescent="0.2">
      <c r="A21" s="144"/>
      <c r="B21" s="145"/>
      <c r="C21" s="145"/>
      <c r="D21" s="147"/>
      <c r="E21" s="148"/>
      <c r="F21" s="149"/>
      <c r="G21" s="150"/>
      <c r="H21" s="151"/>
      <c r="I21" s="150"/>
      <c r="J21" s="151"/>
      <c r="K21" s="150"/>
      <c r="L21" s="149"/>
      <c r="M21" s="150"/>
      <c r="N21" s="152"/>
      <c r="O21" s="153"/>
      <c r="P21" s="151"/>
      <c r="Q21" s="150"/>
      <c r="R21" s="149"/>
      <c r="S21" s="154"/>
    </row>
    <row r="22" spans="1:19" x14ac:dyDescent="0.2">
      <c r="A22" s="144" t="s">
        <v>219</v>
      </c>
      <c r="B22" s="145"/>
      <c r="C22" s="145"/>
      <c r="D22" s="147"/>
      <c r="E22" s="148"/>
      <c r="F22" s="149"/>
      <c r="G22" s="150"/>
      <c r="H22" s="151"/>
      <c r="I22" s="150"/>
      <c r="J22" s="151"/>
      <c r="K22" s="150"/>
      <c r="L22" s="149"/>
      <c r="M22" s="150"/>
      <c r="N22" s="152"/>
      <c r="O22" s="153"/>
      <c r="P22" s="151"/>
      <c r="Q22" s="150"/>
      <c r="R22" s="149">
        <v>1068945</v>
      </c>
      <c r="S22" s="154">
        <v>1068945</v>
      </c>
    </row>
    <row r="23" spans="1:19" x14ac:dyDescent="0.2">
      <c r="A23" s="144"/>
      <c r="B23" s="145"/>
      <c r="C23" s="145"/>
      <c r="D23" s="147"/>
      <c r="E23" s="148"/>
      <c r="F23" s="149"/>
      <c r="G23" s="150"/>
      <c r="H23" s="151"/>
      <c r="I23" s="150"/>
      <c r="J23" s="151"/>
      <c r="K23" s="150"/>
      <c r="L23" s="149"/>
      <c r="M23" s="150"/>
      <c r="N23" s="152"/>
      <c r="O23" s="153"/>
      <c r="P23" s="151"/>
      <c r="Q23" s="150"/>
      <c r="R23" s="149"/>
      <c r="S23" s="154"/>
    </row>
    <row r="24" spans="1:19" ht="13.5" thickBot="1" x14ac:dyDescent="0.25">
      <c r="A24" s="144" t="s">
        <v>117</v>
      </c>
      <c r="B24" s="145"/>
      <c r="C24" s="145"/>
      <c r="D24" s="147"/>
      <c r="E24" s="148"/>
      <c r="F24" s="151"/>
      <c r="G24" s="150"/>
      <c r="H24" s="151"/>
      <c r="I24" s="150"/>
      <c r="J24" s="151"/>
      <c r="K24" s="150"/>
      <c r="L24" s="149"/>
      <c r="M24" s="150"/>
      <c r="N24" s="152"/>
      <c r="O24" s="153"/>
      <c r="P24" s="151"/>
      <c r="Q24" s="150"/>
      <c r="R24" s="151">
        <v>38707462</v>
      </c>
      <c r="S24" s="154">
        <f>Q25-S12-S18-S22</f>
        <v>34528694</v>
      </c>
    </row>
    <row r="25" spans="1:19" ht="14.25" thickTop="1" thickBot="1" x14ac:dyDescent="0.25">
      <c r="A25" s="168" t="s">
        <v>48</v>
      </c>
      <c r="B25" s="169"/>
      <c r="C25" s="169"/>
      <c r="D25" s="170">
        <f>SUM(D12:D24)</f>
        <v>7.8</v>
      </c>
      <c r="E25" s="171">
        <f>SUM(E12:E24)</f>
        <v>7</v>
      </c>
      <c r="F25" s="172">
        <f>SUM(F12:F14)</f>
        <v>27918795</v>
      </c>
      <c r="G25" s="173">
        <f>SUM(G12:G18)</f>
        <v>26053816</v>
      </c>
      <c r="H25" s="174">
        <f>SUM(H12:H14)</f>
        <v>5134884</v>
      </c>
      <c r="I25" s="175">
        <f>SUM(I12:I18)</f>
        <v>4534560</v>
      </c>
      <c r="J25" s="172">
        <f>SUM(J12:J14)</f>
        <v>7038053</v>
      </c>
      <c r="K25" s="173">
        <f>SUM(K12:K18)</f>
        <v>5706341</v>
      </c>
      <c r="L25" s="172">
        <f>SUM(L12:L14)</f>
        <v>0</v>
      </c>
      <c r="M25" s="173">
        <f>SUM(M12:M14)</f>
        <v>0</v>
      </c>
      <c r="N25" s="174">
        <f>SUM(N11:N23)</f>
        <v>318000</v>
      </c>
      <c r="O25" s="173">
        <f>SUM(O11:O23)</f>
        <v>318000</v>
      </c>
      <c r="P25" s="176">
        <f>SUM(P12:P24)</f>
        <v>40409732</v>
      </c>
      <c r="Q25" s="173">
        <f>SUM(Q12:Q24)</f>
        <v>36612717</v>
      </c>
      <c r="R25" s="176">
        <f>SUM(R12:R24)</f>
        <v>40409732</v>
      </c>
      <c r="S25" s="177">
        <f>SUM(S12:S24)</f>
        <v>36612717</v>
      </c>
    </row>
    <row r="26" spans="1:19" ht="13.5" thickTop="1" x14ac:dyDescent="0.2"/>
    <row r="49" spans="1:20" x14ac:dyDescent="0.2">
      <c r="A49" s="1702" t="s">
        <v>489</v>
      </c>
      <c r="B49" s="1703"/>
      <c r="C49" s="1703"/>
      <c r="D49" s="1703"/>
      <c r="E49" s="1703"/>
      <c r="F49" s="1703"/>
      <c r="G49" s="1703"/>
      <c r="H49" s="1703"/>
      <c r="I49" s="1703"/>
      <c r="J49" s="1703"/>
      <c r="K49" s="1703"/>
      <c r="L49" s="1703"/>
      <c r="M49" s="1703"/>
      <c r="N49" s="1703"/>
      <c r="O49" s="1703"/>
      <c r="P49" s="1703"/>
      <c r="Q49" s="1703"/>
      <c r="R49" s="1703"/>
      <c r="S49" s="1703"/>
    </row>
    <row r="50" spans="1:20" x14ac:dyDescent="0.2">
      <c r="A50" s="1449" t="s">
        <v>419</v>
      </c>
      <c r="B50" s="1449"/>
      <c r="C50" s="1449"/>
      <c r="D50" s="1449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49"/>
      <c r="Q50" s="1449"/>
      <c r="R50" s="1449"/>
      <c r="S50" s="1449"/>
    </row>
    <row r="51" spans="1:20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</row>
    <row r="52" spans="1:20" x14ac:dyDescent="0.2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704" t="s">
        <v>336</v>
      </c>
      <c r="S52" s="1704"/>
    </row>
    <row r="53" spans="1:20" ht="13.5" thickBot="1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</row>
    <row r="54" spans="1:20" ht="13.5" thickTop="1" x14ac:dyDescent="0.2">
      <c r="A54" s="1688" t="s">
        <v>1</v>
      </c>
      <c r="B54" s="1689"/>
      <c r="C54" s="1690"/>
      <c r="D54" s="1694" t="s">
        <v>115</v>
      </c>
      <c r="E54" s="1695"/>
      <c r="F54" s="1696" t="s">
        <v>107</v>
      </c>
      <c r="G54" s="1697"/>
      <c r="H54" s="1698" t="s">
        <v>112</v>
      </c>
      <c r="I54" s="1698"/>
      <c r="J54" s="1696" t="s">
        <v>113</v>
      </c>
      <c r="K54" s="1699"/>
      <c r="L54" s="1686" t="s">
        <v>114</v>
      </c>
      <c r="M54" s="1686"/>
      <c r="N54" s="1700" t="s">
        <v>12</v>
      </c>
      <c r="O54" s="1701"/>
      <c r="P54" s="1700" t="s">
        <v>77</v>
      </c>
      <c r="Q54" s="1701"/>
      <c r="R54" s="1686" t="s">
        <v>50</v>
      </c>
      <c r="S54" s="1687"/>
    </row>
    <row r="55" spans="1:20" ht="19.5" x14ac:dyDescent="0.2">
      <c r="A55" s="1691"/>
      <c r="B55" s="1692"/>
      <c r="C55" s="1693"/>
      <c r="D55" s="132" t="s">
        <v>416</v>
      </c>
      <c r="E55" s="133" t="s">
        <v>417</v>
      </c>
      <c r="F55" s="132" t="s">
        <v>364</v>
      </c>
      <c r="G55" s="133" t="s">
        <v>418</v>
      </c>
      <c r="H55" s="132" t="s">
        <v>364</v>
      </c>
      <c r="I55" s="133" t="s">
        <v>418</v>
      </c>
      <c r="J55" s="132" t="s">
        <v>364</v>
      </c>
      <c r="K55" s="133" t="s">
        <v>418</v>
      </c>
      <c r="L55" s="132" t="s">
        <v>364</v>
      </c>
      <c r="M55" s="133" t="s">
        <v>418</v>
      </c>
      <c r="N55" s="132" t="s">
        <v>364</v>
      </c>
      <c r="O55" s="133" t="s">
        <v>418</v>
      </c>
      <c r="P55" s="132" t="s">
        <v>364</v>
      </c>
      <c r="Q55" s="133" t="s">
        <v>418</v>
      </c>
      <c r="R55" s="132" t="s">
        <v>364</v>
      </c>
      <c r="S55" s="133" t="s">
        <v>418</v>
      </c>
      <c r="T55" s="134"/>
    </row>
    <row r="56" spans="1:20" x14ac:dyDescent="0.2">
      <c r="A56" s="135"/>
      <c r="B56" s="136"/>
      <c r="C56" s="136"/>
      <c r="D56" s="137"/>
      <c r="E56" s="138"/>
      <c r="F56" s="139"/>
      <c r="G56" s="138"/>
      <c r="H56" s="139"/>
      <c r="I56" s="138"/>
      <c r="J56" s="178"/>
      <c r="K56" s="138"/>
      <c r="L56" s="139"/>
      <c r="M56" s="141"/>
      <c r="N56" s="179"/>
      <c r="O56" s="141"/>
      <c r="P56" s="179"/>
      <c r="Q56" s="141"/>
      <c r="R56" s="139"/>
      <c r="S56" s="143"/>
    </row>
    <row r="57" spans="1:20" x14ac:dyDescent="0.2">
      <c r="A57" s="144" t="s">
        <v>81</v>
      </c>
      <c r="B57" s="145"/>
      <c r="C57" s="145"/>
      <c r="D57" s="147">
        <v>2</v>
      </c>
      <c r="E57" s="148">
        <v>2</v>
      </c>
      <c r="F57" s="180">
        <v>5080693</v>
      </c>
      <c r="G57" s="181">
        <v>2134141</v>
      </c>
      <c r="H57" s="182">
        <v>891155</v>
      </c>
      <c r="I57" s="181">
        <v>168620</v>
      </c>
      <c r="J57" s="182">
        <v>6793427</v>
      </c>
      <c r="K57" s="181">
        <v>2734370</v>
      </c>
      <c r="L57" s="180"/>
      <c r="M57" s="181"/>
      <c r="N57" s="183">
        <v>40962</v>
      </c>
      <c r="O57" s="181">
        <v>40962</v>
      </c>
      <c r="P57" s="184">
        <f>F57+H57+J57+N57</f>
        <v>12806237</v>
      </c>
      <c r="Q57" s="181">
        <f>G57+I57+K57+O57</f>
        <v>5078093</v>
      </c>
      <c r="R57" s="180"/>
      <c r="S57" s="185"/>
    </row>
    <row r="58" spans="1:20" x14ac:dyDescent="0.2">
      <c r="A58" s="144"/>
      <c r="B58" s="145"/>
      <c r="C58" s="145"/>
      <c r="D58" s="147"/>
      <c r="E58" s="148"/>
      <c r="F58" s="180"/>
      <c r="G58" s="181"/>
      <c r="H58" s="182"/>
      <c r="I58" s="181"/>
      <c r="J58" s="182"/>
      <c r="K58" s="181"/>
      <c r="L58" s="180"/>
      <c r="M58" s="181"/>
      <c r="N58" s="183"/>
      <c r="O58" s="181"/>
      <c r="P58" s="184"/>
      <c r="Q58" s="181"/>
      <c r="R58" s="180"/>
      <c r="S58" s="185"/>
    </row>
    <row r="59" spans="1:20" x14ac:dyDescent="0.2">
      <c r="A59" s="144" t="s">
        <v>118</v>
      </c>
      <c r="B59" s="145"/>
      <c r="C59" s="145"/>
      <c r="D59" s="147">
        <v>2.5</v>
      </c>
      <c r="E59" s="148">
        <v>2.5</v>
      </c>
      <c r="F59" s="180">
        <v>6513710</v>
      </c>
      <c r="G59" s="181">
        <v>3567157</v>
      </c>
      <c r="H59" s="182">
        <v>1142507</v>
      </c>
      <c r="I59" s="181">
        <v>419971</v>
      </c>
      <c r="J59" s="182">
        <v>9396150</v>
      </c>
      <c r="K59" s="181">
        <v>9396150</v>
      </c>
      <c r="L59" s="180"/>
      <c r="M59" s="181"/>
      <c r="N59" s="183">
        <v>52515</v>
      </c>
      <c r="O59" s="181">
        <v>52515</v>
      </c>
      <c r="P59" s="184">
        <f>F59+H59+J59+N59</f>
        <v>17104882</v>
      </c>
      <c r="Q59" s="181">
        <f t="shared" ref="Q59:Q69" si="1">G59+I59+K59+O59</f>
        <v>13435793</v>
      </c>
      <c r="R59" s="180">
        <v>398520</v>
      </c>
      <c r="S59" s="185">
        <v>582986</v>
      </c>
    </row>
    <row r="60" spans="1:20" x14ac:dyDescent="0.2">
      <c r="A60" s="144"/>
      <c r="B60" s="145"/>
      <c r="C60" s="145"/>
      <c r="D60" s="147"/>
      <c r="E60" s="148"/>
      <c r="F60" s="180"/>
      <c r="G60" s="181"/>
      <c r="H60" s="182"/>
      <c r="I60" s="181"/>
      <c r="J60" s="182"/>
      <c r="K60" s="181"/>
      <c r="L60" s="180"/>
      <c r="M60" s="181"/>
      <c r="N60" s="183"/>
      <c r="O60" s="181"/>
      <c r="P60" s="184"/>
      <c r="Q60" s="181"/>
      <c r="R60" s="180"/>
      <c r="S60" s="185"/>
    </row>
    <row r="61" spans="1:20" x14ac:dyDescent="0.2">
      <c r="A61" s="144" t="s">
        <v>116</v>
      </c>
      <c r="B61" s="145"/>
      <c r="C61" s="145"/>
      <c r="D61" s="147"/>
      <c r="E61" s="148"/>
      <c r="F61" s="180">
        <v>130274</v>
      </c>
      <c r="G61" s="181">
        <v>130274</v>
      </c>
      <c r="H61" s="182">
        <v>22850</v>
      </c>
      <c r="I61" s="181">
        <v>22850</v>
      </c>
      <c r="J61" s="182">
        <v>383893</v>
      </c>
      <c r="K61" s="181">
        <v>486166</v>
      </c>
      <c r="L61" s="180"/>
      <c r="M61" s="181"/>
      <c r="N61" s="183">
        <v>1050</v>
      </c>
      <c r="O61" s="181">
        <v>1050</v>
      </c>
      <c r="P61" s="184">
        <f>F61+H61+J61+N61</f>
        <v>538067</v>
      </c>
      <c r="Q61" s="181">
        <f t="shared" si="1"/>
        <v>640340</v>
      </c>
      <c r="R61" s="180">
        <v>524160</v>
      </c>
      <c r="S61" s="185">
        <v>965543</v>
      </c>
    </row>
    <row r="62" spans="1:20" x14ac:dyDescent="0.2">
      <c r="A62" s="144"/>
      <c r="B62" s="145"/>
      <c r="C62" s="145"/>
      <c r="D62" s="147"/>
      <c r="E62" s="148"/>
      <c r="F62" s="180"/>
      <c r="G62" s="181"/>
      <c r="H62" s="182"/>
      <c r="I62" s="181"/>
      <c r="J62" s="182"/>
      <c r="K62" s="181"/>
      <c r="L62" s="180"/>
      <c r="M62" s="181"/>
      <c r="N62" s="183"/>
      <c r="O62" s="181"/>
      <c r="P62" s="184"/>
      <c r="Q62" s="181"/>
      <c r="R62" s="180"/>
      <c r="S62" s="185"/>
    </row>
    <row r="63" spans="1:20" x14ac:dyDescent="0.2">
      <c r="A63" s="144" t="s">
        <v>169</v>
      </c>
      <c r="B63" s="145"/>
      <c r="C63" s="145"/>
      <c r="D63" s="147"/>
      <c r="E63" s="148"/>
      <c r="F63" s="180"/>
      <c r="G63" s="181"/>
      <c r="H63" s="182"/>
      <c r="I63" s="181"/>
      <c r="J63" s="182">
        <v>6350781</v>
      </c>
      <c r="K63" s="181">
        <v>6084347</v>
      </c>
      <c r="L63" s="180"/>
      <c r="M63" s="181"/>
      <c r="N63" s="183">
        <v>682499</v>
      </c>
      <c r="O63" s="181">
        <v>1964189</v>
      </c>
      <c r="P63" s="184">
        <f>J63+N63</f>
        <v>7033280</v>
      </c>
      <c r="Q63" s="181">
        <f t="shared" si="1"/>
        <v>8048536</v>
      </c>
      <c r="R63" s="180">
        <v>4109569</v>
      </c>
      <c r="S63" s="185">
        <v>467564</v>
      </c>
    </row>
    <row r="64" spans="1:20" x14ac:dyDescent="0.2">
      <c r="A64" s="144"/>
      <c r="B64" s="145"/>
      <c r="C64" s="145"/>
      <c r="D64" s="147"/>
      <c r="E64" s="148"/>
      <c r="F64" s="180"/>
      <c r="G64" s="181"/>
      <c r="H64" s="182"/>
      <c r="I64" s="181"/>
      <c r="J64" s="182"/>
      <c r="K64" s="181"/>
      <c r="L64" s="180"/>
      <c r="M64" s="181"/>
      <c r="N64" s="183"/>
      <c r="O64" s="181"/>
      <c r="P64" s="184"/>
      <c r="Q64" s="181"/>
      <c r="R64" s="180"/>
      <c r="S64" s="185"/>
    </row>
    <row r="65" spans="1:21" x14ac:dyDescent="0.2">
      <c r="A65" s="144" t="s">
        <v>168</v>
      </c>
      <c r="B65" s="145"/>
      <c r="C65" s="145"/>
      <c r="D65" s="147">
        <v>9</v>
      </c>
      <c r="E65" s="148">
        <v>7</v>
      </c>
      <c r="F65" s="180">
        <v>33230205</v>
      </c>
      <c r="G65" s="181">
        <v>33411796</v>
      </c>
      <c r="H65" s="182">
        <v>5786851</v>
      </c>
      <c r="I65" s="181">
        <v>5816737</v>
      </c>
      <c r="J65" s="182"/>
      <c r="K65" s="181"/>
      <c r="L65" s="180"/>
      <c r="M65" s="181"/>
      <c r="N65" s="183"/>
      <c r="O65" s="181"/>
      <c r="P65" s="184">
        <f>F65+H65+J65+N65</f>
        <v>39017056</v>
      </c>
      <c r="Q65" s="181">
        <f t="shared" si="1"/>
        <v>39228533</v>
      </c>
      <c r="R65" s="180"/>
      <c r="S65" s="185"/>
    </row>
    <row r="66" spans="1:21" x14ac:dyDescent="0.2">
      <c r="A66" s="144"/>
      <c r="B66" s="145"/>
      <c r="C66" s="145"/>
      <c r="D66" s="147"/>
      <c r="E66" s="148"/>
      <c r="F66" s="180"/>
      <c r="G66" s="181"/>
      <c r="H66" s="182"/>
      <c r="I66" s="181"/>
      <c r="J66" s="182"/>
      <c r="K66" s="181"/>
      <c r="L66" s="180"/>
      <c r="M66" s="181"/>
      <c r="N66" s="183"/>
      <c r="O66" s="181"/>
      <c r="P66" s="184"/>
      <c r="Q66" s="181"/>
      <c r="R66" s="180"/>
      <c r="S66" s="185"/>
    </row>
    <row r="67" spans="1:21" x14ac:dyDescent="0.2">
      <c r="A67" s="144" t="s">
        <v>70</v>
      </c>
      <c r="B67" s="145"/>
      <c r="C67" s="145"/>
      <c r="D67" s="147">
        <v>0.5</v>
      </c>
      <c r="E67" s="148">
        <v>0.5</v>
      </c>
      <c r="F67" s="180">
        <v>1172468</v>
      </c>
      <c r="G67" s="181">
        <v>1849423</v>
      </c>
      <c r="H67" s="182">
        <v>205651</v>
      </c>
      <c r="I67" s="181">
        <v>317318</v>
      </c>
      <c r="J67" s="182">
        <v>2721997</v>
      </c>
      <c r="K67" s="181">
        <v>2142687</v>
      </c>
      <c r="L67" s="180"/>
      <c r="M67" s="181"/>
      <c r="N67" s="183">
        <v>9453</v>
      </c>
      <c r="O67" s="181">
        <v>9453</v>
      </c>
      <c r="P67" s="184">
        <f>F67+H67+J67+N67</f>
        <v>4109569</v>
      </c>
      <c r="Q67" s="181">
        <f t="shared" si="1"/>
        <v>4318881</v>
      </c>
      <c r="R67" s="180"/>
      <c r="S67" s="185">
        <v>1896854</v>
      </c>
    </row>
    <row r="68" spans="1:21" x14ac:dyDescent="0.2">
      <c r="A68" s="144"/>
      <c r="B68" s="145"/>
      <c r="C68" s="145"/>
      <c r="D68" s="147"/>
      <c r="E68" s="148"/>
      <c r="F68" s="180"/>
      <c r="G68" s="181"/>
      <c r="H68" s="182"/>
      <c r="I68" s="181"/>
      <c r="J68" s="182"/>
      <c r="K68" s="181"/>
      <c r="L68" s="180"/>
      <c r="M68" s="181"/>
      <c r="N68" s="183"/>
      <c r="O68" s="181"/>
      <c r="P68" s="184"/>
      <c r="Q68" s="181"/>
      <c r="R68" s="180"/>
      <c r="S68" s="185"/>
    </row>
    <row r="69" spans="1:21" x14ac:dyDescent="0.2">
      <c r="A69" s="144" t="s">
        <v>290</v>
      </c>
      <c r="B69" s="145"/>
      <c r="C69" s="145"/>
      <c r="D69" s="147"/>
      <c r="E69" s="148"/>
      <c r="F69" s="180">
        <v>130274</v>
      </c>
      <c r="G69" s="181">
        <v>514981</v>
      </c>
      <c r="H69" s="182">
        <v>22850</v>
      </c>
      <c r="I69" s="181">
        <v>85795</v>
      </c>
      <c r="J69" s="182">
        <v>241093</v>
      </c>
      <c r="K69" s="181">
        <v>562501</v>
      </c>
      <c r="L69" s="180"/>
      <c r="M69" s="181"/>
      <c r="N69" s="183">
        <v>1050</v>
      </c>
      <c r="O69" s="181">
        <v>1050</v>
      </c>
      <c r="P69" s="184">
        <f>F69+H69+J69+N69</f>
        <v>395267</v>
      </c>
      <c r="Q69" s="181">
        <f t="shared" si="1"/>
        <v>1164327</v>
      </c>
      <c r="R69" s="180"/>
      <c r="S69" s="185"/>
    </row>
    <row r="70" spans="1:21" x14ac:dyDescent="0.2">
      <c r="A70" s="144"/>
      <c r="B70" s="145"/>
      <c r="C70" s="145"/>
      <c r="D70" s="147"/>
      <c r="E70" s="148"/>
      <c r="F70" s="180"/>
      <c r="G70" s="181"/>
      <c r="H70" s="182"/>
      <c r="I70" s="181"/>
      <c r="J70" s="182"/>
      <c r="K70" s="181"/>
      <c r="L70" s="180"/>
      <c r="M70" s="181"/>
      <c r="N70" s="183"/>
      <c r="O70" s="181"/>
      <c r="P70" s="184"/>
      <c r="Q70" s="181"/>
      <c r="R70" s="180"/>
      <c r="S70" s="185"/>
    </row>
    <row r="71" spans="1:21" x14ac:dyDescent="0.2">
      <c r="A71" s="144" t="s">
        <v>488</v>
      </c>
      <c r="B71" s="145"/>
      <c r="C71" s="145"/>
      <c r="D71" s="155"/>
      <c r="E71" s="156"/>
      <c r="F71" s="180"/>
      <c r="G71" s="181"/>
      <c r="H71" s="182"/>
      <c r="I71" s="181"/>
      <c r="J71" s="182"/>
      <c r="K71" s="181">
        <v>111000</v>
      </c>
      <c r="L71" s="180"/>
      <c r="M71" s="181"/>
      <c r="N71" s="183"/>
      <c r="O71" s="181"/>
      <c r="P71" s="184"/>
      <c r="Q71" s="181">
        <f>K71</f>
        <v>111000</v>
      </c>
      <c r="R71" s="180"/>
      <c r="S71" s="185"/>
    </row>
    <row r="72" spans="1:21" x14ac:dyDescent="0.2">
      <c r="A72" s="144"/>
      <c r="B72" s="145"/>
      <c r="C72" s="145"/>
      <c r="D72" s="155"/>
      <c r="E72" s="156"/>
      <c r="F72" s="180"/>
      <c r="G72" s="181"/>
      <c r="H72" s="182"/>
      <c r="I72" s="181"/>
      <c r="J72" s="182"/>
      <c r="K72" s="181"/>
      <c r="L72" s="180"/>
      <c r="M72" s="181"/>
      <c r="N72" s="183"/>
      <c r="O72" s="181"/>
      <c r="P72" s="183"/>
      <c r="Q72" s="181"/>
      <c r="R72" s="182"/>
      <c r="S72" s="185"/>
    </row>
    <row r="73" spans="1:21" x14ac:dyDescent="0.2">
      <c r="A73" s="144" t="s">
        <v>219</v>
      </c>
      <c r="B73" s="145"/>
      <c r="C73" s="145"/>
      <c r="D73" s="147"/>
      <c r="E73" s="148"/>
      <c r="F73" s="180"/>
      <c r="G73" s="181"/>
      <c r="H73" s="182"/>
      <c r="I73" s="181"/>
      <c r="J73" s="182"/>
      <c r="K73" s="181"/>
      <c r="L73" s="180"/>
      <c r="M73" s="181"/>
      <c r="N73" s="183"/>
      <c r="O73" s="181"/>
      <c r="P73" s="183"/>
      <c r="Q73" s="181"/>
      <c r="R73" s="182">
        <v>458246</v>
      </c>
      <c r="S73" s="185">
        <v>458246</v>
      </c>
    </row>
    <row r="74" spans="1:21" x14ac:dyDescent="0.2">
      <c r="A74" s="144"/>
      <c r="B74" s="145"/>
      <c r="C74" s="145"/>
      <c r="D74" s="147"/>
      <c r="E74" s="148"/>
      <c r="F74" s="180"/>
      <c r="G74" s="181"/>
      <c r="H74" s="182"/>
      <c r="I74" s="181"/>
      <c r="J74" s="182"/>
      <c r="K74" s="181"/>
      <c r="L74" s="180"/>
      <c r="M74" s="181"/>
      <c r="N74" s="183"/>
      <c r="O74" s="181"/>
      <c r="P74" s="183"/>
      <c r="Q74" s="181"/>
      <c r="R74" s="182"/>
      <c r="S74" s="185"/>
    </row>
    <row r="75" spans="1:21" ht="13.5" thickBot="1" x14ac:dyDescent="0.25">
      <c r="A75" s="144" t="s">
        <v>117</v>
      </c>
      <c r="B75" s="145"/>
      <c r="C75" s="145"/>
      <c r="D75" s="186"/>
      <c r="E75" s="187"/>
      <c r="F75" s="180"/>
      <c r="G75" s="181"/>
      <c r="H75" s="182"/>
      <c r="I75" s="188"/>
      <c r="J75" s="182"/>
      <c r="K75" s="181"/>
      <c r="L75" s="180"/>
      <c r="M75" s="181"/>
      <c r="N75" s="183"/>
      <c r="O75" s="181"/>
      <c r="P75" s="183"/>
      <c r="Q75" s="181"/>
      <c r="R75" s="182">
        <v>75513863</v>
      </c>
      <c r="S75" s="189">
        <f>Q76-S59-S61-S63-S67-S73</f>
        <v>67654310</v>
      </c>
      <c r="U75" s="190"/>
    </row>
    <row r="76" spans="1:21" ht="14.25" thickTop="1" thickBot="1" x14ac:dyDescent="0.25">
      <c r="A76" s="168" t="s">
        <v>48</v>
      </c>
      <c r="B76" s="169"/>
      <c r="C76" s="169"/>
      <c r="D76" s="170">
        <f>SUM(D57:D75)</f>
        <v>14</v>
      </c>
      <c r="E76" s="171">
        <f>SUM(E57:E75)</f>
        <v>12</v>
      </c>
      <c r="F76" s="191">
        <f>SUM(F57:F70)</f>
        <v>46257624</v>
      </c>
      <c r="G76" s="192">
        <f>SUM(G57:G73)</f>
        <v>41607772</v>
      </c>
      <c r="H76" s="193">
        <f>SUM(H57:H70)</f>
        <v>8071864</v>
      </c>
      <c r="I76" s="192">
        <f>SUM(I57:I70)</f>
        <v>6831291</v>
      </c>
      <c r="J76" s="194">
        <f>SUM(J57:J69)</f>
        <v>25887341</v>
      </c>
      <c r="K76" s="192">
        <f>SUM(K57:K75)</f>
        <v>21517221</v>
      </c>
      <c r="L76" s="191"/>
      <c r="M76" s="192"/>
      <c r="N76" s="193">
        <f>SUM(N57:N75)</f>
        <v>787529</v>
      </c>
      <c r="O76" s="192">
        <f>SUM(O57:O75)</f>
        <v>2069219</v>
      </c>
      <c r="P76" s="194">
        <f>SUM(P57:P70)</f>
        <v>81004358</v>
      </c>
      <c r="Q76" s="192">
        <f>SUM(Q57:Q71)</f>
        <v>72025503</v>
      </c>
      <c r="R76" s="191">
        <f>SUM(R57:R75)</f>
        <v>81004358</v>
      </c>
      <c r="S76" s="195">
        <f>SUM(S57:S75)</f>
        <v>72025503</v>
      </c>
    </row>
    <row r="77" spans="1:21" ht="13.5" thickTop="1" x14ac:dyDescent="0.2"/>
  </sheetData>
  <mergeCells count="24">
    <mergeCell ref="A50:S50"/>
    <mergeCell ref="R52:S52"/>
    <mergeCell ref="F9:G9"/>
    <mergeCell ref="H9:I9"/>
    <mergeCell ref="D9:E9"/>
    <mergeCell ref="A9:C10"/>
    <mergeCell ref="P9:Q9"/>
    <mergeCell ref="R9:S9"/>
    <mergeCell ref="N9:O9"/>
    <mergeCell ref="A4:S4"/>
    <mergeCell ref="A49:S49"/>
    <mergeCell ref="A5:S5"/>
    <mergeCell ref="R7:S7"/>
    <mergeCell ref="J9:K9"/>
    <mergeCell ref="L9:M9"/>
    <mergeCell ref="R54:S54"/>
    <mergeCell ref="A54:C55"/>
    <mergeCell ref="D54:E54"/>
    <mergeCell ref="F54:G54"/>
    <mergeCell ref="H54:I54"/>
    <mergeCell ref="J54:K54"/>
    <mergeCell ref="L54:M54"/>
    <mergeCell ref="N54:O54"/>
    <mergeCell ref="P54:Q5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1sz mell.</vt:lpstr>
      <vt:lpstr>2sz.mell</vt:lpstr>
      <vt:lpstr>3sz.mell</vt:lpstr>
      <vt:lpstr>4sz.mell.</vt:lpstr>
      <vt:lpstr>5sz.mell.</vt:lpstr>
      <vt:lpstr>6.sz. mell.</vt:lpstr>
      <vt:lpstr>7.sz. mell. </vt:lpstr>
      <vt:lpstr>8-9sz. mell.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</dc:creator>
  <cp:lastModifiedBy>Hivatal1</cp:lastModifiedBy>
  <cp:lastPrinted>2021-05-18T18:39:44Z</cp:lastPrinted>
  <dcterms:created xsi:type="dcterms:W3CDTF">2011-02-09T10:25:57Z</dcterms:created>
  <dcterms:modified xsi:type="dcterms:W3CDTF">2021-05-25T13:14:41Z</dcterms:modified>
</cp:coreProperties>
</file>