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vatal1\Desktop\Előterjesztések\2021\2021 május\"/>
    </mc:Choice>
  </mc:AlternateContent>
  <bookViews>
    <workbookView xWindow="0" yWindow="0" windowWidth="20490" windowHeight="7530" firstSheet="5" activeTab="12"/>
  </bookViews>
  <sheets>
    <sheet name="1sz mell." sheetId="26" r:id="rId1"/>
    <sheet name="2. sz. melléklet" sheetId="39" r:id="rId2"/>
    <sheet name="3. számú melléklet" sheetId="38" r:id="rId3"/>
    <sheet name="4. számú melléklet" sheetId="46" r:id="rId4"/>
    <sheet name="5. számú melléklet" sheetId="41" r:id="rId5"/>
    <sheet name="6. számú melléklet" sheetId="42" r:id="rId6"/>
    <sheet name="7. számú melléklet" sheetId="45" r:id="rId7"/>
    <sheet name="8.sz.mell." sheetId="22" r:id="rId8"/>
    <sheet name="9. sz. melléklet " sheetId="24" r:id="rId9"/>
    <sheet name="10.sz.mell" sheetId="20" r:id="rId10"/>
    <sheet name="10.sz.mell.folyt." sheetId="21" r:id="rId11"/>
    <sheet name="11 melléklet" sheetId="17" r:id="rId12"/>
    <sheet name="12.sz.mell." sheetId="19" r:id="rId13"/>
    <sheet name="13-14.sz.mell." sheetId="15" r:id="rId14"/>
    <sheet name="15.melléklet" sheetId="23" r:id="rId15"/>
    <sheet name="16.melléklet" sheetId="25" r:id="rId16"/>
  </sheets>
  <calcPr calcId="181029"/>
</workbook>
</file>

<file path=xl/calcChain.xml><?xml version="1.0" encoding="utf-8"?>
<calcChain xmlns="http://schemas.openxmlformats.org/spreadsheetml/2006/main">
  <c r="AA22" i="23" l="1"/>
  <c r="V21" i="23"/>
  <c r="V29" i="23"/>
  <c r="D29" i="23"/>
  <c r="B29" i="23"/>
  <c r="U21" i="23"/>
  <c r="AA21" i="23"/>
  <c r="T21" i="23"/>
  <c r="Z21" i="23"/>
  <c r="Y21" i="23"/>
  <c r="Y29" i="23"/>
  <c r="X29" i="23"/>
  <c r="AB26" i="23"/>
  <c r="Z25" i="23"/>
  <c r="Z24" i="23"/>
  <c r="Z23" i="23"/>
  <c r="Z22" i="23"/>
  <c r="Z29" i="23"/>
  <c r="AB22" i="23"/>
  <c r="AB29" i="23"/>
  <c r="AB23" i="23"/>
  <c r="AB21" i="23"/>
  <c r="C23" i="21"/>
  <c r="Z20" i="22"/>
  <c r="E11" i="45"/>
  <c r="E54" i="45"/>
  <c r="E22" i="45"/>
  <c r="F53" i="45"/>
  <c r="F51" i="45"/>
  <c r="F48" i="45"/>
  <c r="F46" i="45"/>
  <c r="F43" i="45"/>
  <c r="F41" i="45"/>
  <c r="F38" i="45"/>
  <c r="F36" i="45"/>
  <c r="F27" i="45"/>
  <c r="F23" i="45"/>
  <c r="D50" i="45"/>
  <c r="D45" i="45"/>
  <c r="D40" i="45"/>
  <c r="D35" i="45"/>
  <c r="D29" i="45"/>
  <c r="D22" i="45"/>
  <c r="F22" i="45"/>
  <c r="D16" i="45"/>
  <c r="D11" i="45"/>
  <c r="D63" i="45"/>
  <c r="D12" i="45"/>
  <c r="E50" i="45"/>
  <c r="F50" i="45"/>
  <c r="E45" i="45"/>
  <c r="F45" i="45"/>
  <c r="E40" i="45"/>
  <c r="F40" i="45"/>
  <c r="E35" i="45"/>
  <c r="F35" i="45"/>
  <c r="C35" i="45"/>
  <c r="C29" i="45"/>
  <c r="C22" i="45"/>
  <c r="C11" i="45"/>
  <c r="C63" i="45"/>
  <c r="C16" i="45"/>
  <c r="E303" i="42"/>
  <c r="E302" i="42"/>
  <c r="E294" i="42"/>
  <c r="E293" i="42"/>
  <c r="F180" i="42"/>
  <c r="F178" i="42"/>
  <c r="E42" i="42"/>
  <c r="E36" i="42"/>
  <c r="E290" i="42"/>
  <c r="E273" i="42"/>
  <c r="E170" i="42"/>
  <c r="E140" i="42"/>
  <c r="E13" i="42"/>
  <c r="E19" i="42"/>
  <c r="F176" i="42"/>
  <c r="F173" i="42"/>
  <c r="F149" i="42"/>
  <c r="F142" i="42"/>
  <c r="F143" i="42"/>
  <c r="F147" i="42"/>
  <c r="F150" i="42"/>
  <c r="F154" i="42"/>
  <c r="F157" i="42"/>
  <c r="F159" i="42"/>
  <c r="F165" i="42"/>
  <c r="F166" i="42"/>
  <c r="F169" i="42"/>
  <c r="F141" i="42"/>
  <c r="F313" i="42"/>
  <c r="F311" i="42"/>
  <c r="F308" i="42"/>
  <c r="F306" i="42"/>
  <c r="F304" i="42"/>
  <c r="D310" i="42"/>
  <c r="D303" i="42"/>
  <c r="F297" i="42"/>
  <c r="F295" i="42"/>
  <c r="F291" i="42"/>
  <c r="F289" i="42"/>
  <c r="F288" i="42"/>
  <c r="F286" i="42"/>
  <c r="F284" i="42"/>
  <c r="F282" i="42"/>
  <c r="F280" i="42"/>
  <c r="F278" i="42"/>
  <c r="F276" i="42"/>
  <c r="F274" i="42"/>
  <c r="F271" i="42"/>
  <c r="F269" i="42"/>
  <c r="F267" i="42"/>
  <c r="D294" i="42"/>
  <c r="D293" i="42"/>
  <c r="D290" i="42"/>
  <c r="F290" i="42"/>
  <c r="D287" i="42"/>
  <c r="D283" i="42"/>
  <c r="D273" i="42"/>
  <c r="D270" i="42"/>
  <c r="F270" i="42"/>
  <c r="D266" i="42"/>
  <c r="F266" i="42"/>
  <c r="D36" i="42"/>
  <c r="D30" i="42"/>
  <c r="F31" i="42"/>
  <c r="D177" i="42"/>
  <c r="D170" i="42"/>
  <c r="D140" i="42"/>
  <c r="F23" i="42"/>
  <c r="F25" i="42"/>
  <c r="F28" i="42"/>
  <c r="F29" i="42"/>
  <c r="F35" i="42"/>
  <c r="F37" i="42"/>
  <c r="F41" i="42"/>
  <c r="F43" i="42"/>
  <c r="F45" i="42"/>
  <c r="F47" i="42"/>
  <c r="F14" i="42"/>
  <c r="F16" i="42"/>
  <c r="F18" i="42"/>
  <c r="D42" i="42"/>
  <c r="D26" i="42"/>
  <c r="D19" i="42"/>
  <c r="D13" i="42"/>
  <c r="F13" i="42"/>
  <c r="C310" i="42"/>
  <c r="C303" i="42"/>
  <c r="C294" i="42"/>
  <c r="C293" i="42"/>
  <c r="E287" i="42"/>
  <c r="F287" i="42"/>
  <c r="E283" i="42"/>
  <c r="E279" i="42"/>
  <c r="D279" i="42"/>
  <c r="C270" i="42"/>
  <c r="F268" i="42"/>
  <c r="C266" i="42"/>
  <c r="E177" i="42"/>
  <c r="C170" i="42"/>
  <c r="C140" i="42"/>
  <c r="C42" i="42"/>
  <c r="C36" i="42"/>
  <c r="E30" i="42"/>
  <c r="C30" i="42"/>
  <c r="E26" i="42"/>
  <c r="C19" i="42"/>
  <c r="C13" i="42"/>
  <c r="F18" i="25"/>
  <c r="V93" i="15"/>
  <c r="V94" i="15"/>
  <c r="U94" i="15"/>
  <c r="V26" i="15"/>
  <c r="V27" i="15"/>
  <c r="K94" i="15"/>
  <c r="U88" i="15"/>
  <c r="D21" i="17"/>
  <c r="P21" i="17"/>
  <c r="D20" i="17"/>
  <c r="P20" i="17"/>
  <c r="E19" i="17"/>
  <c r="E22" i="17"/>
  <c r="C51" i="24"/>
  <c r="C25" i="24"/>
  <c r="P40" i="41"/>
  <c r="L31" i="41"/>
  <c r="I40" i="41"/>
  <c r="I34" i="41"/>
  <c r="I35" i="41"/>
  <c r="I36" i="41"/>
  <c r="I37" i="41"/>
  <c r="I38" i="41"/>
  <c r="I39" i="41"/>
  <c r="I33" i="41"/>
  <c r="I31" i="41"/>
  <c r="H39" i="41"/>
  <c r="H31" i="41"/>
  <c r="P29" i="41"/>
  <c r="P27" i="41"/>
  <c r="P28" i="41"/>
  <c r="Q28" i="41"/>
  <c r="P26" i="41"/>
  <c r="I27" i="41"/>
  <c r="I26" i="41"/>
  <c r="P24" i="41"/>
  <c r="P10" i="41"/>
  <c r="P11" i="41"/>
  <c r="P12" i="41"/>
  <c r="P13" i="41"/>
  <c r="P14" i="41"/>
  <c r="P15" i="41"/>
  <c r="P16" i="41"/>
  <c r="P17" i="41"/>
  <c r="P18" i="41"/>
  <c r="P19" i="41"/>
  <c r="P20" i="41"/>
  <c r="P21" i="41"/>
  <c r="P22" i="41"/>
  <c r="P23" i="41"/>
  <c r="P9" i="41"/>
  <c r="O34" i="41"/>
  <c r="O35" i="41"/>
  <c r="O36" i="41"/>
  <c r="O37" i="41"/>
  <c r="O39" i="41"/>
  <c r="O38" i="41"/>
  <c r="O33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9" i="41"/>
  <c r="K39" i="41"/>
  <c r="K31" i="41"/>
  <c r="M31" i="41"/>
  <c r="K24" i="41"/>
  <c r="Q36" i="41"/>
  <c r="M12" i="41"/>
  <c r="M13" i="41"/>
  <c r="M14" i="41"/>
  <c r="M17" i="41"/>
  <c r="M18" i="41"/>
  <c r="M19" i="41"/>
  <c r="M20" i="41"/>
  <c r="M22" i="41"/>
  <c r="M26" i="41"/>
  <c r="M28" i="41"/>
  <c r="M33" i="41"/>
  <c r="M39" i="41"/>
  <c r="M9" i="41"/>
  <c r="I10" i="41"/>
  <c r="I11" i="41"/>
  <c r="I12" i="41"/>
  <c r="I13" i="41"/>
  <c r="I14" i="41"/>
  <c r="I15" i="41"/>
  <c r="I16" i="41"/>
  <c r="I18" i="41"/>
  <c r="I19" i="41"/>
  <c r="I20" i="41"/>
  <c r="I21" i="41"/>
  <c r="I9" i="41"/>
  <c r="G24" i="41"/>
  <c r="D39" i="41"/>
  <c r="D31" i="41"/>
  <c r="D29" i="41"/>
  <c r="D24" i="41"/>
  <c r="D7" i="41"/>
  <c r="L39" i="41"/>
  <c r="G39" i="41"/>
  <c r="G31" i="41"/>
  <c r="F39" i="41"/>
  <c r="F31" i="41"/>
  <c r="E39" i="41"/>
  <c r="E31" i="41"/>
  <c r="C39" i="41"/>
  <c r="C31" i="41"/>
  <c r="P38" i="41"/>
  <c r="Q38" i="41"/>
  <c r="N38" i="41"/>
  <c r="P37" i="41"/>
  <c r="N37" i="41"/>
  <c r="P36" i="41"/>
  <c r="N36" i="41"/>
  <c r="P35" i="41"/>
  <c r="N35" i="41"/>
  <c r="P34" i="41"/>
  <c r="Q34" i="41"/>
  <c r="N34" i="41"/>
  <c r="P33" i="41"/>
  <c r="Q33" i="41"/>
  <c r="N33" i="41"/>
  <c r="N39" i="41"/>
  <c r="N31" i="41"/>
  <c r="L29" i="41"/>
  <c r="M29" i="41"/>
  <c r="K29" i="41"/>
  <c r="H29" i="41"/>
  <c r="G29" i="41"/>
  <c r="F29" i="41"/>
  <c r="F7" i="41"/>
  <c r="E29" i="41"/>
  <c r="C29" i="41"/>
  <c r="O28" i="41"/>
  <c r="O27" i="41"/>
  <c r="Q27" i="41"/>
  <c r="N27" i="41"/>
  <c r="O26" i="41"/>
  <c r="N26" i="41"/>
  <c r="N29" i="41"/>
  <c r="L24" i="41"/>
  <c r="J24" i="41"/>
  <c r="J7" i="41"/>
  <c r="J40" i="41"/>
  <c r="H24" i="41"/>
  <c r="G7" i="41"/>
  <c r="F24" i="41"/>
  <c r="E24" i="41"/>
  <c r="E7" i="41"/>
  <c r="E40" i="41"/>
  <c r="C24" i="41"/>
  <c r="N20" i="41"/>
  <c r="N19" i="41"/>
  <c r="Q18" i="41"/>
  <c r="N18" i="41"/>
  <c r="N17" i="41"/>
  <c r="Q16" i="41"/>
  <c r="N16" i="41"/>
  <c r="Q15" i="41"/>
  <c r="N15" i="41"/>
  <c r="Q14" i="41"/>
  <c r="N14" i="41"/>
  <c r="N13" i="41"/>
  <c r="Q12" i="41"/>
  <c r="N12" i="41"/>
  <c r="N11" i="41"/>
  <c r="Q10" i="41"/>
  <c r="N10" i="41"/>
  <c r="N9" i="41"/>
  <c r="N24" i="41"/>
  <c r="J301" i="46"/>
  <c r="J287" i="46"/>
  <c r="I69" i="46"/>
  <c r="I70" i="46"/>
  <c r="I71" i="46"/>
  <c r="I72" i="46"/>
  <c r="I73" i="46"/>
  <c r="I74" i="46"/>
  <c r="I75" i="46"/>
  <c r="I67" i="46"/>
  <c r="I16" i="46"/>
  <c r="I17" i="46"/>
  <c r="I18" i="46"/>
  <c r="I19" i="46"/>
  <c r="I20" i="46"/>
  <c r="I21" i="46"/>
  <c r="I22" i="46"/>
  <c r="I23" i="46"/>
  <c r="I25" i="46"/>
  <c r="I26" i="46"/>
  <c r="I27" i="46"/>
  <c r="I28" i="46"/>
  <c r="I29" i="46"/>
  <c r="I30" i="46"/>
  <c r="I31" i="46"/>
  <c r="I32" i="46"/>
  <c r="I33" i="46"/>
  <c r="I34" i="46"/>
  <c r="I35" i="46"/>
  <c r="I36" i="46"/>
  <c r="I37" i="46"/>
  <c r="I38" i="46"/>
  <c r="I39" i="46"/>
  <c r="I40" i="46"/>
  <c r="I15" i="46"/>
  <c r="I261" i="46"/>
  <c r="I286" i="46"/>
  <c r="I296" i="46"/>
  <c r="N287" i="46"/>
  <c r="J344" i="46"/>
  <c r="R259" i="46"/>
  <c r="R236" i="46"/>
  <c r="N294" i="46"/>
  <c r="N289" i="46"/>
  <c r="L261" i="46"/>
  <c r="L286" i="46"/>
  <c r="L296" i="46"/>
  <c r="L231" i="46"/>
  <c r="L325" i="46"/>
  <c r="H314" i="46"/>
  <c r="J317" i="46"/>
  <c r="J294" i="46"/>
  <c r="J293" i="46"/>
  <c r="J289" i="46"/>
  <c r="P261" i="46"/>
  <c r="P286" i="46"/>
  <c r="P296" i="46"/>
  <c r="P231" i="46"/>
  <c r="J234" i="46"/>
  <c r="J239" i="46"/>
  <c r="J240" i="46"/>
  <c r="J244" i="46"/>
  <c r="J247" i="46"/>
  <c r="J250" i="46"/>
  <c r="J253" i="46"/>
  <c r="J255" i="46"/>
  <c r="J256" i="46"/>
  <c r="J257" i="46"/>
  <c r="J233" i="46"/>
  <c r="N234" i="46"/>
  <c r="N243" i="46"/>
  <c r="N246" i="46"/>
  <c r="N247" i="46"/>
  <c r="N233" i="46"/>
  <c r="R126" i="46"/>
  <c r="R143" i="46"/>
  <c r="R146" i="46"/>
  <c r="R149" i="46"/>
  <c r="L186" i="46"/>
  <c r="L122" i="46"/>
  <c r="L215" i="46"/>
  <c r="N181" i="46"/>
  <c r="J208" i="46"/>
  <c r="J209" i="46"/>
  <c r="J210" i="46"/>
  <c r="J211" i="46"/>
  <c r="J212" i="46"/>
  <c r="J213" i="46"/>
  <c r="J207" i="46"/>
  <c r="H214" i="46"/>
  <c r="H204" i="46"/>
  <c r="J191" i="46"/>
  <c r="J179" i="46"/>
  <c r="J180" i="46"/>
  <c r="J181" i="46"/>
  <c r="J183" i="46"/>
  <c r="J177" i="46"/>
  <c r="J125" i="46"/>
  <c r="J128" i="46"/>
  <c r="J130" i="46"/>
  <c r="J131" i="46"/>
  <c r="J132" i="46"/>
  <c r="J134" i="46"/>
  <c r="J135" i="46"/>
  <c r="J136" i="46"/>
  <c r="J138" i="46"/>
  <c r="J139" i="46"/>
  <c r="J140" i="46"/>
  <c r="J141" i="46"/>
  <c r="J142" i="46"/>
  <c r="J143" i="46"/>
  <c r="J144" i="46"/>
  <c r="J145" i="46"/>
  <c r="J146" i="46"/>
  <c r="J147" i="46"/>
  <c r="J148" i="46"/>
  <c r="J124" i="46"/>
  <c r="R96" i="46"/>
  <c r="R98" i="46"/>
  <c r="R99" i="46"/>
  <c r="R100" i="46"/>
  <c r="R101" i="46"/>
  <c r="R102" i="46"/>
  <c r="R82" i="46"/>
  <c r="R84" i="46"/>
  <c r="R81" i="46"/>
  <c r="R69" i="46"/>
  <c r="R70" i="46"/>
  <c r="R72" i="46"/>
  <c r="R67" i="46"/>
  <c r="N98" i="46"/>
  <c r="N99" i="46"/>
  <c r="N100" i="46"/>
  <c r="N101" i="46"/>
  <c r="N102" i="46"/>
  <c r="N96" i="46"/>
  <c r="N84" i="46"/>
  <c r="N82" i="46"/>
  <c r="N81" i="46"/>
  <c r="M85" i="46"/>
  <c r="N69" i="46"/>
  <c r="N70" i="46"/>
  <c r="N72" i="46"/>
  <c r="N73" i="46"/>
  <c r="N67" i="46"/>
  <c r="R19" i="46"/>
  <c r="R20" i="46"/>
  <c r="R21" i="46"/>
  <c r="R22" i="46"/>
  <c r="R32" i="46"/>
  <c r="R33" i="46"/>
  <c r="R35" i="46"/>
  <c r="R37" i="46"/>
  <c r="R38" i="46"/>
  <c r="R39" i="46"/>
  <c r="R15" i="46"/>
  <c r="N19" i="46"/>
  <c r="N20" i="46"/>
  <c r="N21" i="46"/>
  <c r="N22" i="46"/>
  <c r="N32" i="46"/>
  <c r="N37" i="46"/>
  <c r="N38" i="46"/>
  <c r="N39" i="46"/>
  <c r="N15" i="46"/>
  <c r="I436" i="46"/>
  <c r="G407" i="46"/>
  <c r="I370" i="46"/>
  <c r="I397" i="46"/>
  <c r="I407" i="46"/>
  <c r="H370" i="46"/>
  <c r="H397" i="46"/>
  <c r="H407" i="46"/>
  <c r="H341" i="46"/>
  <c r="Q325" i="46"/>
  <c r="I324" i="46"/>
  <c r="I314" i="46"/>
  <c r="G324" i="46"/>
  <c r="G314" i="46"/>
  <c r="I305" i="46"/>
  <c r="J305" i="46"/>
  <c r="Q296" i="46"/>
  <c r="O261" i="46"/>
  <c r="O286" i="46"/>
  <c r="O296" i="46"/>
  <c r="M261" i="46"/>
  <c r="M286" i="46"/>
  <c r="M296" i="46"/>
  <c r="K261" i="46"/>
  <c r="K286" i="46"/>
  <c r="K296" i="46"/>
  <c r="K231" i="46"/>
  <c r="K325" i="46"/>
  <c r="H261" i="46"/>
  <c r="H286" i="46"/>
  <c r="H296" i="46"/>
  <c r="H231" i="46"/>
  <c r="G261" i="46"/>
  <c r="G286" i="46"/>
  <c r="G296" i="46"/>
  <c r="G231" i="46"/>
  <c r="I214" i="46"/>
  <c r="I204" i="46"/>
  <c r="G214" i="46"/>
  <c r="G204" i="46"/>
  <c r="I195" i="46"/>
  <c r="H195" i="46"/>
  <c r="G195" i="46"/>
  <c r="M186" i="46"/>
  <c r="M122" i="46"/>
  <c r="M215" i="46"/>
  <c r="N215" i="46"/>
  <c r="N177" i="46"/>
  <c r="Q152" i="46"/>
  <c r="Q176" i="46"/>
  <c r="Q186" i="46"/>
  <c r="P152" i="46"/>
  <c r="P176" i="46"/>
  <c r="P186" i="46"/>
  <c r="P122" i="46"/>
  <c r="P215" i="46"/>
  <c r="O152" i="46"/>
  <c r="O176" i="46"/>
  <c r="O186" i="46"/>
  <c r="O122" i="46"/>
  <c r="O215" i="46"/>
  <c r="K152" i="46"/>
  <c r="K176" i="46"/>
  <c r="K186" i="46"/>
  <c r="K122" i="46"/>
  <c r="K215" i="46"/>
  <c r="I152" i="46"/>
  <c r="I176" i="46"/>
  <c r="I186" i="46"/>
  <c r="H152" i="46"/>
  <c r="H176" i="46"/>
  <c r="H186" i="46"/>
  <c r="G152" i="46"/>
  <c r="G176" i="46"/>
  <c r="G186" i="46"/>
  <c r="N151" i="46"/>
  <c r="N149" i="46"/>
  <c r="N147" i="46"/>
  <c r="Q104" i="46"/>
  <c r="I104" i="46"/>
  <c r="P104" i="46"/>
  <c r="P95" i="46"/>
  <c r="O104" i="46"/>
  <c r="M104" i="46"/>
  <c r="M95" i="46"/>
  <c r="L104" i="46"/>
  <c r="L95" i="46"/>
  <c r="K104" i="46"/>
  <c r="I103" i="46"/>
  <c r="I102" i="46"/>
  <c r="G102" i="46"/>
  <c r="I101" i="46"/>
  <c r="G101" i="46"/>
  <c r="I100" i="46"/>
  <c r="G100" i="46"/>
  <c r="I99" i="46"/>
  <c r="G99" i="46"/>
  <c r="I98" i="46"/>
  <c r="H98" i="46"/>
  <c r="G98" i="46"/>
  <c r="I97" i="46"/>
  <c r="H97" i="46"/>
  <c r="G97" i="46"/>
  <c r="I96" i="46"/>
  <c r="H96" i="46"/>
  <c r="G96" i="46"/>
  <c r="O95" i="46"/>
  <c r="K95" i="46"/>
  <c r="Q85" i="46"/>
  <c r="P85" i="46"/>
  <c r="O85" i="46"/>
  <c r="L85" i="46"/>
  <c r="K85" i="46"/>
  <c r="I84" i="46"/>
  <c r="H84" i="46"/>
  <c r="I82" i="46"/>
  <c r="G82" i="46"/>
  <c r="I81" i="46"/>
  <c r="H81" i="46"/>
  <c r="G81" i="46"/>
  <c r="H71" i="46"/>
  <c r="G71" i="46"/>
  <c r="H70" i="46"/>
  <c r="G70" i="46"/>
  <c r="H69" i="46"/>
  <c r="G69" i="46"/>
  <c r="H68" i="46"/>
  <c r="J68" i="46"/>
  <c r="H67" i="46"/>
  <c r="J67" i="46"/>
  <c r="G67" i="46"/>
  <c r="Q43" i="46"/>
  <c r="Q66" i="46"/>
  <c r="Q76" i="46"/>
  <c r="P43" i="46"/>
  <c r="P66" i="46"/>
  <c r="P76" i="46"/>
  <c r="P13" i="46"/>
  <c r="P105" i="46"/>
  <c r="O43" i="46"/>
  <c r="O66" i="46"/>
  <c r="O76" i="46"/>
  <c r="M43" i="46"/>
  <c r="M66" i="46"/>
  <c r="M76" i="46"/>
  <c r="L43" i="46"/>
  <c r="L66" i="46"/>
  <c r="L76" i="46"/>
  <c r="L13" i="46"/>
  <c r="K43" i="46"/>
  <c r="K66" i="46"/>
  <c r="K76" i="46"/>
  <c r="K13" i="46"/>
  <c r="H41" i="46"/>
  <c r="G41" i="46"/>
  <c r="H40" i="46"/>
  <c r="G40" i="46"/>
  <c r="H39" i="46"/>
  <c r="G39" i="46"/>
  <c r="H38" i="46"/>
  <c r="G38" i="46"/>
  <c r="H37" i="46"/>
  <c r="G37" i="46"/>
  <c r="H36" i="46"/>
  <c r="G36" i="46"/>
  <c r="H35" i="46"/>
  <c r="G35" i="46"/>
  <c r="H34" i="46"/>
  <c r="G34" i="46"/>
  <c r="H33" i="46"/>
  <c r="G33" i="46"/>
  <c r="H32" i="46"/>
  <c r="G32" i="46"/>
  <c r="H31" i="46"/>
  <c r="G31" i="46"/>
  <c r="H30" i="46"/>
  <c r="G30" i="46"/>
  <c r="H29" i="46"/>
  <c r="G29" i="46"/>
  <c r="H28" i="46"/>
  <c r="G28" i="46"/>
  <c r="H27" i="46"/>
  <c r="G27" i="46"/>
  <c r="H26" i="46"/>
  <c r="G26" i="46"/>
  <c r="H25" i="46"/>
  <c r="G25" i="46"/>
  <c r="H23" i="46"/>
  <c r="G23" i="46"/>
  <c r="H22" i="46"/>
  <c r="G22" i="46"/>
  <c r="H21" i="46"/>
  <c r="G21" i="46"/>
  <c r="H20" i="46"/>
  <c r="G20" i="46"/>
  <c r="H19" i="46"/>
  <c r="G19" i="46"/>
  <c r="H18" i="46"/>
  <c r="G18" i="46"/>
  <c r="H17" i="46"/>
  <c r="H16" i="46"/>
  <c r="G16" i="46"/>
  <c r="H15" i="46"/>
  <c r="G15" i="46"/>
  <c r="I176" i="38"/>
  <c r="I167" i="38"/>
  <c r="I166" i="38"/>
  <c r="R106" i="38"/>
  <c r="J41" i="38"/>
  <c r="L37" i="38"/>
  <c r="L32" i="38"/>
  <c r="M32" i="38"/>
  <c r="N32" i="38"/>
  <c r="I41" i="38"/>
  <c r="I43" i="38"/>
  <c r="I44" i="38"/>
  <c r="I46" i="38"/>
  <c r="I40" i="38"/>
  <c r="I35" i="38"/>
  <c r="I36" i="38"/>
  <c r="I34" i="38"/>
  <c r="I12" i="38"/>
  <c r="I13" i="38"/>
  <c r="I14" i="38"/>
  <c r="I15" i="38"/>
  <c r="I16" i="38"/>
  <c r="I17" i="38"/>
  <c r="I18" i="38"/>
  <c r="I19" i="38"/>
  <c r="I21" i="38"/>
  <c r="I22" i="38"/>
  <c r="I23" i="38"/>
  <c r="I24" i="38"/>
  <c r="I25" i="38"/>
  <c r="I26" i="38"/>
  <c r="I27" i="38"/>
  <c r="I28" i="38"/>
  <c r="I29" i="38"/>
  <c r="I30" i="38"/>
  <c r="I31" i="38"/>
  <c r="I11" i="38"/>
  <c r="H41" i="38"/>
  <c r="H43" i="38"/>
  <c r="H44" i="38"/>
  <c r="H46" i="38"/>
  <c r="H40" i="38"/>
  <c r="H35" i="38"/>
  <c r="H36" i="38"/>
  <c r="J36" i="38"/>
  <c r="H34" i="38"/>
  <c r="H37" i="38"/>
  <c r="J169" i="38"/>
  <c r="J164" i="38"/>
  <c r="J166" i="38"/>
  <c r="J143" i="38"/>
  <c r="J142" i="38"/>
  <c r="H176" i="38"/>
  <c r="J176" i="38"/>
  <c r="H166" i="38"/>
  <c r="H161" i="38"/>
  <c r="R76" i="38"/>
  <c r="R97" i="38"/>
  <c r="P112" i="38"/>
  <c r="P103" i="38"/>
  <c r="P97" i="38"/>
  <c r="P74" i="38"/>
  <c r="J108" i="38"/>
  <c r="J43" i="38"/>
  <c r="J109" i="38"/>
  <c r="J44" i="38"/>
  <c r="J111" i="38"/>
  <c r="J46" i="38"/>
  <c r="J106" i="38"/>
  <c r="J99" i="38"/>
  <c r="J77" i="38"/>
  <c r="J12" i="38"/>
  <c r="J82" i="38"/>
  <c r="J83" i="38"/>
  <c r="J18" i="38"/>
  <c r="J84" i="38"/>
  <c r="J19" i="38"/>
  <c r="J87" i="38"/>
  <c r="J22" i="38"/>
  <c r="J89" i="38"/>
  <c r="J24" i="38"/>
  <c r="J90" i="38"/>
  <c r="J91" i="38"/>
  <c r="J26" i="38"/>
  <c r="J96" i="38"/>
  <c r="J31" i="38"/>
  <c r="J76" i="38"/>
  <c r="H97" i="38"/>
  <c r="H112" i="38"/>
  <c r="H103" i="38"/>
  <c r="H102" i="38"/>
  <c r="R15" i="38"/>
  <c r="R28" i="38"/>
  <c r="P32" i="38"/>
  <c r="P9" i="38"/>
  <c r="P48" i="38"/>
  <c r="N13" i="38"/>
  <c r="N15" i="38"/>
  <c r="N16" i="38"/>
  <c r="J16" i="38"/>
  <c r="N17" i="38"/>
  <c r="N21" i="38"/>
  <c r="N26" i="38"/>
  <c r="N27" i="38"/>
  <c r="J27" i="38"/>
  <c r="N29" i="38"/>
  <c r="J29" i="38"/>
  <c r="N30" i="38"/>
  <c r="J30" i="38"/>
  <c r="N34" i="38"/>
  <c r="N36" i="38"/>
  <c r="N11" i="38"/>
  <c r="G176" i="38"/>
  <c r="G167" i="38"/>
  <c r="G166" i="38"/>
  <c r="I161" i="38"/>
  <c r="I138" i="38"/>
  <c r="I177" i="38"/>
  <c r="G161" i="38"/>
  <c r="G138" i="38"/>
  <c r="Q112" i="38"/>
  <c r="Q103" i="38"/>
  <c r="R103" i="38"/>
  <c r="I112" i="38"/>
  <c r="G112" i="38"/>
  <c r="G103" i="38"/>
  <c r="I102" i="38"/>
  <c r="Q97" i="38"/>
  <c r="Q74" i="38"/>
  <c r="Q113" i="38"/>
  <c r="I97" i="38"/>
  <c r="G97" i="38"/>
  <c r="G74" i="38"/>
  <c r="O74" i="38"/>
  <c r="G44" i="38"/>
  <c r="G43" i="38"/>
  <c r="G41" i="38"/>
  <c r="J40" i="38"/>
  <c r="G40" i="38"/>
  <c r="M37" i="38"/>
  <c r="K37" i="38"/>
  <c r="G37" i="38"/>
  <c r="G35" i="38"/>
  <c r="Q32" i="38"/>
  <c r="Q48" i="38"/>
  <c r="O32" i="38"/>
  <c r="O9" i="38"/>
  <c r="O48" i="38"/>
  <c r="M9" i="38"/>
  <c r="M48" i="38"/>
  <c r="N48" i="38"/>
  <c r="L9" i="38"/>
  <c r="K32" i="38"/>
  <c r="H31" i="38"/>
  <c r="H30" i="38"/>
  <c r="H29" i="38"/>
  <c r="H28" i="38"/>
  <c r="G28" i="38"/>
  <c r="H27" i="38"/>
  <c r="H26" i="38"/>
  <c r="G26" i="38"/>
  <c r="H25" i="38"/>
  <c r="G25" i="38"/>
  <c r="H24" i="38"/>
  <c r="G24" i="38"/>
  <c r="H23" i="38"/>
  <c r="G23" i="38"/>
  <c r="H22" i="38"/>
  <c r="G22" i="38"/>
  <c r="H21" i="38"/>
  <c r="G21" i="38"/>
  <c r="H19" i="38"/>
  <c r="G19" i="38"/>
  <c r="H18" i="38"/>
  <c r="G18" i="38"/>
  <c r="H17" i="38"/>
  <c r="G17" i="38"/>
  <c r="H16" i="38"/>
  <c r="G16" i="38"/>
  <c r="H15" i="38"/>
  <c r="G15" i="38"/>
  <c r="H14" i="38"/>
  <c r="G14" i="38"/>
  <c r="H13" i="38"/>
  <c r="G13" i="38"/>
  <c r="H12" i="38"/>
  <c r="G12" i="38"/>
  <c r="H11" i="38"/>
  <c r="G11" i="38"/>
  <c r="H296" i="39"/>
  <c r="H235" i="39"/>
  <c r="H241" i="39"/>
  <c r="H181" i="39"/>
  <c r="H163" i="39"/>
  <c r="H162" i="39"/>
  <c r="I94" i="39"/>
  <c r="H82" i="39"/>
  <c r="I310" i="39"/>
  <c r="I313" i="39"/>
  <c r="I309" i="39"/>
  <c r="I297" i="39"/>
  <c r="I298" i="39"/>
  <c r="G316" i="39"/>
  <c r="G296" i="39"/>
  <c r="I296" i="39"/>
  <c r="I232" i="39"/>
  <c r="I233" i="39"/>
  <c r="I234" i="39"/>
  <c r="I236" i="39"/>
  <c r="I237" i="39"/>
  <c r="I238" i="39"/>
  <c r="I239" i="39"/>
  <c r="I240" i="39"/>
  <c r="I231" i="39"/>
  <c r="G235" i="39"/>
  <c r="G241" i="39"/>
  <c r="I164" i="39"/>
  <c r="I165" i="39"/>
  <c r="I166" i="39"/>
  <c r="I167" i="39"/>
  <c r="I168" i="39"/>
  <c r="I169" i="39"/>
  <c r="I170" i="39"/>
  <c r="I171" i="39"/>
  <c r="I172" i="39"/>
  <c r="I174" i="39"/>
  <c r="I175" i="39"/>
  <c r="I176" i="39"/>
  <c r="I177" i="39"/>
  <c r="I179" i="39"/>
  <c r="I180" i="39"/>
  <c r="I182" i="39"/>
  <c r="I184" i="39"/>
  <c r="I185" i="39"/>
  <c r="G183" i="39"/>
  <c r="G181" i="39"/>
  <c r="G173" i="39"/>
  <c r="I79" i="39"/>
  <c r="I80" i="39"/>
  <c r="I81" i="39"/>
  <c r="I83" i="39"/>
  <c r="I84" i="39"/>
  <c r="I85" i="39"/>
  <c r="I86" i="39"/>
  <c r="I87" i="39"/>
  <c r="I88" i="39"/>
  <c r="I90" i="39"/>
  <c r="I91" i="39"/>
  <c r="I92" i="39"/>
  <c r="I78" i="39"/>
  <c r="G89" i="39"/>
  <c r="G82" i="39"/>
  <c r="G93" i="39"/>
  <c r="I15" i="39"/>
  <c r="I16" i="39"/>
  <c r="I17" i="39"/>
  <c r="I18" i="39"/>
  <c r="I19" i="39"/>
  <c r="I20" i="39"/>
  <c r="I21" i="39"/>
  <c r="I22" i="39"/>
  <c r="I23" i="39"/>
  <c r="I25" i="39"/>
  <c r="I26" i="39"/>
  <c r="I28" i="39"/>
  <c r="I29" i="39"/>
  <c r="I30" i="39"/>
  <c r="I31" i="39"/>
  <c r="I33" i="39"/>
  <c r="I34" i="39"/>
  <c r="I39" i="39"/>
  <c r="I42" i="39"/>
  <c r="I43" i="39"/>
  <c r="G41" i="39"/>
  <c r="G38" i="39"/>
  <c r="G27" i="39"/>
  <c r="G24" i="39"/>
  <c r="G13" i="39"/>
  <c r="H312" i="39"/>
  <c r="H316" i="39"/>
  <c r="I316" i="39"/>
  <c r="F312" i="39"/>
  <c r="F316" i="39"/>
  <c r="F296" i="39"/>
  <c r="F295" i="39"/>
  <c r="F305" i="39"/>
  <c r="F235" i="39"/>
  <c r="F241" i="39"/>
  <c r="H183" i="39"/>
  <c r="I183" i="39"/>
  <c r="F183" i="39"/>
  <c r="H173" i="39"/>
  <c r="F173" i="39"/>
  <c r="G163" i="39"/>
  <c r="G162" i="39"/>
  <c r="F163" i="39"/>
  <c r="F162" i="39"/>
  <c r="H89" i="39"/>
  <c r="I89" i="39"/>
  <c r="F89" i="39"/>
  <c r="F82" i="39"/>
  <c r="H41" i="39"/>
  <c r="F41" i="39"/>
  <c r="H38" i="39"/>
  <c r="I38" i="39"/>
  <c r="H27" i="39"/>
  <c r="I27" i="39"/>
  <c r="F27" i="39"/>
  <c r="H24" i="39"/>
  <c r="F24" i="39"/>
  <c r="H14" i="39"/>
  <c r="G14" i="39"/>
  <c r="F14" i="39"/>
  <c r="J19" i="19"/>
  <c r="L10" i="19"/>
  <c r="E50" i="24"/>
  <c r="E12" i="24"/>
  <c r="O21" i="23"/>
  <c r="U14" i="15"/>
  <c r="T76" i="15"/>
  <c r="U76" i="15"/>
  <c r="U86" i="15"/>
  <c r="U75" i="15"/>
  <c r="U78" i="15"/>
  <c r="U80" i="15"/>
  <c r="U82" i="15"/>
  <c r="U84" i="15"/>
  <c r="F14" i="25"/>
  <c r="F15" i="25"/>
  <c r="F16" i="25"/>
  <c r="F17" i="25"/>
  <c r="F19" i="25"/>
  <c r="F21" i="25"/>
  <c r="F22" i="25"/>
  <c r="C13" i="25"/>
  <c r="C20" i="25"/>
  <c r="E20" i="25"/>
  <c r="E13" i="25"/>
  <c r="D20" i="25"/>
  <c r="D23" i="25"/>
  <c r="D13" i="25"/>
  <c r="M29" i="23"/>
  <c r="N29" i="23"/>
  <c r="S29" i="23"/>
  <c r="R29" i="23"/>
  <c r="U23" i="23"/>
  <c r="U24" i="23"/>
  <c r="U25" i="23"/>
  <c r="T23" i="23"/>
  <c r="AA23" i="23"/>
  <c r="T24" i="23"/>
  <c r="T25" i="23"/>
  <c r="AA25" i="23"/>
  <c r="AB25" i="23"/>
  <c r="C29" i="23"/>
  <c r="O22" i="23"/>
  <c r="C30" i="21"/>
  <c r="D38" i="20"/>
  <c r="C38" i="20"/>
  <c r="D22" i="20"/>
  <c r="C22" i="20"/>
  <c r="D17" i="20"/>
  <c r="T14" i="15"/>
  <c r="U18" i="15"/>
  <c r="U16" i="15"/>
  <c r="T16" i="15"/>
  <c r="W20" i="22"/>
  <c r="AC19" i="22"/>
  <c r="AC20" i="22"/>
  <c r="Q19" i="22"/>
  <c r="Q20" i="22"/>
  <c r="F18" i="22"/>
  <c r="K18" i="22"/>
  <c r="K20" i="22"/>
  <c r="M18" i="22"/>
  <c r="AC17" i="22"/>
  <c r="F17" i="22"/>
  <c r="D37" i="20"/>
  <c r="C37" i="20"/>
  <c r="C17" i="20"/>
  <c r="D12" i="20"/>
  <c r="C12" i="20"/>
  <c r="G15" i="17"/>
  <c r="B19" i="17"/>
  <c r="C22" i="17"/>
  <c r="B10" i="17"/>
  <c r="B22" i="23"/>
  <c r="E40" i="24"/>
  <c r="T86" i="15"/>
  <c r="G94" i="15"/>
  <c r="F94" i="15"/>
  <c r="E94" i="15"/>
  <c r="D94" i="15"/>
  <c r="C19" i="17"/>
  <c r="D66" i="20"/>
  <c r="E15" i="24"/>
  <c r="E32" i="24"/>
  <c r="K11" i="19"/>
  <c r="K19" i="19"/>
  <c r="T80" i="15"/>
  <c r="T78" i="15"/>
  <c r="J94" i="15"/>
  <c r="I94" i="15"/>
  <c r="H94" i="15"/>
  <c r="H15" i="17"/>
  <c r="D15" i="17"/>
  <c r="G19" i="17"/>
  <c r="G22" i="17"/>
  <c r="H19" i="17"/>
  <c r="H22" i="17"/>
  <c r="J19" i="17"/>
  <c r="B15" i="17"/>
  <c r="B22" i="17"/>
  <c r="E15" i="17"/>
  <c r="D10" i="17"/>
  <c r="H10" i="17"/>
  <c r="G10" i="17"/>
  <c r="F10" i="17"/>
  <c r="I29" i="23"/>
  <c r="G29" i="23"/>
  <c r="H29" i="23"/>
  <c r="E20" i="24"/>
  <c r="C20" i="24"/>
  <c r="C29" i="24"/>
  <c r="AB20" i="22"/>
  <c r="X20" i="22"/>
  <c r="V20" i="22"/>
  <c r="G25" i="26"/>
  <c r="J25" i="26"/>
  <c r="U74" i="15"/>
  <c r="T82" i="15"/>
  <c r="T84" i="15"/>
  <c r="T74" i="15"/>
  <c r="AA20" i="22"/>
  <c r="Y20" i="22"/>
  <c r="U20" i="22"/>
  <c r="T20" i="22"/>
  <c r="S20" i="22"/>
  <c r="F19" i="22"/>
  <c r="K19" i="22"/>
  <c r="R19" i="22"/>
  <c r="C11" i="21"/>
  <c r="C17" i="21"/>
  <c r="E29" i="24"/>
  <c r="C40" i="24"/>
  <c r="C12" i="24"/>
  <c r="P17" i="17"/>
  <c r="P15" i="17"/>
  <c r="P18" i="17"/>
  <c r="E25" i="24"/>
  <c r="P20" i="22"/>
  <c r="N20" i="22"/>
  <c r="E20" i="22"/>
  <c r="D20" i="22"/>
  <c r="C20" i="22"/>
  <c r="B20" i="22"/>
  <c r="AC18" i="22"/>
  <c r="D62" i="20"/>
  <c r="D57" i="20"/>
  <c r="E69" i="20"/>
  <c r="E66" i="20"/>
  <c r="C66" i="20"/>
  <c r="E62" i="20"/>
  <c r="C62" i="20"/>
  <c r="E57" i="20"/>
  <c r="C57" i="20"/>
  <c r="E48" i="20"/>
  <c r="D48" i="20"/>
  <c r="C48" i="20"/>
  <c r="E43" i="20"/>
  <c r="E38" i="20"/>
  <c r="E37" i="20"/>
  <c r="E32" i="20"/>
  <c r="D32" i="20"/>
  <c r="C32" i="20"/>
  <c r="E27" i="20"/>
  <c r="D27" i="20"/>
  <c r="C27" i="20"/>
  <c r="E22" i="20"/>
  <c r="E17" i="20"/>
  <c r="E12" i="20"/>
  <c r="I22" i="17"/>
  <c r="G19" i="19"/>
  <c r="D19" i="19"/>
  <c r="J15" i="17"/>
  <c r="J22" i="17"/>
  <c r="F15" i="17"/>
  <c r="S94" i="15"/>
  <c r="R94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F27" i="15"/>
  <c r="W94" i="15"/>
  <c r="W27" i="15"/>
  <c r="D27" i="15"/>
  <c r="Q94" i="15"/>
  <c r="P94" i="15"/>
  <c r="O94" i="15"/>
  <c r="N94" i="15"/>
  <c r="M94" i="15"/>
  <c r="L94" i="15"/>
  <c r="E27" i="15"/>
  <c r="E11" i="20"/>
  <c r="E54" i="20"/>
  <c r="E71" i="20"/>
  <c r="H295" i="39"/>
  <c r="H305" i="39"/>
  <c r="J23" i="38"/>
  <c r="J28" i="38"/>
  <c r="J15" i="38"/>
  <c r="J25" i="38"/>
  <c r="J21" i="38"/>
  <c r="L48" i="38"/>
  <c r="I74" i="38"/>
  <c r="Q9" i="38"/>
  <c r="E51" i="24"/>
  <c r="E52" i="24"/>
  <c r="C32" i="24"/>
  <c r="C52" i="24"/>
  <c r="Q26" i="41"/>
  <c r="Q19" i="41"/>
  <c r="P7" i="41"/>
  <c r="F40" i="41"/>
  <c r="Q9" i="41"/>
  <c r="Q11" i="41"/>
  <c r="I24" i="41"/>
  <c r="L7" i="41"/>
  <c r="L40" i="41"/>
  <c r="P39" i="41"/>
  <c r="P31" i="41"/>
  <c r="Q22" i="41"/>
  <c r="C7" i="41"/>
  <c r="C40" i="41"/>
  <c r="Q21" i="41"/>
  <c r="Q17" i="41"/>
  <c r="Q13" i="41"/>
  <c r="Q35" i="41"/>
  <c r="Q20" i="41"/>
  <c r="M24" i="41"/>
  <c r="O31" i="41"/>
  <c r="Q31" i="41"/>
  <c r="Q37" i="41"/>
  <c r="O29" i="41"/>
  <c r="Q29" i="41"/>
  <c r="K7" i="41"/>
  <c r="G40" i="41"/>
  <c r="I29" i="41"/>
  <c r="O24" i="41"/>
  <c r="H7" i="41"/>
  <c r="H40" i="41"/>
  <c r="N7" i="41"/>
  <c r="N40" i="41"/>
  <c r="I7" i="41"/>
  <c r="O7" i="41"/>
  <c r="O40" i="41"/>
  <c r="Q39" i="41"/>
  <c r="Q24" i="41"/>
  <c r="K40" i="41"/>
  <c r="M40" i="41"/>
  <c r="M7" i="41"/>
  <c r="Q40" i="41"/>
  <c r="Q7" i="41"/>
  <c r="D19" i="17"/>
  <c r="D22" i="17"/>
  <c r="P19" i="17"/>
  <c r="P22" i="17"/>
  <c r="F19" i="17"/>
  <c r="F22" i="17"/>
  <c r="E23" i="25"/>
  <c r="F20" i="25"/>
  <c r="F13" i="25"/>
  <c r="C23" i="25"/>
  <c r="U27" i="15"/>
  <c r="T27" i="15"/>
  <c r="T94" i="15"/>
  <c r="F23" i="25"/>
  <c r="F26" i="42"/>
  <c r="F20" i="22"/>
  <c r="K17" i="22"/>
  <c r="M17" i="22"/>
  <c r="E63" i="45"/>
  <c r="F11" i="45"/>
  <c r="F63" i="45"/>
  <c r="M20" i="22"/>
  <c r="R17" i="22"/>
  <c r="R20" i="22"/>
  <c r="V24" i="23"/>
  <c r="AA24" i="23"/>
  <c r="V22" i="23"/>
  <c r="O29" i="23"/>
  <c r="V25" i="23"/>
  <c r="T29" i="23"/>
  <c r="V26" i="23"/>
  <c r="U29" i="23"/>
  <c r="V23" i="23"/>
  <c r="D11" i="20"/>
  <c r="D54" i="20"/>
  <c r="D71" i="20"/>
  <c r="C11" i="20"/>
  <c r="C54" i="20"/>
  <c r="C71" i="20"/>
  <c r="AB24" i="23"/>
  <c r="AA29" i="23"/>
  <c r="F283" i="42"/>
  <c r="F177" i="42"/>
  <c r="F279" i="42"/>
  <c r="D48" i="42"/>
  <c r="D139" i="42"/>
  <c r="D181" i="42"/>
  <c r="D265" i="42"/>
  <c r="D12" i="42"/>
  <c r="F140" i="42"/>
  <c r="F30" i="42"/>
  <c r="C48" i="42"/>
  <c r="C139" i="42"/>
  <c r="C181" i="42"/>
  <c r="C265" i="42"/>
  <c r="C12" i="42"/>
  <c r="F294" i="42"/>
  <c r="F170" i="42"/>
  <c r="F36" i="42"/>
  <c r="D302" i="42"/>
  <c r="F19" i="42"/>
  <c r="F273" i="42"/>
  <c r="C302" i="42"/>
  <c r="F42" i="42"/>
  <c r="F293" i="42"/>
  <c r="E48" i="42"/>
  <c r="E139" i="42"/>
  <c r="E181" i="42"/>
  <c r="E265" i="42"/>
  <c r="E12" i="42"/>
  <c r="F310" i="42"/>
  <c r="F303" i="42"/>
  <c r="Q95" i="46"/>
  <c r="R95" i="46"/>
  <c r="R85" i="46"/>
  <c r="G325" i="46"/>
  <c r="J314" i="46"/>
  <c r="H325" i="46"/>
  <c r="N95" i="46"/>
  <c r="L105" i="46"/>
  <c r="J84" i="46"/>
  <c r="J38" i="46"/>
  <c r="J21" i="46"/>
  <c r="J71" i="46"/>
  <c r="G85" i="46"/>
  <c r="N186" i="46"/>
  <c r="N122" i="46"/>
  <c r="O13" i="46"/>
  <c r="O105" i="46"/>
  <c r="J214" i="46"/>
  <c r="H85" i="46"/>
  <c r="J96" i="46"/>
  <c r="J195" i="46"/>
  <c r="H43" i="46"/>
  <c r="H66" i="46"/>
  <c r="H76" i="46"/>
  <c r="G43" i="46"/>
  <c r="G66" i="46"/>
  <c r="G76" i="46"/>
  <c r="G13" i="46"/>
  <c r="G122" i="46"/>
  <c r="G215" i="46"/>
  <c r="H95" i="46"/>
  <c r="J98" i="46"/>
  <c r="J34" i="46"/>
  <c r="J30" i="46"/>
  <c r="J26" i="46"/>
  <c r="J17" i="46"/>
  <c r="H13" i="46"/>
  <c r="J407" i="46"/>
  <c r="J39" i="46"/>
  <c r="J35" i="46"/>
  <c r="J31" i="46"/>
  <c r="J27" i="46"/>
  <c r="J22" i="46"/>
  <c r="J18" i="46"/>
  <c r="K105" i="46"/>
  <c r="I85" i="46"/>
  <c r="G95" i="46"/>
  <c r="J70" i="46"/>
  <c r="J19" i="46"/>
  <c r="J23" i="46"/>
  <c r="J28" i="46"/>
  <c r="J32" i="46"/>
  <c r="J36" i="46"/>
  <c r="J40" i="46"/>
  <c r="H122" i="46"/>
  <c r="H215" i="46"/>
  <c r="J204" i="46"/>
  <c r="N85" i="46"/>
  <c r="I43" i="46"/>
  <c r="I66" i="46"/>
  <c r="J37" i="46"/>
  <c r="J33" i="46"/>
  <c r="J29" i="46"/>
  <c r="J25" i="46"/>
  <c r="J20" i="46"/>
  <c r="J16" i="46"/>
  <c r="J69" i="46"/>
  <c r="J186" i="46"/>
  <c r="I122" i="46"/>
  <c r="R231" i="46"/>
  <c r="P325" i="46"/>
  <c r="R325" i="46"/>
  <c r="N76" i="46"/>
  <c r="M13" i="46"/>
  <c r="I76" i="46"/>
  <c r="R296" i="46"/>
  <c r="R76" i="46"/>
  <c r="Q13" i="46"/>
  <c r="R186" i="46"/>
  <c r="Q122" i="46"/>
  <c r="N296" i="46"/>
  <c r="M231" i="46"/>
  <c r="I231" i="46"/>
  <c r="J296" i="46"/>
  <c r="O325" i="46"/>
  <c r="O231" i="46"/>
  <c r="J341" i="46"/>
  <c r="J436" i="46"/>
  <c r="H436" i="46"/>
  <c r="J81" i="46"/>
  <c r="J97" i="46"/>
  <c r="H104" i="46"/>
  <c r="J104" i="46"/>
  <c r="J95" i="46"/>
  <c r="I95" i="46"/>
  <c r="N104" i="46"/>
  <c r="G104" i="46"/>
  <c r="R104" i="46"/>
  <c r="J15" i="46"/>
  <c r="J324" i="46"/>
  <c r="N9" i="38"/>
  <c r="G113" i="38"/>
  <c r="J112" i="38"/>
  <c r="H47" i="38"/>
  <c r="H38" i="38"/>
  <c r="J11" i="38"/>
  <c r="R32" i="38"/>
  <c r="G32" i="38"/>
  <c r="I37" i="38"/>
  <c r="J97" i="38"/>
  <c r="R112" i="38"/>
  <c r="H138" i="38"/>
  <c r="J161" i="38"/>
  <c r="H32" i="38"/>
  <c r="H9" i="38"/>
  <c r="H48" i="38"/>
  <c r="J13" i="38"/>
  <c r="G9" i="38"/>
  <c r="R48" i="38"/>
  <c r="J34" i="38"/>
  <c r="I32" i="38"/>
  <c r="I9" i="38"/>
  <c r="J9" i="38"/>
  <c r="J14" i="38"/>
  <c r="N37" i="38"/>
  <c r="G47" i="38"/>
  <c r="G38" i="38"/>
  <c r="J167" i="38"/>
  <c r="K9" i="38"/>
  <c r="G177" i="38"/>
  <c r="J35" i="38"/>
  <c r="K48" i="38"/>
  <c r="J17" i="38"/>
  <c r="J102" i="38"/>
  <c r="H167" i="38"/>
  <c r="H177" i="38"/>
  <c r="J177" i="38"/>
  <c r="I47" i="38"/>
  <c r="J47" i="38"/>
  <c r="J38" i="38"/>
  <c r="J138" i="38"/>
  <c r="P113" i="38"/>
  <c r="R113" i="38"/>
  <c r="R74" i="38"/>
  <c r="R9" i="38"/>
  <c r="J37" i="38"/>
  <c r="H74" i="38"/>
  <c r="J32" i="38"/>
  <c r="I103" i="38"/>
  <c r="F13" i="39"/>
  <c r="F44" i="39"/>
  <c r="I14" i="39"/>
  <c r="I173" i="39"/>
  <c r="F186" i="39"/>
  <c r="I181" i="39"/>
  <c r="F93" i="39"/>
  <c r="G186" i="39"/>
  <c r="H93" i="39"/>
  <c r="I93" i="39"/>
  <c r="H13" i="39"/>
  <c r="I41" i="39"/>
  <c r="I235" i="39"/>
  <c r="G44" i="39"/>
  <c r="I24" i="39"/>
  <c r="I241" i="39"/>
  <c r="I162" i="39"/>
  <c r="H186" i="39"/>
  <c r="G295" i="39"/>
  <c r="G305" i="39"/>
  <c r="I305" i="39"/>
  <c r="I163" i="39"/>
  <c r="I82" i="39"/>
  <c r="I312" i="39"/>
  <c r="D315" i="42"/>
  <c r="C315" i="42"/>
  <c r="F302" i="42"/>
  <c r="F12" i="42"/>
  <c r="E315" i="42"/>
  <c r="F315" i="42"/>
  <c r="G105" i="46"/>
  <c r="J85" i="46"/>
  <c r="H105" i="46"/>
  <c r="M105" i="46"/>
  <c r="N13" i="46"/>
  <c r="J76" i="46"/>
  <c r="I13" i="46"/>
  <c r="J13" i="46"/>
  <c r="I325" i="46"/>
  <c r="J325" i="46"/>
  <c r="J231" i="46"/>
  <c r="R122" i="46"/>
  <c r="Q215" i="46"/>
  <c r="R215" i="46"/>
  <c r="I215" i="46"/>
  <c r="J215" i="46"/>
  <c r="J122" i="46"/>
  <c r="N231" i="46"/>
  <c r="M325" i="46"/>
  <c r="N325" i="46"/>
  <c r="Q105" i="46"/>
  <c r="R105" i="46"/>
  <c r="R13" i="46"/>
  <c r="I38" i="38"/>
  <c r="I48" i="38"/>
  <c r="G48" i="38"/>
  <c r="H113" i="38"/>
  <c r="J74" i="38"/>
  <c r="I113" i="38"/>
  <c r="J103" i="38"/>
  <c r="J48" i="38"/>
  <c r="I13" i="39"/>
  <c r="H44" i="39"/>
  <c r="I44" i="39"/>
  <c r="I186" i="39"/>
  <c r="I295" i="39"/>
  <c r="N105" i="46"/>
  <c r="I105" i="46"/>
  <c r="J105" i="46"/>
  <c r="J113" i="38"/>
</calcChain>
</file>

<file path=xl/sharedStrings.xml><?xml version="1.0" encoding="utf-8"?>
<sst xmlns="http://schemas.openxmlformats.org/spreadsheetml/2006/main" count="2229" uniqueCount="779">
  <si>
    <t>Sor-sz.</t>
  </si>
  <si>
    <t>Megnevezés</t>
  </si>
  <si>
    <t>Összeg</t>
  </si>
  <si>
    <t>A.</t>
  </si>
  <si>
    <t>Önkormámnyzat és intézményei</t>
  </si>
  <si>
    <t>Önkormányzat és intézményei</t>
  </si>
  <si>
    <t>I.</t>
  </si>
  <si>
    <t>Működési bevételek</t>
  </si>
  <si>
    <t>II.</t>
  </si>
  <si>
    <t>Támogatások</t>
  </si>
  <si>
    <t>III.</t>
  </si>
  <si>
    <t>IV.</t>
  </si>
  <si>
    <t>V.</t>
  </si>
  <si>
    <t>Felhalmozási kiadások</t>
  </si>
  <si>
    <t>VI.</t>
  </si>
  <si>
    <t>VII.</t>
  </si>
  <si>
    <t>VIII.</t>
  </si>
  <si>
    <t>Tartalék</t>
  </si>
  <si>
    <t>Személyi juttatások</t>
  </si>
  <si>
    <t>Dologi kiadások</t>
  </si>
  <si>
    <t>Felújítások</t>
  </si>
  <si>
    <t>Beruházások</t>
  </si>
  <si>
    <t xml:space="preserve"> </t>
  </si>
  <si>
    <t>Adatok ezer Ft-ban</t>
  </si>
  <si>
    <t>Polgármesteri Hivatal</t>
  </si>
  <si>
    <t>Összesen</t>
  </si>
  <si>
    <t>Bevételek összesen</t>
  </si>
  <si>
    <t>Ebből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</si>
  <si>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</si>
  <si>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</si>
  <si>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</si>
  <si>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</si>
  <si>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</si>
  <si>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</si>
  <si>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</si>
  <si>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</si>
  <si>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</si>
  <si>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</si>
  <si>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Szociális étkeztetés</t>
  </si>
  <si>
    <t>Kiadások összesen</t>
  </si>
  <si>
    <t>Óvodai int.étkeztetés</t>
  </si>
  <si>
    <t>Bevételek midösszesen</t>
  </si>
  <si>
    <t>Önkormányzat</t>
  </si>
  <si>
    <t>Személyi juttatás</t>
  </si>
  <si>
    <t>Munk.terh.jár.</t>
  </si>
  <si>
    <t>Dologi kiadás</t>
  </si>
  <si>
    <t>Műk.pe.átadás</t>
  </si>
  <si>
    <t>Létszám</t>
  </si>
  <si>
    <t>Munkahelyi vendéglátás</t>
  </si>
  <si>
    <t>Intézmény finanszírozás</t>
  </si>
  <si>
    <t>Ált.isk.étkeztetés</t>
  </si>
  <si>
    <t>Közhatalmi bevételek</t>
  </si>
  <si>
    <t>Ellátottak pézbeli juttatásai</t>
  </si>
  <si>
    <t>Óvodai nevelés szakmai felad.</t>
  </si>
  <si>
    <t>Óvodai nevelés műk. felad.</t>
  </si>
  <si>
    <t>Átvett pénzeszközök ÁHT-on kívülről</t>
  </si>
  <si>
    <t>IX.</t>
  </si>
  <si>
    <t>Finanszírozási bevételek</t>
  </si>
  <si>
    <t>10. sz. melléklet</t>
  </si>
  <si>
    <t>Feladat</t>
  </si>
  <si>
    <t>Összes kiadás</t>
  </si>
  <si>
    <t>Későbbi évek kihatása</t>
  </si>
  <si>
    <t>….év</t>
  </si>
  <si>
    <t>mód.e.i.</t>
  </si>
  <si>
    <t>teljesítés</t>
  </si>
  <si>
    <t>mód.ei.</t>
  </si>
  <si>
    <t>I. Felújítási feladatok</t>
  </si>
  <si>
    <t xml:space="preserve"> * Közvilágítási rendszer </t>
  </si>
  <si>
    <t>a.) 2001. évben induló</t>
  </si>
  <si>
    <t>b.) 2010. évben induló</t>
  </si>
  <si>
    <t>II. Bérleti lizingdíj (működési kiadás)</t>
  </si>
  <si>
    <t>Gázkazánok vásárlása</t>
  </si>
  <si>
    <t xml:space="preserve"> -Ált. iskola</t>
  </si>
  <si>
    <t xml:space="preserve"> -Óvoda</t>
  </si>
  <si>
    <t xml:space="preserve"> -Polg.Hiv.</t>
  </si>
  <si>
    <t>összesen</t>
  </si>
  <si>
    <t>A támoga- tás kedv.     (fő)</t>
  </si>
  <si>
    <t>Adóelengedés</t>
  </si>
  <si>
    <t>Adókedvezmény</t>
  </si>
  <si>
    <t>Egyéb</t>
  </si>
  <si>
    <t>jogcíme   (jellege)</t>
  </si>
  <si>
    <t>mértéke   (%)</t>
  </si>
  <si>
    <t>komm.adó</t>
  </si>
  <si>
    <t>Ellátottak pénzbeli juttatásai</t>
  </si>
  <si>
    <t>eredeti e.i.</t>
  </si>
  <si>
    <t>átadás KLIK r.</t>
  </si>
  <si>
    <t xml:space="preserve">MINDÖSSZESEN </t>
  </si>
  <si>
    <t>ESZKÖZÖK</t>
  </si>
  <si>
    <t>Sorszám</t>
  </si>
  <si>
    <t>Bruttó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</si>
  <si>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</si>
  <si>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</si>
  <si>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</si>
  <si>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</si>
  <si>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</si>
  <si>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</si>
  <si>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</si>
  <si>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</si>
  <si>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</si>
  <si>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</si>
  <si>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</si>
  <si>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</si>
  <si>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</si>
  <si>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</si>
  <si>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</si>
  <si>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</si>
  <si>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</si>
  <si>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</si>
  <si>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</si>
  <si>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</si>
  <si>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</si>
  <si>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</si>
  <si>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</si>
  <si>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</si>
  <si>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</si>
  <si>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</si>
  <si>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</si>
  <si>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</si>
  <si>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</si>
  <si>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</si>
  <si>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</si>
  <si>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</si>
  <si>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</si>
  <si>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</si>
  <si>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</si>
  <si>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</si>
  <si>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</si>
  <si>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</si>
  <si>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</si>
  <si>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</si>
  <si>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</si>
  <si>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</si>
  <si>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</si>
  <si>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</si>
  <si>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</si>
  <si>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</si>
  <si>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</si>
  <si>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</si>
  <si>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</si>
  <si>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</si>
  <si>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</si>
  <si>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</si>
  <si>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</si>
  <si>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</si>
  <si>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</si>
  <si>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</si>
  <si>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</si>
  <si>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</si>
  <si>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</si>
  <si>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</si>
  <si>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</si>
  <si>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</si>
  <si>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</si>
  <si>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</si>
  <si>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</si>
  <si>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</si>
  <si>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</si>
  <si>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</si>
  <si>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</si>
  <si>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</si>
  <si>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</si>
  <si>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</si>
  <si>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</si>
  <si>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</si>
  <si>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</si>
  <si>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</si>
  <si>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45.</t>
  </si>
  <si>
    <t>I. Készletek</t>
  </si>
  <si>
    <t>46.</t>
  </si>
  <si>
    <t>II. Értékpapírok</t>
  </si>
  <si>
    <t>47.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</si>
  <si>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</si>
  <si>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</si>
  <si>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</si>
  <si>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</si>
  <si>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</si>
  <si>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</si>
  <si>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</si>
  <si>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52.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</si>
  <si>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</si>
  <si>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</si>
  <si>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</si>
  <si>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</si>
  <si>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</si>
  <si>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</si>
  <si>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</si>
  <si>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</si>
  <si>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</si>
  <si>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</si>
  <si>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</si>
  <si>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</si>
  <si>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</si>
  <si>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</si>
  <si>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</si>
  <si>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62.</t>
  </si>
  <si>
    <t>VAGYONKIMUTATÁS
a könyvviteli mérlegben értékkel szereplő forrásokról</t>
  </si>
  <si>
    <t>FORRÁSOK</t>
  </si>
  <si>
    <t>A</t>
  </si>
  <si>
    <t>IV. Felhalmozott eredmény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</si>
  <si>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</si>
  <si>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</si>
  <si>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</si>
  <si>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</si>
  <si>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Nettó</t>
  </si>
  <si>
    <t>V.Idegen pénzeszközök</t>
  </si>
  <si>
    <t>nettó állományi 
érték</t>
  </si>
  <si>
    <t>Intézmény megnevezése</t>
  </si>
  <si>
    <t>MARADVÁNY LEVEZETÉSE</t>
  </si>
  <si>
    <t>Kötelezettségvállalással terhelt maradvány részletezése</t>
  </si>
  <si>
    <t>Szabad maradvány</t>
  </si>
  <si>
    <t>Alaptev. Ktgvetési bevétele</t>
  </si>
  <si>
    <t>Alaptev. Ktgvetési kiadásai</t>
  </si>
  <si>
    <t>Finanszírozási bevétel</t>
  </si>
  <si>
    <t>Finanszírozási kiadás</t>
  </si>
  <si>
    <t>Alaptevékenység maradványa (1-2+3-4)</t>
  </si>
  <si>
    <t>Elkülönített számlák</t>
  </si>
  <si>
    <t>Egyéb feladat</t>
  </si>
  <si>
    <t>Személyi juttatás járuléka</t>
  </si>
  <si>
    <t>Beruházási kiadás</t>
  </si>
  <si>
    <t>Felújítási kiadás</t>
  </si>
  <si>
    <t>ÖNKORMÁNYZAT ÖSSZESEN</t>
  </si>
  <si>
    <t>Napközi Otthonos Óvoda</t>
  </si>
  <si>
    <t>Vállalkozási tev ktgvetési bevétele</t>
  </si>
  <si>
    <t>Vállalkozási tev ktgvetési kiadása</t>
  </si>
  <si>
    <t>Vállakozási tev.ktgvetési egyenlege(6-7)</t>
  </si>
  <si>
    <t>Vállakozási tevékenység maradványa</t>
  </si>
  <si>
    <t>Összes maradvány (5+9)</t>
  </si>
  <si>
    <t>Összesen (16+…+18)</t>
  </si>
  <si>
    <t>Összesen (21+……27)</t>
  </si>
  <si>
    <t>Bruttó érték</t>
  </si>
  <si>
    <t>I. Immateriális javak</t>
  </si>
  <si>
    <t>II. Tárgyi eszközök</t>
  </si>
  <si>
    <t>1. Ingatlanok és kapcsolódó vagyoni értékű jogok</t>
  </si>
  <si>
    <t>2. Gépek, berendezések, felszerelések,járművek</t>
  </si>
  <si>
    <t>3. Tenyészállatok</t>
  </si>
  <si>
    <t>IV. Üzemeltetésre,kezelésre átadott,koncesszióba,vagyonkezelésbe adott, illetve vagyonkezelésbe vett eszközök</t>
  </si>
  <si>
    <t>ÖSSZESEN</t>
  </si>
  <si>
    <t>MINDÖSSZESEN</t>
  </si>
  <si>
    <t>Jóváhagyott maradvány előirányzatszintű felosztása</t>
  </si>
  <si>
    <t xml:space="preserve">   </t>
  </si>
  <si>
    <t>sorsz</t>
  </si>
  <si>
    <t>megnevezés</t>
  </si>
  <si>
    <t>előző időszak</t>
  </si>
  <si>
    <t>módosító tételek</t>
  </si>
  <si>
    <t>tárgyidőszak</t>
  </si>
  <si>
    <t>02 Eszközök és szolgáltatások értékesítése nettó eredményszemléletű bevételei</t>
  </si>
  <si>
    <t xml:space="preserve">01 Közhatalmi eredményszemléletű bevétel </t>
  </si>
  <si>
    <t>03 Tevékenység egyéb nettó eredményszemléletű bevételei</t>
  </si>
  <si>
    <t xml:space="preserve"> I Tevékenység nettó eredményszemléletű bevétele</t>
  </si>
  <si>
    <t>04 Saját termelésű készletek állományváltozása</t>
  </si>
  <si>
    <t>05 saját előállítású eszközök aktivált értéke</t>
  </si>
  <si>
    <t>II Aktivált saját teljesítmények értéke</t>
  </si>
  <si>
    <t>06 Központi működési célú támogatások eredményszemléletű bevételei</t>
  </si>
  <si>
    <t>07 Egyéb működési célú támogatások eredményszemléletű bevételei</t>
  </si>
  <si>
    <t>III Egyéb eredményszemléletű bevételek</t>
  </si>
  <si>
    <t>IV Anyagjellegű ráfordítások</t>
  </si>
  <si>
    <t>V Személyi jellgű ráfordítások</t>
  </si>
  <si>
    <t>VI Értékcsökkenési leírás</t>
  </si>
  <si>
    <t>VII Egyéb ráfordítások</t>
  </si>
  <si>
    <t>A) TEVÉKENYSÉGEK EREDMÉNYE(I+II+III-IV-V-VI-VII)</t>
  </si>
  <si>
    <t>VIII Pénzügyi műveletek eredményszemléletű bevételei</t>
  </si>
  <si>
    <t>IX Pénzügyi műveletek ráfordításai</t>
  </si>
  <si>
    <t>sorszám</t>
  </si>
  <si>
    <t xml:space="preserve">  </t>
  </si>
  <si>
    <t>2015. évi feladat finanszírozás visszafizetendő része</t>
  </si>
  <si>
    <t>Módosított maradvány (10-11)</t>
  </si>
  <si>
    <t>Költségvetési maradvány</t>
  </si>
  <si>
    <t>szoc. étk</t>
  </si>
  <si>
    <t>Támogatások államháztartáson belülről</t>
  </si>
  <si>
    <t>Munkakadókat terhelő járulékok</t>
  </si>
  <si>
    <t>Felhalmozási  bevételek</t>
  </si>
  <si>
    <t>Egyéb működési célú kiadások</t>
  </si>
  <si>
    <t>Egyéb felhalmozási célú kiadások</t>
  </si>
  <si>
    <t>Finanszírozási kiadások</t>
  </si>
  <si>
    <t>08 Felhalmozási célú támogatások eredményszemléletű bevételek</t>
  </si>
  <si>
    <t>09 Különféle egyéb eredményszemléletű bevételek</t>
  </si>
  <si>
    <t>10 Anyagköltség</t>
  </si>
  <si>
    <t>11 Igénybe vett szolgáltatások értéke</t>
  </si>
  <si>
    <t>12 Eladott áruk beszerzési értéke</t>
  </si>
  <si>
    <t>13 Eladott (közvetített ) szolgáltatások értéke</t>
  </si>
  <si>
    <t>14 Bérköltség</t>
  </si>
  <si>
    <t>15 Személyi jellegű egyéb kifizetések</t>
  </si>
  <si>
    <t>16 Bérjárulékok</t>
  </si>
  <si>
    <t>17 Kapott osztalék és  részesedés</t>
  </si>
  <si>
    <t>19 Befektetett pü eszk. származó eredményszemléletű bev. árfolyamnyereségek</t>
  </si>
  <si>
    <t>20 Egyéb kapott kamatok és kamatjellegű eredményszemléletű bevételek</t>
  </si>
  <si>
    <t>21 Pénzügyi műveletek egyéb eredményszemléletű bevételei</t>
  </si>
  <si>
    <r>
      <t>21a</t>
    </r>
    <r>
      <rPr>
        <sz val="8"/>
        <rFont val="Arial"/>
        <family val="2"/>
        <charset val="238"/>
      </rPr>
      <t xml:space="preserve">-ebből:lekötött bankbetétek mérlegfordulónapi értékelése során megállapított árfolyamnyer. </t>
    </r>
  </si>
  <si>
    <r>
      <t>21b</t>
    </r>
    <r>
      <rPr>
        <sz val="8"/>
        <rFont val="Arial"/>
        <family val="2"/>
        <charset val="238"/>
      </rPr>
      <t xml:space="preserve">-ebből:egyéb pénzeszközök mérlegfordulónapi értékelése során megállapított árf.nyereség </t>
    </r>
  </si>
  <si>
    <t>22 Részesedésekből származó ráfordítások, árfolyamveszteségek</t>
  </si>
  <si>
    <t>23 Befektetett pénzügyi eszközökből származó ráfordítások, árfolyamveszt.</t>
  </si>
  <si>
    <t>18 Részesedésekből származó eredményszemléletű bevételek, árfolyam nyer.</t>
  </si>
  <si>
    <t xml:space="preserve">24 Fizetendő kamatok és kamatjellegű ráfordítások </t>
  </si>
  <si>
    <t xml:space="preserve">25a-ebből:lekötött bankbetétek értékvesztése </t>
  </si>
  <si>
    <t>25 Részesedések, értékpapírok, pénzeszközök értékvesztése</t>
  </si>
  <si>
    <t xml:space="preserve">25b-ebből: Kincstáron kívüli forint és devizaszámlák értékvesztése  </t>
  </si>
  <si>
    <t>26 Pénzügyi műveletek egyéb ráfordításai</t>
  </si>
  <si>
    <r>
      <t xml:space="preserve">26a- </t>
    </r>
    <r>
      <rPr>
        <sz val="8"/>
        <rFont val="Arial"/>
        <family val="2"/>
        <charset val="238"/>
      </rPr>
      <t>ebből:lekötött bankbetétek mérlegfordulónapi értékelése során megállapított árfolyamveszt.</t>
    </r>
  </si>
  <si>
    <r>
      <t xml:space="preserve">26b- </t>
    </r>
    <r>
      <rPr>
        <sz val="8"/>
        <rFont val="Arial"/>
        <family val="2"/>
        <charset val="238"/>
      </rPr>
      <t>ebből: egyéb pénzeszközök mérlegfordulónapi értékelése során megállapított árf.veszt.</t>
    </r>
  </si>
  <si>
    <t>B) PÉNZÜGYI MŰVELETEK EREDMÉNYE (VIII-IX)</t>
  </si>
  <si>
    <t>C) MÉRLEG SZERINTI EREDMÉNY (A+B)</t>
  </si>
  <si>
    <t>Projekt teljes költsége</t>
  </si>
  <si>
    <t>szocho</t>
  </si>
  <si>
    <t xml:space="preserve">dologi </t>
  </si>
  <si>
    <t>I. Nemzeti vagyon és egyéb eszközök induláskori értéke</t>
  </si>
  <si>
    <t>J) PASSZÍV IDŐBELI ELHATÁROLÁSOK</t>
  </si>
  <si>
    <t>Eszközök bérleti díja</t>
  </si>
  <si>
    <t>-IVECO</t>
  </si>
  <si>
    <t>-ágaprító</t>
  </si>
  <si>
    <t>Intézményen kívüli gyerm. étk.</t>
  </si>
  <si>
    <t>1. Szellemi termékek</t>
  </si>
  <si>
    <r>
      <t xml:space="preserve">   </t>
    </r>
    <r>
      <rPr>
        <i/>
        <sz val="8"/>
        <rFont val="Times New Roman"/>
        <family val="1"/>
        <charset val="238"/>
      </rPr>
      <t>1.1. Korlátozottan forgalomképes szellemi termékek</t>
    </r>
  </si>
  <si>
    <t>63.</t>
  </si>
  <si>
    <t>64.</t>
  </si>
  <si>
    <t>kötelezettség csökkenés</t>
  </si>
  <si>
    <t>Adatok forintban</t>
  </si>
  <si>
    <t xml:space="preserve">Kiadások mindösszesen </t>
  </si>
  <si>
    <t>adatok forintban</t>
  </si>
  <si>
    <t>Megitélt támogatás</t>
  </si>
  <si>
    <t>TOP-4.2.1-16 Szociális alapszolgáltatások infrastrutúrájának bővítése:                                 "Szociális alapszolgáltatások fejlesztése Csányon".</t>
  </si>
  <si>
    <t xml:space="preserve"> TOP-3.2.1-15 Önkormányzati épületek energetikai korszerűsítése:   "Energetikai korszerűsítés Csányon".</t>
  </si>
  <si>
    <t>eredeti ei</t>
  </si>
  <si>
    <t>Adatok forintban!</t>
  </si>
  <si>
    <t xml:space="preserve">1. Ingatlanok és kapcsolódó vagyoni értékű jogok  </t>
  </si>
  <si>
    <t xml:space="preserve">2. Gépek, berendezések, felszerelések, járművek </t>
  </si>
  <si>
    <t xml:space="preserve">3. Tenyészállatok </t>
  </si>
  <si>
    <t xml:space="preserve">4. Beruházások, felújítások </t>
  </si>
  <si>
    <t>5. Tárgyi eszközök értékhelyesbítése</t>
  </si>
  <si>
    <t xml:space="preserve">III. Befektetett pénzügyi eszközök </t>
  </si>
  <si>
    <t>1. Tartós részesedések</t>
  </si>
  <si>
    <t xml:space="preserve">2. Tartós hitelviszonyt megtestesítő értékpapírok </t>
  </si>
  <si>
    <t xml:space="preserve">3. Befektetett pénzügyi eszközök értékhelyesbítése </t>
  </si>
  <si>
    <t xml:space="preserve">A) NEMZETI VAGYONBA TARTOZÓ BEFEKTETETT ESZKÖZÖK 
    </t>
  </si>
  <si>
    <t xml:space="preserve">B) NEMZETI VAGYONBA TARTOZÓ FORGÓESZKÖZÖK </t>
  </si>
  <si>
    <t xml:space="preserve">C) PÉNZESZKÖZÖK </t>
  </si>
  <si>
    <t>D) KÖVETELÉSEK</t>
  </si>
  <si>
    <t xml:space="preserve">ESZKÖZÖK ÖSSZESEN  </t>
  </si>
  <si>
    <t xml:space="preserve">E) EGYÉB SAJÁTOS ELSZÁMOLÁSOK </t>
  </si>
  <si>
    <t xml:space="preserve">G) SAJÁT TŐKE </t>
  </si>
  <si>
    <t xml:space="preserve">H) KÖTELEZETTSÉGEK </t>
  </si>
  <si>
    <t xml:space="preserve">FORRÁSOK ÖSSZESEN  </t>
  </si>
  <si>
    <t>TELJESEN NULLÁIG LEÍRT ESZKÖZÖK</t>
  </si>
  <si>
    <t>Egyéb működési célú kiadás</t>
  </si>
  <si>
    <t>Egyéb felhalmozási célú kiadás</t>
  </si>
  <si>
    <t>Város és közs.g. egyé</t>
  </si>
  <si>
    <t>Ogy. önkorm. eu. képv. Vál.</t>
  </si>
  <si>
    <t>összege  (Ft)</t>
  </si>
  <si>
    <t>Ft</t>
  </si>
  <si>
    <t>Adatok:  forintban!</t>
  </si>
  <si>
    <t>Önkormányzati szintű bevételek és kiadások jogcímenként</t>
  </si>
  <si>
    <t>adatok Ft-ban</t>
  </si>
  <si>
    <t>BEVÉTELEK</t>
  </si>
  <si>
    <t>TÁMOGATÁSOK ÁLLAMHÁZTARTÁSON BELÜLRŐL</t>
  </si>
  <si>
    <t>1.</t>
  </si>
  <si>
    <t>Működési célű támogatások</t>
  </si>
  <si>
    <t>Helyi önkormányzat működésének általános támogatása</t>
  </si>
  <si>
    <t>Települési önkormányzatok egyes köznevelési feladatainak támogatása</t>
  </si>
  <si>
    <t>Kulturális feladat támogatása</t>
  </si>
  <si>
    <t>Kiegészítő támogatások</t>
  </si>
  <si>
    <t>Egyéb támogatások államháztartáson belülről</t>
  </si>
  <si>
    <t>Elszámolásból származó bevételek</t>
  </si>
  <si>
    <t>2.</t>
  </si>
  <si>
    <t>Felhalmozási célú támogatások</t>
  </si>
  <si>
    <t>Egyéb felhalmozási célú támogatás</t>
  </si>
  <si>
    <t>Felhalmozási célú önkormányzati támogatás</t>
  </si>
  <si>
    <t>KÖZHATALMI BEVÉTELEK</t>
  </si>
  <si>
    <t>Jövedelemadók</t>
  </si>
  <si>
    <t>Vagyoni tipusú adók</t>
  </si>
  <si>
    <t>3.</t>
  </si>
  <si>
    <t>Értékesítési és forgalmi adók</t>
  </si>
  <si>
    <t>4.</t>
  </si>
  <si>
    <t>Gépjárműadók</t>
  </si>
  <si>
    <t>5.</t>
  </si>
  <si>
    <t>Egyéb áruhasználati és szolgáltatási adók</t>
  </si>
  <si>
    <t>6.</t>
  </si>
  <si>
    <t>Egyéb közhatalmi bevételek</t>
  </si>
  <si>
    <t>MŰKÖDÉSI BEVÉTELEK</t>
  </si>
  <si>
    <t>FELHALMOZÁSI BEVÉTELEK</t>
  </si>
  <si>
    <t>Tárgyieszközök, immateriális javak értékesítése</t>
  </si>
  <si>
    <t>Önkormányzatok sajátos felhalm.és tőke jell.bev.</t>
  </si>
  <si>
    <t>ÁTVETT PÉNZESZKÖZÖK ÁHT-ON KÍVÜLRŐL</t>
  </si>
  <si>
    <t>Működési célú</t>
  </si>
  <si>
    <t>Felhalmozási célú</t>
  </si>
  <si>
    <t>FINANSZÍROZÁSI BEVÉTELEK</t>
  </si>
  <si>
    <t>Előző év költségvetési maradványának igénybevétele</t>
  </si>
  <si>
    <t xml:space="preserve"> 2. melléklet folytatása</t>
  </si>
  <si>
    <t xml:space="preserve">                                                        </t>
  </si>
  <si>
    <t xml:space="preserve">                                                                                     KIADÁSOK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</si>
  <si>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</si>
  <si>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</si>
  <si>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</si>
  <si>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</si>
  <si>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</si>
  <si>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Működési célú támogatás államháztartáson belülre</t>
  </si>
  <si>
    <t>Működési célú támogatás államháztartáson kívülre</t>
  </si>
  <si>
    <t>Tartalékok</t>
  </si>
  <si>
    <t>Elvonások, befizetések</t>
  </si>
  <si>
    <t>BERUHÁZÁSOK</t>
  </si>
  <si>
    <t>FELÚJÍTÁSOK</t>
  </si>
  <si>
    <t>EGYÉB FELHALMOZÁSI CÉLÚ KIADÁSOK</t>
  </si>
  <si>
    <t>Felhalmozási célú támogatás államháztartáson belülre</t>
  </si>
  <si>
    <t>Felhalmozási célú támogatás államháztartáson kívülre</t>
  </si>
  <si>
    <t>FINANSZÍROZÁSI KIADÁSOK</t>
  </si>
  <si>
    <t xml:space="preserve">Kiadások összesen </t>
  </si>
  <si>
    <t>Költségvetési létszámkeret önkormányzat és intézményeinél</t>
  </si>
  <si>
    <t xml:space="preserve">                                                       </t>
  </si>
  <si>
    <t>Önkormányzati szintű működési célú bevételek és kiadások</t>
  </si>
  <si>
    <t>Működési célú bevételek összesen</t>
  </si>
  <si>
    <t>KIADÁSOK FORRÁSAI</t>
  </si>
  <si>
    <t xml:space="preserve">Önkormányzat és intézményei </t>
  </si>
  <si>
    <t xml:space="preserve">IV. </t>
  </si>
  <si>
    <t>Elvonások és befizetések</t>
  </si>
  <si>
    <t>Működési célú kiadások összesen</t>
  </si>
  <si>
    <t xml:space="preserve">                                                         </t>
  </si>
  <si>
    <t>BEVÉTELEK FORRÁSAI</t>
  </si>
  <si>
    <t>Felhalmozási célű támogatások</t>
  </si>
  <si>
    <t>FELHALMOZÁSI  BEVÉTELEK</t>
  </si>
  <si>
    <t>Tárgyieszközök és immateriális javak értékesítése</t>
  </si>
  <si>
    <t>Önkormányzatok sajátos felh.és tőke jell.bev.</t>
  </si>
  <si>
    <t>ÁTVETT PÉNZESZKÖZÖK ÁHT-on kívülről</t>
  </si>
  <si>
    <t>Felhalmozási célú pénzeszköz átvétel államháztartáson kívül</t>
  </si>
  <si>
    <t xml:space="preserve">Felhalmozási célú bevételek összesen </t>
  </si>
  <si>
    <t>Felhalmozási célú pénzeszköz átadás ÁHT-on kiv.</t>
  </si>
  <si>
    <t xml:space="preserve">Felhalmozási célú kiadások </t>
  </si>
  <si>
    <t>1.1</t>
  </si>
  <si>
    <t>1.2</t>
  </si>
  <si>
    <t>1.3</t>
  </si>
  <si>
    <t>1.4</t>
  </si>
  <si>
    <t>1.5</t>
  </si>
  <si>
    <t>1.6</t>
  </si>
  <si>
    <t>1.7</t>
  </si>
  <si>
    <t>- ebből OEP</t>
  </si>
  <si>
    <t>1.8</t>
  </si>
  <si>
    <t>2.1</t>
  </si>
  <si>
    <t>2.2</t>
  </si>
  <si>
    <t>Teljesítés %-a</t>
  </si>
  <si>
    <t>Államháztartáson belüli megelőlegezések</t>
  </si>
  <si>
    <t>15. melléklet a ………/2020.(          ) önkormányzati rendelethez</t>
  </si>
  <si>
    <t>2018. évben megvalósult</t>
  </si>
  <si>
    <t>2019. évben megvalósult</t>
  </si>
  <si>
    <t>VP6-19.2.1.-98-3-17 Közösségi  terek fejlesztése, közösségépítő tevékenységek támogatása</t>
  </si>
  <si>
    <t>felhalmozási kiadás</t>
  </si>
  <si>
    <t>személyi juttatás</t>
  </si>
  <si>
    <t>Pályázathoz kapcsolódó önerő</t>
  </si>
  <si>
    <t>CSÁNY KÖZSÉG ÖNKORMÁNYZATÁNAK TÖBB ÉVES KIHATÁSSAL JÁRÓ FELADATAINAK ELŐIRÁNYZATAI ÉS TELJESÍTÉSE</t>
  </si>
  <si>
    <t xml:space="preserve">    Bankszámlák egyenlege</t>
  </si>
  <si>
    <t xml:space="preserve">    Pénztárak egyenlege</t>
  </si>
  <si>
    <t>Tárgyévi bevételek forgalma (+)</t>
  </si>
  <si>
    <t>Tárgyévi kiadások forgalma (-)</t>
  </si>
  <si>
    <t>Átmeneti kiadások és bevételek forgalma (36)</t>
  </si>
  <si>
    <t>Pénzkészlet változás</t>
  </si>
  <si>
    <t xml:space="preserve">    Bankszámlák záró egyenlege</t>
  </si>
  <si>
    <t xml:space="preserve">    Pénztárak záró egyenlege</t>
  </si>
  <si>
    <t>ZÁRÓ PÉNZKÉSZLET</t>
  </si>
  <si>
    <t>Adatok Ft-ban</t>
  </si>
  <si>
    <t>Kormányzati funkció</t>
  </si>
  <si>
    <t>száma</t>
  </si>
  <si>
    <t>megnevezése</t>
  </si>
  <si>
    <t>Önállóan működő és gazdálkodó kvi. Int.</t>
  </si>
  <si>
    <t xml:space="preserve">1.           </t>
  </si>
  <si>
    <t>Önkormányzati vagyonnal való gazdálkodás</t>
  </si>
  <si>
    <t>- Egyéb építmény felújítása</t>
  </si>
  <si>
    <t>- Felújítási ÁFA</t>
  </si>
  <si>
    <t>Gyermekétkeztetés köznevelési intézményben</t>
  </si>
  <si>
    <t>1. Polgármesteri Hivatal</t>
  </si>
  <si>
    <t>2.Napköziotthonos Óvoda</t>
  </si>
  <si>
    <t>Önkormányzat és intézményei összesen (1+2)</t>
  </si>
  <si>
    <t>Teljesítés</t>
  </si>
  <si>
    <t>Adatok Ft-ban        1.</t>
  </si>
  <si>
    <t>Önállóan működő és gazdálkodó kvi.int.</t>
  </si>
  <si>
    <t>-Építmény létesítése</t>
  </si>
  <si>
    <t>VP6-19.2.1-98-3-17 pályázat templomkert térkövezése,parkosítás</t>
  </si>
  <si>
    <t>önrésze</t>
  </si>
  <si>
    <t>-Beruházási ÁFA</t>
  </si>
  <si>
    <t>Önk. és önk. hivatalok ig. tevékenysége</t>
  </si>
  <si>
    <t>- Szellemi termék beszerzése</t>
  </si>
  <si>
    <t>fénymásoló, számítógép</t>
  </si>
  <si>
    <t>- Kisértékű te. Beszerzése</t>
  </si>
  <si>
    <t>- Beruházási ÁFA</t>
  </si>
  <si>
    <t>Településfejlesztési projektek és támogatásuk</t>
  </si>
  <si>
    <t>Könyvtári tevékenység</t>
  </si>
  <si>
    <t xml:space="preserve"> -Kisértékű tárgyi eszköz beszerzésére</t>
  </si>
  <si>
    <t>kávéfőző</t>
  </si>
  <si>
    <t>vetítővászon, asztali mikrofon</t>
  </si>
  <si>
    <t>-Kisértékű tárgyi eszköz beszerzés</t>
  </si>
  <si>
    <t>Átvitel</t>
  </si>
  <si>
    <t>Adatok Ft-ban        2.</t>
  </si>
  <si>
    <t>Áthozat</t>
  </si>
  <si>
    <t>Közfoglalkoztatási mintprogram</t>
  </si>
  <si>
    <t>-Egyéb építmény létesítése</t>
  </si>
  <si>
    <t>-Sajt érlelő kamra</t>
  </si>
  <si>
    <t>- Gép, berendezés, felszerelés</t>
  </si>
  <si>
    <t xml:space="preserve">* Tejüzemhez </t>
  </si>
  <si>
    <t>*Gyümölcsös</t>
  </si>
  <si>
    <t>Adatok Ft-ban        3.</t>
  </si>
  <si>
    <t>-Informatikai eszköz beszerzése</t>
  </si>
  <si>
    <t>1 Polgármesteri Hivatal</t>
  </si>
  <si>
    <t>Önkorm., és önk. hivatalok jogalkotó és ált. igazgatási tev.</t>
  </si>
  <si>
    <t>eszközök pótlására</t>
  </si>
  <si>
    <t>2. Önállóan működő kvi.intézmények</t>
  </si>
  <si>
    <t xml:space="preserve"> Napköziotthonos Óvoda</t>
  </si>
  <si>
    <t xml:space="preserve">óvodai nevelés,ellátás működtetési feladatai </t>
  </si>
  <si>
    <t>Önkormányzat és intézményei (1+2)</t>
  </si>
  <si>
    <t>adatok  Ft-ban</t>
  </si>
  <si>
    <t>Önállóan, részben önállóan gazdálkodó intézmények neve</t>
  </si>
  <si>
    <t>Feladat besorolás</t>
  </si>
  <si>
    <t>7.</t>
  </si>
  <si>
    <t>8.</t>
  </si>
  <si>
    <t>9.</t>
  </si>
  <si>
    <t>Önállóan működő és gazdálkodó intézmények</t>
  </si>
  <si>
    <t>Önkorm. Önkormhiv. jogalkotó és ált.ig.tev.</t>
  </si>
  <si>
    <t>kötelező feladat</t>
  </si>
  <si>
    <t>Önkorm.vagyon való gazdál kapcs.feladatok</t>
  </si>
  <si>
    <t>önként vállalt</t>
  </si>
  <si>
    <t>Önkorm.elszámolásai központi költségvetés</t>
  </si>
  <si>
    <t>Támogatási célú finanszírozási műveletek</t>
  </si>
  <si>
    <t>Közterület rendjének fenntartása</t>
  </si>
  <si>
    <t>Hosszú időtartamú közfoglalkoztatás</t>
  </si>
  <si>
    <t>Közfoglalkoztatási mintaprogram</t>
  </si>
  <si>
    <t>Város, községgazd. egyéb szolg.</t>
  </si>
  <si>
    <t>Házi orvosi alapellátás</t>
  </si>
  <si>
    <t>Fogorvosi alapellátás</t>
  </si>
  <si>
    <t>Család és nővédelmi eü. Gondozás</t>
  </si>
  <si>
    <t>Könyvtári szolgáltatások</t>
  </si>
  <si>
    <t>Közművelődés-közösségi ás társadalmi rész.fejl.</t>
  </si>
  <si>
    <t>Házi segítségnyújtás</t>
  </si>
  <si>
    <t>Növényterm., állat teny. kapcs. szolg.</t>
  </si>
  <si>
    <t>Önkormányzati funkcióra nem sorolható bev. ÁHT-on kív.</t>
  </si>
  <si>
    <t>Önkormányzat összesen</t>
  </si>
  <si>
    <t>Önkormányzati ig.tev.</t>
  </si>
  <si>
    <t>Ogy,  önkor., eu.parlamenti képv. választ.kapcs. tev</t>
  </si>
  <si>
    <t xml:space="preserve"> 1.1</t>
  </si>
  <si>
    <t>Polgármesteri Hivatal összesen</t>
  </si>
  <si>
    <t>Önállóan működő kvi.intézmények</t>
  </si>
  <si>
    <t>1. Napköziotthonos Óvoda</t>
  </si>
  <si>
    <t>Óvodai nevelés ellátás. műk feladat</t>
  </si>
  <si>
    <t>Óvodai étkeztetés</t>
  </si>
  <si>
    <t>Iskolai étkeztetés</t>
  </si>
  <si>
    <t>Intézményen kívüli gyermekétkeztetés</t>
  </si>
  <si>
    <t>2.1 Napközi Otthonos Óvoda összesen</t>
  </si>
  <si>
    <t>Mindösszesen (1+2)</t>
  </si>
  <si>
    <t xml:space="preserve">                                                                                                          3.sz mellékelet folytatása</t>
  </si>
  <si>
    <t>Felhalmozási bevételek</t>
  </si>
  <si>
    <t xml:space="preserve">                                                                                                                                                     </t>
  </si>
  <si>
    <t>Intézmény</t>
  </si>
  <si>
    <t>Foglalkoztatottak személyi juttatásai</t>
  </si>
  <si>
    <t>Külső szem.juttat.</t>
  </si>
  <si>
    <t>Személyi juttat.össz.</t>
  </si>
  <si>
    <t>Önállóan műk. és gazd. kvi. Int.</t>
  </si>
  <si>
    <t>Önk. Önkhiv. Önk ig tev</t>
  </si>
  <si>
    <t>Közter.rend.fenntartása</t>
  </si>
  <si>
    <t>Hosszabb időtartamú közfogl.</t>
  </si>
  <si>
    <t>Növényterm. állatteny. és kapcs. szolg.</t>
  </si>
  <si>
    <t>Város és község gazdálkodás, egyéb sz.</t>
  </si>
  <si>
    <t>Család nővédelmi eü. Gondozás</t>
  </si>
  <si>
    <t>Könyvtári szolgálat</t>
  </si>
  <si>
    <t>Közműv. társ. részvét. fejl.</t>
  </si>
  <si>
    <t>Család és gyermekjóléti szolg.</t>
  </si>
  <si>
    <t>Önkormányzat össz.</t>
  </si>
  <si>
    <t>Önkorm.ig.tevékenysége</t>
  </si>
  <si>
    <t>Város kg. Gazdálkodás egyéb sz</t>
  </si>
  <si>
    <t>Polg.Hiv.össz.</t>
  </si>
  <si>
    <t>Önállóan működő kvi. int.</t>
  </si>
  <si>
    <t xml:space="preserve"> 2.1</t>
  </si>
  <si>
    <t>Napk.Óvoda</t>
  </si>
  <si>
    <t>Óvodai nevelés szakmai.</t>
  </si>
  <si>
    <t>Isk.int.étkeztetés</t>
  </si>
  <si>
    <t>Napk.Óvoda össz.</t>
  </si>
  <si>
    <t xml:space="preserve">Mindösszesen </t>
  </si>
  <si>
    <t>Informatikai fejlesztések</t>
  </si>
  <si>
    <t xml:space="preserve"> 1/1.oldal</t>
  </si>
  <si>
    <t>Önállóan és részben önállóan gazdálkodó intézmények neve</t>
  </si>
  <si>
    <t>I.Személyi juttatások</t>
  </si>
  <si>
    <t>II.Munkaadókat terhelő járulékok</t>
  </si>
  <si>
    <t xml:space="preserve"> Önkormányzat</t>
  </si>
  <si>
    <t>Önk. és önk.hivatalok ig.tevékenység</t>
  </si>
  <si>
    <t>Önk.vagyon való gazdálkodás</t>
  </si>
  <si>
    <t>Önkormányzatok elsz. kp.ktgvetéssel</t>
  </si>
  <si>
    <t>Közterület.rendjének fenntartása</t>
  </si>
  <si>
    <t>Hosszabb időtartamú közfoglalkozt.</t>
  </si>
  <si>
    <t>Növényterm., állatteny és kapcs.szolg</t>
  </si>
  <si>
    <t>Állat eü. ellátás</t>
  </si>
  <si>
    <t>Út, autópálya építés</t>
  </si>
  <si>
    <t>Közvilágítás</t>
  </si>
  <si>
    <t>Fogorvosi alap ellátás</t>
  </si>
  <si>
    <t>Foglalkozás eü. alapellátás</t>
  </si>
  <si>
    <t>Család és nővédelmi .eü. gondozás</t>
  </si>
  <si>
    <t>Könyvtári szolgáltatás</t>
  </si>
  <si>
    <t>Közműv.társ részvét.fejlesztés</t>
  </si>
  <si>
    <t>Civil szervezetek műk.támogatása</t>
  </si>
  <si>
    <t>Elhunytszem.hátramar. pénzbeli ellát</t>
  </si>
  <si>
    <t>Család és gyermekjóléti szolgáltatások</t>
  </si>
  <si>
    <t>Gyermekvéd.pénzb. és term.beni ell.</t>
  </si>
  <si>
    <t>Szociális étkezés</t>
  </si>
  <si>
    <t>Házi segítség nyújtás</t>
  </si>
  <si>
    <t>Átvitel :</t>
  </si>
  <si>
    <t>1/1 oldal folytatása</t>
  </si>
  <si>
    <t>Áthozat:</t>
  </si>
  <si>
    <t>Környezetszennyezés csökkentésének igazgatása</t>
  </si>
  <si>
    <t>1.Polgármesteri Hivatal</t>
  </si>
  <si>
    <t>Város és községgazd.egyéb szolg.</t>
  </si>
  <si>
    <t>Gyermekvéd.pénzb.és term. ell.</t>
  </si>
  <si>
    <t>Ogy,  önkor., eu.parlamenti képv. választ.kapcs. t.</t>
  </si>
  <si>
    <t>1.Napköziotthonos Óvoda</t>
  </si>
  <si>
    <t>Óvodai nevelés,ellátás szakmai fel.</t>
  </si>
  <si>
    <t>Óvodai nevelés, ellátás műk. fel.</t>
  </si>
  <si>
    <t>Óvodai intézményi étkeztetés</t>
  </si>
  <si>
    <t>Iskolai intézményi étkezetetés</t>
  </si>
  <si>
    <t>Munkahelyi étkeztetés</t>
  </si>
  <si>
    <t>Önkéntvállalt</t>
  </si>
  <si>
    <t>Intézményen kívüli gyermekétk.</t>
  </si>
  <si>
    <t>Napközi Otthonos Óvoda összesen</t>
  </si>
  <si>
    <t>Mindösszesen</t>
  </si>
  <si>
    <t xml:space="preserve"> 1/2.oldal </t>
  </si>
  <si>
    <t>III. Dologi Kiadások</t>
  </si>
  <si>
    <t>IV. Ellátottak pénzbeli juttatásai</t>
  </si>
  <si>
    <t>V. Egyéb működési célú kiadások</t>
  </si>
  <si>
    <t xml:space="preserve"> 1/2.oldal folytatása</t>
  </si>
  <si>
    <t xml:space="preserve"> 1/3.oldal</t>
  </si>
  <si>
    <t>VI. Beruházások</t>
  </si>
  <si>
    <t>VII. Felújítások</t>
  </si>
  <si>
    <t>VIII. Egyéb felhalmozási célú kiadások</t>
  </si>
  <si>
    <t xml:space="preserve"> 1/3.oldal folytatása</t>
  </si>
  <si>
    <t xml:space="preserve"> 1/4.oldal</t>
  </si>
  <si>
    <t>IX. Finanszírozási kiadások</t>
  </si>
  <si>
    <t xml:space="preserve"> 1/4.oldal folytatása</t>
  </si>
  <si>
    <t>Önk. Ig. tev.</t>
  </si>
  <si>
    <t>1.  melléklet a …../2021. (……….) önkormányzati rendelethez</t>
  </si>
  <si>
    <t>CSÁNY KÖZSÉG ÖNKORMÁNYZATÁNAK 2020. ÉVI ÖSSZEVONT KÖLTSÉGVETÉSI MÉRLEGE</t>
  </si>
  <si>
    <t>2. melléklet az …../2021. (……….) önkormányzati rendelethez</t>
  </si>
  <si>
    <t>CSÁNY KÖZSÉG ÖNKORMÁNYZATÁNAK 2020. ÉVI KÖLTSÉGVETÉSE</t>
  </si>
  <si>
    <t>2020. évi előirányzat</t>
  </si>
  <si>
    <t>Gyermekétkeztetési feladatok támogatása</t>
  </si>
  <si>
    <t>3. melléklet az …./2021. (…...) önkormányzati rendelethez</t>
  </si>
  <si>
    <t>2020.évi eredeti ei.</t>
  </si>
  <si>
    <t>2020. évi módosított ei.</t>
  </si>
  <si>
    <t>Szociális és gyermekjóléti feladatok támogatása</t>
  </si>
  <si>
    <t>Önkormányzati szintű felhalmozási célú beveételei és kiadásai továbbá pénzügyi befektetések kiadásai</t>
  </si>
  <si>
    <t>Szektorhoz nem köthető komplex gadf.p.t.</t>
  </si>
  <si>
    <t>Mezőgazdasági támogatások</t>
  </si>
  <si>
    <t>Család-és gyermekjóléti szolgáltatások</t>
  </si>
  <si>
    <t>Szociális étkezők</t>
  </si>
  <si>
    <t xml:space="preserve">Csány Község Önkormányzatának önállóan működő és gazdálkodó, és önállóan működő költségvetési intézményeinek  2020. évi bevételei </t>
  </si>
  <si>
    <t>2020. évi módosított ei</t>
  </si>
  <si>
    <t>4. melléklet a …../2021. (…...) önkormányzati rendelethez</t>
  </si>
  <si>
    <t>Közutak, hidak, alagutak üzemeltetése.</t>
  </si>
  <si>
    <t>Szektorhoz nem köthető komplex gazdf.p.t.</t>
  </si>
  <si>
    <t>Nem veszélyes hulladék kezelése</t>
  </si>
  <si>
    <t xml:space="preserve">Víztermelés, kezelés, ellátás </t>
  </si>
  <si>
    <t>Háziorvosi ügyeleti ellátás</t>
  </si>
  <si>
    <t>Egyházak közösségi és hitéleti tev. támogatása</t>
  </si>
  <si>
    <t>Egyéb szociális és pénzb. ell. tám.</t>
  </si>
  <si>
    <t>Fertőző megbetegedések megelőlegezése</t>
  </si>
  <si>
    <t>Óvodai nevelés, ellátás  működési feladatai</t>
  </si>
  <si>
    <t>Sajátos nevelési igényű gyermekek óvodai nev.</t>
  </si>
  <si>
    <t>Teljesítés        %-a</t>
  </si>
  <si>
    <t>2020. évi mód. ei</t>
  </si>
  <si>
    <t>Csány Község Önkormányzatának önállóan működő és gazdálkodó, és önállóan működő költségvetési intézményeinek 2020. évi kiadásai</t>
  </si>
  <si>
    <t>5. melléklet a …../2021. (…...) önkormányzati rendelethez</t>
  </si>
  <si>
    <t>2020. évi terv. Fő</t>
  </si>
  <si>
    <t>2020 évi mód ei Fő</t>
  </si>
  <si>
    <t>CSÁNY KÖZSÉG  ÖNKORMÁNYZATÁNAK SZEMÉLYI JUTTATÁSA, FOGLALKOZTATOTTI LÉTSZÁMA  2020. ÉV</t>
  </si>
  <si>
    <t>2020 évi átlaglét-szám</t>
  </si>
  <si>
    <t>2020. évi mód. ei.</t>
  </si>
  <si>
    <t>Teljesítés      %-a</t>
  </si>
  <si>
    <t>CSÁNY KÖZSÉG ÖNKORMÁNYZATÁNAK 2020. ÉVI MARADVÁNY KIMUTATÁSA</t>
  </si>
  <si>
    <t>9. melléklet …../2021.(…………) önkormányzati rendelethez</t>
  </si>
  <si>
    <t>Csány Község Önkormányzatának 2020. évi eredmény-kimutatása</t>
  </si>
  <si>
    <t>10.  melléklet a ……/2021.(      ) önkormányzati rendelethez</t>
  </si>
  <si>
    <t>CSÁNY KÖZSÉG ÖNKORMÁNYZATÁNAK 2020. ÉVI VAGYONKIMUTATÁSA</t>
  </si>
  <si>
    <t>11. melléklet a ……./2021. (               ) sz. önkormányzati rendelethez</t>
  </si>
  <si>
    <t>2001- 2019.évi</t>
  </si>
  <si>
    <t>2010 -2019. évi</t>
  </si>
  <si>
    <t xml:space="preserve">12. melléklet a ……../2021.(         ) sz. önkormányzati rendelethez </t>
  </si>
  <si>
    <t>14. melléklet a ……./2021.(………) önkormányzati rendelethez</t>
  </si>
  <si>
    <t>13. melléklet a ……./2021.(…..………) önkormányzati rendelethez</t>
  </si>
  <si>
    <t>Önállóan müködő és gazdálkodó költségvetési szerv Csány Polgármesteri Hivatal 2020. évi költségvetéséről</t>
  </si>
  <si>
    <t>2020.évi eredeti(fő)</t>
  </si>
  <si>
    <t>2020.évi telj(fő)</t>
  </si>
  <si>
    <t>2020.évi teljesítés</t>
  </si>
  <si>
    <t>Önállóan müködő költségvetési szerv Csány Napközi Otthonos Óvoda 2020. évi költségvetéséről</t>
  </si>
  <si>
    <t xml:space="preserve">Sajátos nevelésű ig. gyerm. </t>
  </si>
  <si>
    <t>16.melléklet a …../2021.(……..) önkormányzati rendelethez</t>
  </si>
  <si>
    <t>Csány Község Önkormányzatának 2020. évi pénzeszközök változásának levezetése</t>
  </si>
  <si>
    <t>Pénzkészlet 2020. január 1-jén    Ebből:</t>
  </si>
  <si>
    <t>6. melléklet az .../2021. (…........)  költésvetési rendelethez</t>
  </si>
  <si>
    <t>2020.évi előirányzat</t>
  </si>
  <si>
    <t>- Tárgyieszköz létesítése</t>
  </si>
  <si>
    <t>Települési rendezési terv 2020. évi üteme</t>
  </si>
  <si>
    <t>számítógép, takarítógép,  eszközök  pótlására</t>
  </si>
  <si>
    <t>Óvodai nevelés ellátás, működési feladatai</t>
  </si>
  <si>
    <t xml:space="preserve"> - Nagyértékű tárgyieszköz beszerzése</t>
  </si>
  <si>
    <t>Kamera kiépítése</t>
  </si>
  <si>
    <t>-Nagyértékű tárgyieszköz</t>
  </si>
  <si>
    <t>Gyermekjóléti szolgáltatások</t>
  </si>
  <si>
    <t>-Nagyértékű tárgyieszköz beszerzése</t>
  </si>
  <si>
    <t>Napelem kiépítése</t>
  </si>
  <si>
    <t>* szkennelő, kerékpár</t>
  </si>
  <si>
    <t>- Jármű beszerzés</t>
  </si>
  <si>
    <t>NISSAN gk. 2020. évi részlet</t>
  </si>
  <si>
    <t>nyomtató, létra, szekrény</t>
  </si>
  <si>
    <t>-Szellemi temék</t>
  </si>
  <si>
    <t>Fejőház 2020. évi részlet, hozzátartozó gépészet, fejőállás</t>
  </si>
  <si>
    <t xml:space="preserve">                                                                                          </t>
  </si>
  <si>
    <t>-Egyéb épület vásárlása</t>
  </si>
  <si>
    <t>Szövetkezet út 2.</t>
  </si>
  <si>
    <t>Tejüzem bővítése</t>
  </si>
  <si>
    <t>Peugeot  tehergépjármű</t>
  </si>
  <si>
    <t xml:space="preserve">-Nagyértékű tárgyi eszk.  </t>
  </si>
  <si>
    <t>Joghurt tartály                                                                        7 122 300</t>
  </si>
  <si>
    <t>Napelemes rendszer                                                            14 999 480</t>
  </si>
  <si>
    <t>*Kecskefarm</t>
  </si>
  <si>
    <t>Infrakerítés rendszer                                                             1 565 176</t>
  </si>
  <si>
    <t>Napelemes rendszer 1495, hrsz,                                          4 079 880</t>
  </si>
  <si>
    <t>Kamerarendszer                                                                       894 592</t>
  </si>
  <si>
    <t>Poliészter siló                                                                            650 000</t>
  </si>
  <si>
    <t>Takarmánybehordó                                                                   485 000</t>
  </si>
  <si>
    <t>*Mezőgazdasági startmunka</t>
  </si>
  <si>
    <t xml:space="preserve">-kisértékű tárgyi eszk.beszerzés </t>
  </si>
  <si>
    <t>Mezőgazdasági startmunka  nettó 200.000 Ft érték alatti eszközök</t>
  </si>
  <si>
    <t>Tejüzem</t>
  </si>
  <si>
    <t>Növénytermesztés, állattenyésztés és kapcsolódó szolgáltatás</t>
  </si>
  <si>
    <t>szoftver</t>
  </si>
  <si>
    <t>Tejüzemhez eszköz vásárlás</t>
  </si>
  <si>
    <t>-Ingatlanok beszerzése, létesítése</t>
  </si>
  <si>
    <t>Templomkert kialakítása</t>
  </si>
  <si>
    <t>- Kisértékű tárgyi eszköz vásárlása</t>
  </si>
  <si>
    <t>2 db GPS</t>
  </si>
  <si>
    <t>Város és községgazdálkodás</t>
  </si>
  <si>
    <t>Peugeot boxer vásárlás</t>
  </si>
  <si>
    <t>- Ingatlanok beszerzése, létesítése</t>
  </si>
  <si>
    <t>- beruházási ÁFA</t>
  </si>
  <si>
    <t>Szektorhoz nem köthető komplex gazd.f.</t>
  </si>
  <si>
    <t>- Építmény</t>
  </si>
  <si>
    <t>Általános iskola sportpálya kialakítása</t>
  </si>
  <si>
    <t>fogorvosi szék önrész</t>
  </si>
  <si>
    <t>Család és nővédelmi egészségügyi gondozás</t>
  </si>
  <si>
    <t>-Kisértékű tárgyieszköz beszerzés</t>
  </si>
  <si>
    <t>Közművelődés és társadalmi részvétel fejlesztése</t>
  </si>
  <si>
    <t xml:space="preserve">                                                                                                                                                                                </t>
  </si>
  <si>
    <t>csoportokba játék, szőnyeg, vasaló, porszívó</t>
  </si>
  <si>
    <t>Központi konyha</t>
  </si>
  <si>
    <t>Rozsdamentes asztal</t>
  </si>
  <si>
    <t>2020. évi mód ei</t>
  </si>
  <si>
    <t xml:space="preserve">-Földterület, telek, erdő </t>
  </si>
  <si>
    <t>-gazdasági épület</t>
  </si>
  <si>
    <t xml:space="preserve">Kamerarendszer, napelem                                                                      </t>
  </si>
  <si>
    <t>-Kisérrtékű tárgyieszköz vásárlás</t>
  </si>
  <si>
    <t>kamerás térfigyelőrendszer, fogászati szék</t>
  </si>
  <si>
    <t>Udvari játékok 2020. évi része, robotfűnyíró, kamera</t>
  </si>
  <si>
    <t>CSÁNY KÖZSÉG ÖNKORMÁNYZATÁNAK BERUHÁZÁSI KIADÁSAI 2020. évben</t>
  </si>
  <si>
    <t>7.melléklet az ….../2021. (….......) költségvetési rendelethez</t>
  </si>
  <si>
    <t>- épület felújítása</t>
  </si>
  <si>
    <t>Konyha felújítás műszaki ellenőr díja</t>
  </si>
  <si>
    <t>Ravatalozó épületének felújítása                                            12.086.614</t>
  </si>
  <si>
    <t>Szent János szobor felújítása                                                  1.000.000</t>
  </si>
  <si>
    <t xml:space="preserve"> A VP6-7.2.1-7.4.1.3-17 számú </t>
  </si>
  <si>
    <t>Helyi termékértékesítést szolgáló piacok infrastruktúrális fejlesztése</t>
  </si>
  <si>
    <t>pályázatban nem szereplő további felújítás</t>
  </si>
  <si>
    <t>Környzetszennyezés csökkentésének igazgatása</t>
  </si>
  <si>
    <t>TOP-3.2-1-16-HE1-2017-00033 számú</t>
  </si>
  <si>
    <t xml:space="preserve">Energetikai korszerűsítés Csányon pályázati önerő  </t>
  </si>
  <si>
    <t>Honvéd út felújítása</t>
  </si>
  <si>
    <t>Közutak , hidak  üzemeltetése</t>
  </si>
  <si>
    <t>- egyéb építmény felújítása</t>
  </si>
  <si>
    <t>Rákóczi úti árok felújítása</t>
  </si>
  <si>
    <t xml:space="preserve">Óvodai nevelés, ellátás működési feldatai </t>
  </si>
  <si>
    <t>Óvoda épületének felújítása (csatornázás, tető javítás)</t>
  </si>
  <si>
    <t>Család és gyermekjóléti szolgálat</t>
  </si>
  <si>
    <t>Szociális épület felújítása (mérnöki tevékenység)</t>
  </si>
  <si>
    <t>CSÁNY KÖZSÉG ÖNKORMÁNYZATÁNAK FELÚJÍTÁSI KIADÁSAI 2020.évben</t>
  </si>
  <si>
    <t>Gyermekétkeztetés köznvelési intézményben</t>
  </si>
  <si>
    <t>8. melléklet a ………./2021.(           ) önkormányzati rendelethez</t>
  </si>
  <si>
    <t>2020. év</t>
  </si>
  <si>
    <t>CSÁNY KÖZSÉG ÖNKORMÁNYZATÁNAK EURÓPAI UNIÓS TÁMOGATÁSSAL MEGVALÓSULÓ PROJEKTEK 2020. ÉVBEN</t>
  </si>
  <si>
    <t>2020. évben megvalósuló</t>
  </si>
  <si>
    <t>TOP-1.4.1-19-HE1-2019-00018 Bölcsödei férőhelyek kialakítása, bővítése</t>
  </si>
  <si>
    <t>TOP-3.2.1-16-HE1-2019-00045 Csányi iskola enegetikai korszerűsítése</t>
  </si>
  <si>
    <t>CSÁNY KÖZSÉG ÖNKORMÁNYZATÁNAK 2020.ÉVI KÖZVETETT TÁMOGATÁSAI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</si>
</sst>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7" formatCode="0.0"/>
    <numFmt numFmtId="168" formatCode="#,##0.0"/>
    <numFmt numFmtId="169" formatCode="m\.\ d\."/>
    <numFmt numFmtId="173" formatCode="00"/>
    <numFmt numFmtId="174" formatCode="#,###__;\-#,###__"/>
    <numFmt numFmtId="175" formatCode="#,###\ _F_t;\-#,###\ _F_t"/>
  </numFmts>
  <fonts count="113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3"/>
      <name val="Arial"/>
      <family val="2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 CE"/>
      <charset val="238"/>
    </font>
    <font>
      <b/>
      <i/>
      <sz val="8"/>
      <name val="Arial CE"/>
      <charset val="238"/>
    </font>
    <font>
      <i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b/>
      <sz val="7"/>
      <name val="Arial CE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</font>
    <font>
      <b/>
      <sz val="13.5"/>
      <name val="Times New Roman CE"/>
      <family val="1"/>
      <charset val="238"/>
    </font>
    <font>
      <b/>
      <sz val="13.5"/>
      <name val="Times New Roman"/>
      <family val="1"/>
    </font>
    <font>
      <sz val="13.5"/>
      <name val="Times New Roman CE"/>
      <family val="1"/>
      <charset val="238"/>
    </font>
    <font>
      <b/>
      <sz val="10"/>
      <name val="Times New Roman"/>
      <family val="1"/>
    </font>
    <font>
      <sz val="12.5"/>
      <name val="Arial"/>
      <family val="2"/>
    </font>
    <font>
      <sz val="12.5"/>
      <name val="Arial"/>
      <family val="2"/>
      <charset val="238"/>
    </font>
    <font>
      <b/>
      <sz val="12.5"/>
      <name val="Arial"/>
      <family val="2"/>
    </font>
    <font>
      <b/>
      <sz val="12"/>
      <name val="Times New Roman CE"/>
    </font>
    <font>
      <b/>
      <sz val="12.5"/>
      <name val="Arial"/>
      <family val="2"/>
      <charset val="238"/>
    </font>
    <font>
      <b/>
      <sz val="10"/>
      <name val="Times New Roman CE"/>
      <charset val="238"/>
    </font>
    <font>
      <b/>
      <i/>
      <sz val="7"/>
      <name val="Arial"/>
      <family val="2"/>
      <charset val="238"/>
    </font>
    <font>
      <b/>
      <i/>
      <sz val="7"/>
      <name val="Arial CE"/>
      <charset val="238"/>
    </font>
    <font>
      <sz val="8"/>
      <name val="Times New Roman CE"/>
      <charset val="238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Arial CE"/>
      <charset val="238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u/>
      <sz val="10"/>
      <name val="Arial CE"/>
      <charset val="238"/>
    </font>
    <font>
      <b/>
      <u/>
      <sz val="10"/>
      <name val="Arial CE"/>
      <charset val="238"/>
    </font>
    <font>
      <i/>
      <u/>
      <sz val="10"/>
      <name val="Arial CE"/>
      <charset val="238"/>
    </font>
    <font>
      <i/>
      <u/>
      <sz val="9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u/>
      <sz val="9"/>
      <name val="Arial CE"/>
      <family val="2"/>
      <charset val="238"/>
    </font>
    <font>
      <b/>
      <i/>
      <u/>
      <sz val="9"/>
      <name val="Arial CE"/>
      <charset val="238"/>
    </font>
    <font>
      <i/>
      <sz val="9"/>
      <name val="Arial CE"/>
      <charset val="238"/>
    </font>
    <font>
      <b/>
      <i/>
      <sz val="9"/>
      <name val="Arial CE"/>
      <family val="2"/>
      <charset val="238"/>
    </font>
    <font>
      <b/>
      <i/>
      <u/>
      <sz val="8"/>
      <name val="Arial CE"/>
      <charset val="238"/>
    </font>
    <font>
      <i/>
      <u/>
      <sz val="8"/>
      <name val="Arial CE"/>
      <charset val="238"/>
    </font>
    <font>
      <i/>
      <sz val="8"/>
      <name val="Arial CE"/>
      <charset val="238"/>
    </font>
    <font>
      <u/>
      <sz val="8"/>
      <name val="Arial CE"/>
      <charset val="238"/>
    </font>
    <font>
      <sz val="8"/>
      <color indexed="9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</font>
    <font>
      <b/>
      <i/>
      <sz val="9"/>
      <name val="Arial"/>
      <family val="2"/>
    </font>
    <font>
      <u/>
      <sz val="8"/>
      <name val="Arial CE"/>
      <family val="2"/>
      <charset val="238"/>
    </font>
    <font>
      <b/>
      <i/>
      <sz val="8"/>
      <color indexed="8"/>
      <name val="Arial CE"/>
      <family val="2"/>
      <charset val="238"/>
    </font>
    <font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3" fontId="54" fillId="0" borderId="0">
      <alignment vertical="center"/>
    </xf>
    <xf numFmtId="0" fontId="4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6" fillId="0" borderId="0"/>
  </cellStyleXfs>
  <cellXfs count="2067">
    <xf numFmtId="0" fontId="0" fillId="0" borderId="0" xfId="0"/>
    <xf numFmtId="0" fontId="2" fillId="0" borderId="0" xfId="3"/>
    <xf numFmtId="0" fontId="4" fillId="0" borderId="0" xfId="3" applyFont="1" applyAlignment="1">
      <alignment horizontal="right"/>
    </xf>
    <xf numFmtId="0" fontId="2" fillId="0" borderId="0" xfId="3" applyAlignment="1">
      <alignment horizontal="center"/>
    </xf>
    <xf numFmtId="0" fontId="5" fillId="0" borderId="0" xfId="3" applyFont="1" applyAlignment="1">
      <alignment horizont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3" fontId="7" fillId="0" borderId="3" xfId="3" applyNumberFormat="1" applyFont="1" applyBorder="1" applyAlignment="1">
      <alignment horizontal="right"/>
    </xf>
    <xf numFmtId="3" fontId="7" fillId="0" borderId="4" xfId="3" applyNumberFormat="1" applyFont="1" applyBorder="1" applyAlignment="1">
      <alignment horizontal="right"/>
    </xf>
    <xf numFmtId="3" fontId="7" fillId="0" borderId="5" xfId="3" applyNumberFormat="1" applyFont="1" applyBorder="1" applyAlignment="1">
      <alignment horizontal="right"/>
    </xf>
    <xf numFmtId="3" fontId="7" fillId="0" borderId="6" xfId="3" applyNumberFormat="1" applyFont="1" applyBorder="1" applyAlignment="1">
      <alignment horizontal="right"/>
    </xf>
    <xf numFmtId="3" fontId="7" fillId="0" borderId="7" xfId="3" applyNumberFormat="1" applyFont="1" applyBorder="1" applyAlignment="1">
      <alignment horizontal="right"/>
    </xf>
    <xf numFmtId="3" fontId="7" fillId="0" borderId="8" xfId="3" applyNumberFormat="1" applyFont="1" applyBorder="1" applyAlignment="1">
      <alignment horizontal="right"/>
    </xf>
    <xf numFmtId="0" fontId="10" fillId="0" borderId="0" xfId="6" applyFont="1" applyAlignment="1">
      <alignment horizontal="center"/>
    </xf>
    <xf numFmtId="3" fontId="8" fillId="0" borderId="9" xfId="3" applyNumberFormat="1" applyFont="1" applyBorder="1"/>
    <xf numFmtId="0" fontId="18" fillId="0" borderId="0" xfId="6" applyFont="1" applyBorder="1" applyAlignment="1">
      <alignment horizontal="left"/>
    </xf>
    <xf numFmtId="0" fontId="24" fillId="0" borderId="0" xfId="6" applyFont="1" applyAlignment="1">
      <alignment horizontal="center"/>
    </xf>
    <xf numFmtId="0" fontId="11" fillId="0" borderId="0" xfId="6" applyFont="1" applyBorder="1" applyAlignment="1">
      <alignment horizontal="center"/>
    </xf>
    <xf numFmtId="0" fontId="25" fillId="0" borderId="0" xfId="6" applyFont="1" applyBorder="1" applyAlignment="1">
      <alignment horizontal="center" wrapText="1"/>
    </xf>
    <xf numFmtId="0" fontId="25" fillId="0" borderId="10" xfId="6" applyFont="1" applyBorder="1" applyAlignment="1">
      <alignment horizontal="center" wrapText="1"/>
    </xf>
    <xf numFmtId="0" fontId="25" fillId="0" borderId="11" xfId="6" applyFont="1" applyBorder="1" applyAlignment="1">
      <alignment horizontal="center" wrapText="1"/>
    </xf>
    <xf numFmtId="3" fontId="18" fillId="0" borderId="10" xfId="6" applyNumberFormat="1" applyFont="1" applyBorder="1" applyAlignment="1"/>
    <xf numFmtId="0" fontId="11" fillId="0" borderId="12" xfId="6" applyFont="1" applyBorder="1" applyAlignment="1">
      <alignment horizontal="center"/>
    </xf>
    <xf numFmtId="0" fontId="18" fillId="0" borderId="12" xfId="6" applyFont="1" applyBorder="1" applyAlignment="1">
      <alignment horizontal="left"/>
    </xf>
    <xf numFmtId="168" fontId="18" fillId="0" borderId="10" xfId="6" applyNumberFormat="1" applyFont="1" applyBorder="1" applyAlignment="1">
      <alignment horizontal="right"/>
    </xf>
    <xf numFmtId="168" fontId="18" fillId="0" borderId="11" xfId="6" applyNumberFormat="1" applyFont="1" applyBorder="1" applyAlignment="1">
      <alignment horizontal="right"/>
    </xf>
    <xf numFmtId="3" fontId="20" fillId="0" borderId="11" xfId="6" applyNumberFormat="1" applyFont="1" applyBorder="1" applyAlignment="1">
      <alignment horizontal="right"/>
    </xf>
    <xf numFmtId="3" fontId="20" fillId="0" borderId="0" xfId="6" applyNumberFormat="1" applyFont="1" applyBorder="1" applyAlignment="1">
      <alignment horizontal="right"/>
    </xf>
    <xf numFmtId="3" fontId="20" fillId="0" borderId="8" xfId="6" applyNumberFormat="1" applyFont="1" applyBorder="1" applyAlignment="1">
      <alignment horizontal="right"/>
    </xf>
    <xf numFmtId="168" fontId="20" fillId="0" borderId="11" xfId="6" applyNumberFormat="1" applyFont="1" applyBorder="1" applyAlignment="1">
      <alignment horizontal="right"/>
    </xf>
    <xf numFmtId="168" fontId="20" fillId="0" borderId="10" xfId="6" applyNumberFormat="1" applyFont="1" applyBorder="1" applyAlignment="1">
      <alignment horizontal="right"/>
    </xf>
    <xf numFmtId="3" fontId="18" fillId="0" borderId="11" xfId="6" applyNumberFormat="1" applyFont="1" applyBorder="1" applyAlignment="1">
      <alignment horizontal="right"/>
    </xf>
    <xf numFmtId="3" fontId="18" fillId="0" borderId="0" xfId="6" applyNumberFormat="1" applyFont="1" applyBorder="1" applyAlignment="1">
      <alignment horizontal="right"/>
    </xf>
    <xf numFmtId="3" fontId="18" fillId="0" borderId="8" xfId="6" applyNumberFormat="1" applyFont="1" applyBorder="1" applyAlignment="1">
      <alignment horizontal="right"/>
    </xf>
    <xf numFmtId="0" fontId="19" fillId="0" borderId="13" xfId="6" applyFont="1" applyBorder="1" applyAlignment="1">
      <alignment horizontal="left"/>
    </xf>
    <xf numFmtId="0" fontId="19" fillId="0" borderId="14" xfId="6" applyFont="1" applyBorder="1" applyAlignment="1">
      <alignment horizontal="left"/>
    </xf>
    <xf numFmtId="168" fontId="19" fillId="0" borderId="15" xfId="6" applyNumberFormat="1" applyFont="1" applyBorder="1" applyAlignment="1">
      <alignment horizontal="right"/>
    </xf>
    <xf numFmtId="168" fontId="19" fillId="0" borderId="16" xfId="6" applyNumberFormat="1" applyFont="1" applyBorder="1" applyAlignment="1">
      <alignment horizontal="right"/>
    </xf>
    <xf numFmtId="3" fontId="19" fillId="0" borderId="16" xfId="6" applyNumberFormat="1" applyFont="1" applyBorder="1" applyAlignment="1">
      <alignment horizontal="right"/>
    </xf>
    <xf numFmtId="3" fontId="19" fillId="0" borderId="14" xfId="6" applyNumberFormat="1" applyFont="1" applyBorder="1" applyAlignment="1">
      <alignment horizontal="right"/>
    </xf>
    <xf numFmtId="3" fontId="19" fillId="0" borderId="9" xfId="6" applyNumberFormat="1" applyFont="1" applyBorder="1" applyAlignment="1">
      <alignment horizontal="right"/>
    </xf>
    <xf numFmtId="3" fontId="18" fillId="0" borderId="11" xfId="6" applyNumberFormat="1" applyFont="1" applyBorder="1" applyAlignment="1"/>
    <xf numFmtId="3" fontId="18" fillId="0" borderId="0" xfId="6" applyNumberFormat="1" applyFont="1" applyBorder="1" applyAlignment="1"/>
    <xf numFmtId="3" fontId="18" fillId="0" borderId="8" xfId="6" applyNumberFormat="1" applyFont="1" applyBorder="1" applyAlignment="1"/>
    <xf numFmtId="3" fontId="25" fillId="0" borderId="10" xfId="6" applyNumberFormat="1" applyFont="1" applyBorder="1" applyAlignment="1">
      <alignment horizontal="center" wrapText="1"/>
    </xf>
    <xf numFmtId="3" fontId="19" fillId="0" borderId="15" xfId="6" applyNumberFormat="1" applyFont="1" applyBorder="1" applyAlignment="1"/>
    <xf numFmtId="3" fontId="19" fillId="0" borderId="16" xfId="6" applyNumberFormat="1" applyFont="1" applyBorder="1" applyAlignment="1"/>
    <xf numFmtId="3" fontId="19" fillId="0" borderId="14" xfId="6" applyNumberFormat="1" applyFont="1" applyBorder="1" applyAlignment="1"/>
    <xf numFmtId="3" fontId="19" fillId="0" borderId="9" xfId="6" applyNumberFormat="1" applyFont="1" applyBorder="1" applyAlignment="1"/>
    <xf numFmtId="0" fontId="25" fillId="0" borderId="17" xfId="6" applyFont="1" applyBorder="1" applyAlignment="1">
      <alignment horizontal="center" wrapText="1"/>
    </xf>
    <xf numFmtId="3" fontId="18" fillId="0" borderId="17" xfId="6" applyNumberFormat="1" applyFont="1" applyBorder="1" applyAlignment="1"/>
    <xf numFmtId="3" fontId="19" fillId="0" borderId="18" xfId="6" applyNumberFormat="1" applyFont="1" applyBorder="1" applyAlignment="1"/>
    <xf numFmtId="0" fontId="25" fillId="0" borderId="19" xfId="6" applyFont="1" applyBorder="1" applyAlignment="1">
      <alignment horizontal="center" wrapText="1"/>
    </xf>
    <xf numFmtId="3" fontId="18" fillId="0" borderId="20" xfId="6" applyNumberFormat="1" applyFont="1" applyBorder="1" applyAlignment="1"/>
    <xf numFmtId="0" fontId="25" fillId="0" borderId="6" xfId="6" applyFont="1" applyBorder="1" applyAlignment="1">
      <alignment horizontal="center" wrapText="1"/>
    </xf>
    <xf numFmtId="3" fontId="18" fillId="0" borderId="17" xfId="6" applyNumberFormat="1" applyFont="1" applyBorder="1" applyAlignment="1">
      <alignment horizontal="right"/>
    </xf>
    <xf numFmtId="3" fontId="20" fillId="0" borderId="17" xfId="6" applyNumberFormat="1" applyFont="1" applyBorder="1" applyAlignment="1">
      <alignment horizontal="right"/>
    </xf>
    <xf numFmtId="3" fontId="19" fillId="0" borderId="18" xfId="6" applyNumberFormat="1" applyFont="1" applyBorder="1" applyAlignment="1">
      <alignment horizontal="right"/>
    </xf>
    <xf numFmtId="168" fontId="18" fillId="0" borderId="21" xfId="6" applyNumberFormat="1" applyFont="1" applyBorder="1" applyAlignment="1">
      <alignment horizontal="right"/>
    </xf>
    <xf numFmtId="168" fontId="20" fillId="0" borderId="21" xfId="6" applyNumberFormat="1" applyFont="1" applyBorder="1" applyAlignment="1">
      <alignment horizontal="right"/>
    </xf>
    <xf numFmtId="168" fontId="19" fillId="0" borderId="22" xfId="6" applyNumberFormat="1" applyFont="1" applyBorder="1" applyAlignment="1">
      <alignment horizontal="right"/>
    </xf>
    <xf numFmtId="0" fontId="0" fillId="0" borderId="3" xfId="0" applyBorder="1"/>
    <xf numFmtId="0" fontId="0" fillId="0" borderId="12" xfId="0" applyBorder="1"/>
    <xf numFmtId="0" fontId="26" fillId="0" borderId="0" xfId="0" applyFont="1"/>
    <xf numFmtId="0" fontId="7" fillId="0" borderId="23" xfId="3" applyFont="1" applyBorder="1" applyAlignment="1">
      <alignment horizontal="left"/>
    </xf>
    <xf numFmtId="0" fontId="7" fillId="0" borderId="3" xfId="3" applyFont="1" applyBorder="1" applyAlignment="1">
      <alignment horizontal="left"/>
    </xf>
    <xf numFmtId="3" fontId="7" fillId="0" borderId="4" xfId="0" applyNumberFormat="1" applyFont="1" applyBorder="1"/>
    <xf numFmtId="0" fontId="7" fillId="0" borderId="24" xfId="3" applyFont="1" applyBorder="1" applyAlignment="1">
      <alignment horizontal="left"/>
    </xf>
    <xf numFmtId="3" fontId="0" fillId="0" borderId="0" xfId="0" applyNumberFormat="1"/>
    <xf numFmtId="0" fontId="11" fillId="0" borderId="12" xfId="6" applyFont="1" applyBorder="1" applyAlignment="1">
      <alignment horizontal="left"/>
    </xf>
    <xf numFmtId="0" fontId="25" fillId="0" borderId="25" xfId="6" applyFont="1" applyBorder="1" applyAlignment="1">
      <alignment horizontal="center" vertical="center" wrapText="1"/>
    </xf>
    <xf numFmtId="0" fontId="25" fillId="0" borderId="26" xfId="6" applyFont="1" applyBorder="1" applyAlignment="1">
      <alignment horizontal="center" vertical="center" wrapText="1"/>
    </xf>
    <xf numFmtId="168" fontId="18" fillId="0" borderId="0" xfId="6" applyNumberFormat="1" applyFont="1" applyBorder="1" applyAlignment="1">
      <alignment horizontal="right"/>
    </xf>
    <xf numFmtId="0" fontId="18" fillId="0" borderId="27" xfId="6" applyFont="1" applyBorder="1" applyAlignment="1">
      <alignment horizontal="left"/>
    </xf>
    <xf numFmtId="3" fontId="19" fillId="0" borderId="22" xfId="6" applyNumberFormat="1" applyFont="1" applyBorder="1" applyAlignment="1"/>
    <xf numFmtId="0" fontId="25" fillId="0" borderId="28" xfId="6" applyFont="1" applyBorder="1" applyAlignment="1">
      <alignment horizontal="center" wrapText="1"/>
    </xf>
    <xf numFmtId="3" fontId="18" fillId="0" borderId="21" xfId="6" applyNumberFormat="1" applyFont="1" applyBorder="1" applyAlignment="1">
      <alignment horizontal="right"/>
    </xf>
    <xf numFmtId="3" fontId="20" fillId="0" borderId="21" xfId="6" applyNumberFormat="1" applyFont="1" applyBorder="1" applyAlignment="1">
      <alignment horizontal="right"/>
    </xf>
    <xf numFmtId="3" fontId="19" fillId="0" borderId="22" xfId="6" applyNumberFormat="1" applyFont="1" applyBorder="1" applyAlignment="1">
      <alignment horizontal="right"/>
    </xf>
    <xf numFmtId="49" fontId="7" fillId="0" borderId="29" xfId="3" applyNumberFormat="1" applyFont="1" applyBorder="1" applyAlignment="1">
      <alignment horizontal="center"/>
    </xf>
    <xf numFmtId="0" fontId="7" fillId="0" borderId="5" xfId="3" applyFont="1" applyBorder="1" applyAlignment="1"/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37" xfId="0" applyNumberFormat="1" applyBorder="1"/>
    <xf numFmtId="0" fontId="16" fillId="0" borderId="38" xfId="0" applyFont="1" applyBorder="1" applyAlignment="1">
      <alignment wrapText="1"/>
    </xf>
    <xf numFmtId="3" fontId="21" fillId="0" borderId="39" xfId="0" applyNumberFormat="1" applyFont="1" applyBorder="1"/>
    <xf numFmtId="3" fontId="21" fillId="0" borderId="26" xfId="0" applyNumberFormat="1" applyFont="1" applyBorder="1"/>
    <xf numFmtId="3" fontId="21" fillId="0" borderId="40" xfId="0" applyNumberFormat="1" applyFont="1" applyBorder="1"/>
    <xf numFmtId="3" fontId="21" fillId="0" borderId="3" xfId="0" applyNumberFormat="1" applyFont="1" applyBorder="1"/>
    <xf numFmtId="3" fontId="21" fillId="0" borderId="41" xfId="0" applyNumberFormat="1" applyFont="1" applyBorder="1"/>
    <xf numFmtId="0" fontId="16" fillId="0" borderId="42" xfId="0" applyFont="1" applyBorder="1" applyAlignment="1">
      <alignment wrapText="1"/>
    </xf>
    <xf numFmtId="3" fontId="17" fillId="0" borderId="43" xfId="0" applyNumberFormat="1" applyFont="1" applyBorder="1"/>
    <xf numFmtId="3" fontId="17" fillId="0" borderId="0" xfId="0" applyNumberFormat="1" applyFont="1" applyBorder="1"/>
    <xf numFmtId="3" fontId="17" fillId="0" borderId="21" xfId="0" applyNumberFormat="1" applyFont="1" applyBorder="1"/>
    <xf numFmtId="3" fontId="17" fillId="0" borderId="27" xfId="0" applyNumberFormat="1" applyFont="1" applyBorder="1"/>
    <xf numFmtId="3" fontId="17" fillId="0" borderId="17" xfId="0" applyNumberFormat="1" applyFont="1" applyBorder="1"/>
    <xf numFmtId="3" fontId="21" fillId="0" borderId="44" xfId="0" applyNumberFormat="1" applyFont="1" applyBorder="1"/>
    <xf numFmtId="3" fontId="14" fillId="0" borderId="33" xfId="0" applyNumberFormat="1" applyFont="1" applyBorder="1"/>
    <xf numFmtId="3" fontId="14" fillId="0" borderId="45" xfId="0" applyNumberFormat="1" applyFont="1" applyBorder="1"/>
    <xf numFmtId="3" fontId="14" fillId="0" borderId="46" xfId="0" applyNumberFormat="1" applyFont="1" applyBorder="1"/>
    <xf numFmtId="3" fontId="14" fillId="0" borderId="47" xfId="0" applyNumberFormat="1" applyFont="1" applyBorder="1"/>
    <xf numFmtId="3" fontId="14" fillId="0" borderId="48" xfId="0" applyNumberFormat="1" applyFont="1" applyBorder="1"/>
    <xf numFmtId="3" fontId="14" fillId="0" borderId="49" xfId="0" applyNumberFormat="1" applyFont="1" applyBorder="1"/>
    <xf numFmtId="3" fontId="14" fillId="0" borderId="37" xfId="0" applyNumberFormat="1" applyFont="1" applyBorder="1"/>
    <xf numFmtId="3" fontId="17" fillId="0" borderId="41" xfId="0" applyNumberFormat="1" applyFont="1" applyBorder="1" applyAlignment="1">
      <alignment wrapText="1"/>
    </xf>
    <xf numFmtId="0" fontId="29" fillId="0" borderId="38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3" fontId="21" fillId="0" borderId="21" xfId="0" applyNumberFormat="1" applyFont="1" applyBorder="1"/>
    <xf numFmtId="3" fontId="21" fillId="0" borderId="11" xfId="0" applyNumberFormat="1" applyFont="1" applyBorder="1"/>
    <xf numFmtId="3" fontId="21" fillId="0" borderId="51" xfId="0" applyNumberFormat="1" applyFont="1" applyBorder="1"/>
    <xf numFmtId="3" fontId="21" fillId="0" borderId="7" xfId="0" applyNumberFormat="1" applyFont="1" applyBorder="1"/>
    <xf numFmtId="0" fontId="29" fillId="0" borderId="52" xfId="0" applyFont="1" applyBorder="1" applyAlignment="1">
      <alignment wrapText="1"/>
    </xf>
    <xf numFmtId="3" fontId="21" fillId="0" borderId="28" xfId="0" applyNumberFormat="1" applyFont="1" applyBorder="1"/>
    <xf numFmtId="3" fontId="21" fillId="0" borderId="19" xfId="0" applyNumberFormat="1" applyFont="1" applyBorder="1"/>
    <xf numFmtId="3" fontId="21" fillId="0" borderId="53" xfId="0" applyNumberFormat="1" applyFont="1" applyBorder="1"/>
    <xf numFmtId="3" fontId="21" fillId="0" borderId="5" xfId="0" applyNumberFormat="1" applyFont="1" applyBorder="1"/>
    <xf numFmtId="0" fontId="30" fillId="0" borderId="13" xfId="0" applyFont="1" applyBorder="1" applyAlignment="1">
      <alignment horizontal="center" wrapText="1"/>
    </xf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14" xfId="0" applyNumberFormat="1" applyFont="1" applyBorder="1"/>
    <xf numFmtId="3" fontId="14" fillId="0" borderId="54" xfId="0" applyNumberFormat="1" applyFont="1" applyBorder="1"/>
    <xf numFmtId="3" fontId="14" fillId="0" borderId="55" xfId="0" applyNumberFormat="1" applyFont="1" applyBorder="1"/>
    <xf numFmtId="0" fontId="22" fillId="0" borderId="0" xfId="4" applyFont="1" applyBorder="1"/>
    <xf numFmtId="0" fontId="23" fillId="0" borderId="0" xfId="0" applyFont="1"/>
    <xf numFmtId="0" fontId="31" fillId="0" borderId="0" xfId="0" applyFont="1"/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1" fillId="0" borderId="0" xfId="4" applyFont="1" applyBorder="1" applyAlignment="1">
      <alignment horizontal="left"/>
    </xf>
    <xf numFmtId="3" fontId="33" fillId="0" borderId="0" xfId="0" applyNumberFormat="1" applyFont="1" applyBorder="1"/>
    <xf numFmtId="0" fontId="33" fillId="0" borderId="0" xfId="0" applyFont="1"/>
    <xf numFmtId="3" fontId="33" fillId="0" borderId="0" xfId="0" applyNumberFormat="1" applyFont="1"/>
    <xf numFmtId="0" fontId="17" fillId="0" borderId="0" xfId="4" applyFont="1" applyFill="1" applyBorder="1" applyAlignment="1">
      <alignment horizontal="right"/>
    </xf>
    <xf numFmtId="3" fontId="34" fillId="0" borderId="0" xfId="0" applyNumberFormat="1" applyFont="1" applyBorder="1"/>
    <xf numFmtId="0" fontId="34" fillId="0" borderId="0" xfId="0" applyFont="1"/>
    <xf numFmtId="3" fontId="34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35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0" fontId="12" fillId="0" borderId="56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5" fillId="0" borderId="58" xfId="0" applyFont="1" applyBorder="1" applyAlignment="1">
      <alignment horizontal="center"/>
    </xf>
    <xf numFmtId="0" fontId="15" fillId="0" borderId="43" xfId="0" applyFont="1" applyBorder="1"/>
    <xf numFmtId="0" fontId="15" fillId="0" borderId="2" xfId="0" applyFont="1" applyBorder="1"/>
    <xf numFmtId="0" fontId="15" fillId="0" borderId="59" xfId="0" applyFont="1" applyBorder="1"/>
    <xf numFmtId="3" fontId="15" fillId="0" borderId="59" xfId="0" applyNumberFormat="1" applyFont="1" applyBorder="1"/>
    <xf numFmtId="0" fontId="15" fillId="0" borderId="25" xfId="0" applyFont="1" applyBorder="1" applyAlignment="1">
      <alignment horizontal="center"/>
    </xf>
    <xf numFmtId="0" fontId="15" fillId="0" borderId="39" xfId="0" applyFont="1" applyBorder="1"/>
    <xf numFmtId="0" fontId="15" fillId="0" borderId="3" xfId="0" applyFont="1" applyBorder="1"/>
    <xf numFmtId="0" fontId="15" fillId="0" borderId="26" xfId="0" applyFont="1" applyBorder="1"/>
    <xf numFmtId="3" fontId="15" fillId="0" borderId="26" xfId="0" applyNumberFormat="1" applyFont="1" applyBorder="1"/>
    <xf numFmtId="0" fontId="12" fillId="0" borderId="60" xfId="0" applyFont="1" applyBorder="1" applyAlignment="1">
      <alignment horizontal="left"/>
    </xf>
    <xf numFmtId="0" fontId="12" fillId="0" borderId="61" xfId="0" applyFont="1" applyBorder="1"/>
    <xf numFmtId="0" fontId="12" fillId="0" borderId="62" xfId="0" applyFont="1" applyBorder="1"/>
    <xf numFmtId="3" fontId="12" fillId="0" borderId="63" xfId="0" applyNumberFormat="1" applyFont="1" applyBorder="1"/>
    <xf numFmtId="168" fontId="18" fillId="0" borderId="21" xfId="6" applyNumberFormat="1" applyFont="1" applyBorder="1" applyAlignment="1">
      <alignment horizontal="right" wrapText="1"/>
    </xf>
    <xf numFmtId="0" fontId="0" fillId="0" borderId="64" xfId="0" applyBorder="1"/>
    <xf numFmtId="3" fontId="21" fillId="0" borderId="65" xfId="0" applyNumberFormat="1" applyFont="1" applyBorder="1"/>
    <xf numFmtId="3" fontId="21" fillId="0" borderId="0" xfId="0" applyNumberFormat="1" applyFont="1" applyBorder="1"/>
    <xf numFmtId="3" fontId="21" fillId="0" borderId="66" xfId="0" applyNumberFormat="1" applyFont="1" applyBorder="1"/>
    <xf numFmtId="3" fontId="17" fillId="0" borderId="5" xfId="0" applyNumberFormat="1" applyFont="1" applyBorder="1"/>
    <xf numFmtId="3" fontId="14" fillId="0" borderId="67" xfId="0" applyNumberFormat="1" applyFont="1" applyBorder="1"/>
    <xf numFmtId="3" fontId="14" fillId="0" borderId="22" xfId="0" applyNumberFormat="1" applyFont="1" applyBorder="1"/>
    <xf numFmtId="0" fontId="36" fillId="0" borderId="0" xfId="14" applyFill="1" applyProtection="1"/>
    <xf numFmtId="0" fontId="38" fillId="0" borderId="0" xfId="14" applyFont="1" applyFill="1" applyProtection="1"/>
    <xf numFmtId="0" fontId="43" fillId="0" borderId="68" xfId="14" applyFont="1" applyFill="1" applyBorder="1" applyAlignment="1" applyProtection="1">
      <alignment horizontal="center" vertical="center" wrapText="1"/>
    </xf>
    <xf numFmtId="0" fontId="43" fillId="0" borderId="69" xfId="14" applyFont="1" applyFill="1" applyBorder="1" applyAlignment="1" applyProtection="1">
      <alignment horizontal="center" vertical="center" wrapText="1"/>
    </xf>
    <xf numFmtId="0" fontId="43" fillId="0" borderId="70" xfId="14" applyFont="1" applyFill="1" applyBorder="1" applyAlignment="1" applyProtection="1">
      <alignment horizontal="center" vertical="center" wrapText="1"/>
    </xf>
    <xf numFmtId="0" fontId="44" fillId="0" borderId="71" xfId="14" applyFont="1" applyFill="1" applyBorder="1" applyAlignment="1" applyProtection="1">
      <alignment vertical="center" wrapText="1"/>
    </xf>
    <xf numFmtId="173" fontId="45" fillId="0" borderId="72" xfId="13" applyNumberFormat="1" applyFont="1" applyFill="1" applyBorder="1" applyAlignment="1" applyProtection="1">
      <alignment horizontal="center" vertical="center"/>
    </xf>
    <xf numFmtId="174" fontId="44" fillId="0" borderId="72" xfId="14" applyNumberFormat="1" applyFont="1" applyFill="1" applyBorder="1" applyAlignment="1" applyProtection="1">
      <alignment horizontal="right" vertical="center" wrapText="1"/>
      <protection locked="0"/>
    </xf>
    <xf numFmtId="174" fontId="44" fillId="0" borderId="73" xfId="14" applyNumberFormat="1" applyFont="1" applyFill="1" applyBorder="1" applyAlignment="1" applyProtection="1">
      <alignment horizontal="right" vertical="center" wrapText="1"/>
      <protection locked="0"/>
    </xf>
    <xf numFmtId="0" fontId="44" fillId="0" borderId="74" xfId="14" applyFont="1" applyFill="1" applyBorder="1" applyAlignment="1" applyProtection="1">
      <alignment vertical="center" wrapText="1"/>
    </xf>
    <xf numFmtId="173" fontId="45" fillId="0" borderId="75" xfId="13" applyNumberFormat="1" applyFont="1" applyFill="1" applyBorder="1" applyAlignment="1" applyProtection="1">
      <alignment horizontal="center" vertical="center"/>
    </xf>
    <xf numFmtId="174" fontId="44" fillId="0" borderId="75" xfId="14" applyNumberFormat="1" applyFont="1" applyFill="1" applyBorder="1" applyAlignment="1" applyProtection="1">
      <alignment horizontal="right" vertical="center" wrapText="1"/>
    </xf>
    <xf numFmtId="174" fontId="44" fillId="0" borderId="76" xfId="14" applyNumberFormat="1" applyFont="1" applyFill="1" applyBorder="1" applyAlignment="1" applyProtection="1">
      <alignment horizontal="right" vertical="center" wrapText="1"/>
    </xf>
    <xf numFmtId="0" fontId="46" fillId="0" borderId="74" xfId="14" applyFont="1" applyFill="1" applyBorder="1" applyAlignment="1" applyProtection="1">
      <alignment horizontal="left" vertical="center" wrapText="1" indent="1"/>
    </xf>
    <xf numFmtId="174" fontId="43" fillId="0" borderId="76" xfId="14" applyNumberFormat="1" applyFont="1" applyFill="1" applyBorder="1" applyAlignment="1" applyProtection="1">
      <alignment horizontal="right" vertical="center" wrapText="1"/>
      <protection locked="0"/>
    </xf>
    <xf numFmtId="174" fontId="47" fillId="0" borderId="75" xfId="14" applyNumberFormat="1" applyFont="1" applyFill="1" applyBorder="1" applyAlignment="1" applyProtection="1">
      <alignment horizontal="right" vertical="center" wrapText="1"/>
      <protection locked="0"/>
    </xf>
    <xf numFmtId="174" fontId="47" fillId="0" borderId="76" xfId="14" applyNumberFormat="1" applyFont="1" applyFill="1" applyBorder="1" applyAlignment="1" applyProtection="1">
      <alignment horizontal="right" vertical="center" wrapText="1"/>
      <protection locked="0"/>
    </xf>
    <xf numFmtId="174" fontId="47" fillId="0" borderId="75" xfId="14" applyNumberFormat="1" applyFont="1" applyFill="1" applyBorder="1" applyAlignment="1" applyProtection="1">
      <alignment horizontal="right" vertical="center" wrapText="1"/>
    </xf>
    <xf numFmtId="174" fontId="47" fillId="0" borderId="76" xfId="14" applyNumberFormat="1" applyFont="1" applyFill="1" applyBorder="1" applyAlignment="1" applyProtection="1">
      <alignment horizontal="right" vertical="center" wrapText="1"/>
    </xf>
    <xf numFmtId="0" fontId="44" fillId="0" borderId="68" xfId="14" applyFont="1" applyFill="1" applyBorder="1" applyAlignment="1" applyProtection="1">
      <alignment vertical="center" wrapText="1"/>
    </xf>
    <xf numFmtId="173" fontId="45" fillId="0" borderId="69" xfId="13" applyNumberFormat="1" applyFont="1" applyFill="1" applyBorder="1" applyAlignment="1" applyProtection="1">
      <alignment horizontal="center" vertical="center"/>
    </xf>
    <xf numFmtId="174" fontId="44" fillId="0" borderId="69" xfId="14" applyNumberFormat="1" applyFont="1" applyFill="1" applyBorder="1" applyAlignment="1" applyProtection="1">
      <alignment horizontal="right" vertical="center" wrapText="1"/>
    </xf>
    <xf numFmtId="174" fontId="44" fillId="0" borderId="70" xfId="14" applyNumberFormat="1" applyFont="1" applyFill="1" applyBorder="1" applyAlignment="1" applyProtection="1">
      <alignment horizontal="right" vertical="center" wrapText="1"/>
    </xf>
    <xf numFmtId="0" fontId="41" fillId="0" borderId="0" xfId="13" applyFill="1" applyAlignment="1" applyProtection="1">
      <alignment vertical="center" wrapText="1"/>
    </xf>
    <xf numFmtId="0" fontId="50" fillId="0" borderId="0" xfId="13" applyFont="1" applyFill="1" applyAlignment="1" applyProtection="1">
      <alignment horizontal="center" vertical="center"/>
    </xf>
    <xf numFmtId="0" fontId="41" fillId="0" borderId="0" xfId="13" applyFill="1" applyAlignment="1" applyProtection="1">
      <alignment vertical="center"/>
    </xf>
    <xf numFmtId="49" fontId="52" fillId="0" borderId="68" xfId="13" applyNumberFormat="1" applyFont="1" applyFill="1" applyBorder="1" applyAlignment="1" applyProtection="1">
      <alignment horizontal="center" vertical="center" wrapText="1"/>
    </xf>
    <xf numFmtId="49" fontId="52" fillId="0" borderId="69" xfId="13" applyNumberFormat="1" applyFont="1" applyFill="1" applyBorder="1" applyAlignment="1" applyProtection="1">
      <alignment horizontal="center" vertical="center"/>
    </xf>
    <xf numFmtId="49" fontId="52" fillId="0" borderId="70" xfId="13" applyNumberFormat="1" applyFont="1" applyFill="1" applyBorder="1" applyAlignment="1" applyProtection="1">
      <alignment horizontal="center" vertical="center"/>
    </xf>
    <xf numFmtId="173" fontId="45" fillId="0" borderId="77" xfId="13" applyNumberFormat="1" applyFont="1" applyFill="1" applyBorder="1" applyAlignment="1" applyProtection="1">
      <alignment horizontal="center" vertical="center"/>
    </xf>
    <xf numFmtId="175" fontId="45" fillId="0" borderId="78" xfId="13" applyNumberFormat="1" applyFont="1" applyFill="1" applyBorder="1" applyAlignment="1" applyProtection="1">
      <alignment vertical="center"/>
      <protection locked="0"/>
    </xf>
    <xf numFmtId="175" fontId="45" fillId="0" borderId="76" xfId="13" applyNumberFormat="1" applyFont="1" applyFill="1" applyBorder="1" applyAlignment="1" applyProtection="1">
      <alignment vertical="center"/>
      <protection locked="0"/>
    </xf>
    <xf numFmtId="175" fontId="52" fillId="0" borderId="76" xfId="13" applyNumberFormat="1" applyFont="1" applyFill="1" applyBorder="1" applyAlignment="1" applyProtection="1">
      <alignment vertical="center"/>
    </xf>
    <xf numFmtId="0" fontId="52" fillId="0" borderId="68" xfId="13" applyFont="1" applyFill="1" applyBorder="1" applyAlignment="1" applyProtection="1">
      <alignment horizontal="left" vertical="center" wrapText="1"/>
    </xf>
    <xf numFmtId="175" fontId="52" fillId="0" borderId="70" xfId="13" applyNumberFormat="1" applyFont="1" applyFill="1" applyBorder="1" applyAlignment="1" applyProtection="1">
      <alignment vertical="center"/>
    </xf>
    <xf numFmtId="175" fontId="53" fillId="0" borderId="76" xfId="13" applyNumberFormat="1" applyFont="1" applyFill="1" applyBorder="1" applyAlignment="1" applyProtection="1">
      <alignment vertical="center"/>
      <protection locked="0"/>
    </xf>
    <xf numFmtId="0" fontId="58" fillId="0" borderId="0" xfId="2" applyFont="1"/>
    <xf numFmtId="3" fontId="57" fillId="2" borderId="5" xfId="1" applyFont="1" applyFill="1" applyBorder="1" applyAlignment="1">
      <alignment horizontal="center" vertical="center" textRotation="90" wrapText="1"/>
    </xf>
    <xf numFmtId="0" fontId="57" fillId="0" borderId="0" xfId="2" applyFont="1"/>
    <xf numFmtId="3" fontId="57" fillId="2" borderId="2" xfId="1" applyFont="1" applyFill="1" applyBorder="1" applyAlignment="1">
      <alignment horizontal="center" vertical="center" textRotation="90" wrapText="1"/>
    </xf>
    <xf numFmtId="3" fontId="59" fillId="2" borderId="79" xfId="1" applyFont="1" applyFill="1" applyBorder="1" applyAlignment="1">
      <alignment horizontal="center" vertical="center"/>
    </xf>
    <xf numFmtId="3" fontId="59" fillId="2" borderId="80" xfId="1" applyFont="1" applyFill="1" applyBorder="1" applyAlignment="1">
      <alignment horizontal="center" vertical="center"/>
    </xf>
    <xf numFmtId="3" fontId="59" fillId="2" borderId="81" xfId="1" applyFont="1" applyFill="1" applyBorder="1" applyAlignment="1">
      <alignment horizontal="center" vertical="center"/>
    </xf>
    <xf numFmtId="3" fontId="59" fillId="2" borderId="5" xfId="1" applyFont="1" applyFill="1" applyBorder="1" applyAlignment="1">
      <alignment horizontal="center" vertical="center"/>
    </xf>
    <xf numFmtId="3" fontId="59" fillId="2" borderId="82" xfId="1" applyFont="1" applyFill="1" applyBorder="1" applyAlignment="1">
      <alignment horizontal="center" vertical="center"/>
    </xf>
    <xf numFmtId="3" fontId="59" fillId="2" borderId="24" xfId="1" applyFont="1" applyFill="1" applyBorder="1" applyAlignment="1">
      <alignment horizontal="center" vertical="center"/>
    </xf>
    <xf numFmtId="3" fontId="59" fillId="2" borderId="83" xfId="1" applyFont="1" applyFill="1" applyBorder="1" applyAlignment="1">
      <alignment horizontal="center" vertical="center"/>
    </xf>
    <xf numFmtId="3" fontId="59" fillId="2" borderId="84" xfId="1" applyFont="1" applyFill="1" applyBorder="1" applyAlignment="1">
      <alignment horizontal="center" vertical="center"/>
    </xf>
    <xf numFmtId="0" fontId="55" fillId="0" borderId="0" xfId="2" applyFont="1" applyBorder="1"/>
    <xf numFmtId="3" fontId="60" fillId="0" borderId="85" xfId="1" applyFont="1" applyBorder="1">
      <alignment vertical="center"/>
    </xf>
    <xf numFmtId="3" fontId="60" fillId="0" borderId="86" xfId="1" applyFont="1" applyBorder="1">
      <alignment vertical="center"/>
    </xf>
    <xf numFmtId="3" fontId="61" fillId="3" borderId="86" xfId="1" applyFont="1" applyFill="1" applyBorder="1">
      <alignment vertical="center"/>
    </xf>
    <xf numFmtId="3" fontId="60" fillId="0" borderId="86" xfId="1" applyFont="1" applyFill="1" applyBorder="1">
      <alignment vertical="center"/>
    </xf>
    <xf numFmtId="3" fontId="60" fillId="0" borderId="87" xfId="1" applyFont="1" applyBorder="1">
      <alignment vertical="center"/>
    </xf>
    <xf numFmtId="3" fontId="60" fillId="0" borderId="85" xfId="1" applyFont="1" applyFill="1" applyBorder="1">
      <alignment vertical="center"/>
    </xf>
    <xf numFmtId="3" fontId="62" fillId="0" borderId="88" xfId="1" applyFont="1" applyFill="1" applyBorder="1">
      <alignment vertical="center"/>
    </xf>
    <xf numFmtId="0" fontId="63" fillId="0" borderId="0" xfId="2" applyFont="1"/>
    <xf numFmtId="3" fontId="60" fillId="0" borderId="39" xfId="1" applyFont="1" applyBorder="1">
      <alignment vertical="center"/>
    </xf>
    <xf numFmtId="3" fontId="60" fillId="0" borderId="40" xfId="1" applyFont="1" applyBorder="1">
      <alignment vertical="center"/>
    </xf>
    <xf numFmtId="3" fontId="60" fillId="0" borderId="3" xfId="1" applyFont="1" applyBorder="1">
      <alignment vertical="center"/>
    </xf>
    <xf numFmtId="3" fontId="61" fillId="0" borderId="2" xfId="1" applyFont="1" applyBorder="1">
      <alignment vertical="center"/>
    </xf>
    <xf numFmtId="3" fontId="61" fillId="3" borderId="2" xfId="1" applyFont="1" applyFill="1" applyBorder="1">
      <alignment vertical="center"/>
    </xf>
    <xf numFmtId="3" fontId="60" fillId="0" borderId="89" xfId="1" applyFont="1" applyBorder="1">
      <alignment vertical="center"/>
    </xf>
    <xf numFmtId="3" fontId="60" fillId="0" borderId="40" xfId="1" applyFont="1" applyFill="1" applyBorder="1">
      <alignment vertical="center"/>
    </xf>
    <xf numFmtId="3" fontId="60" fillId="0" borderId="3" xfId="1" applyFont="1" applyFill="1" applyBorder="1">
      <alignment vertical="center"/>
    </xf>
    <xf numFmtId="3" fontId="60" fillId="0" borderId="89" xfId="1" applyFont="1" applyFill="1" applyBorder="1">
      <alignment vertical="center"/>
    </xf>
    <xf numFmtId="3" fontId="62" fillId="0" borderId="90" xfId="1" applyFont="1" applyFill="1" applyBorder="1">
      <alignment vertical="center"/>
    </xf>
    <xf numFmtId="3" fontId="62" fillId="3" borderId="91" xfId="1" applyFont="1" applyFill="1" applyBorder="1">
      <alignment vertical="center"/>
    </xf>
    <xf numFmtId="3" fontId="62" fillId="3" borderId="92" xfId="1" applyFont="1" applyFill="1" applyBorder="1">
      <alignment vertical="center"/>
    </xf>
    <xf numFmtId="3" fontId="62" fillId="3" borderId="93" xfId="1" applyFont="1" applyFill="1" applyBorder="1">
      <alignment vertical="center"/>
    </xf>
    <xf numFmtId="3" fontId="62" fillId="3" borderId="94" xfId="1" applyFont="1" applyFill="1" applyBorder="1">
      <alignment vertical="center"/>
    </xf>
    <xf numFmtId="3" fontId="60" fillId="0" borderId="51" xfId="1" applyFont="1" applyBorder="1">
      <alignment vertical="center"/>
    </xf>
    <xf numFmtId="3" fontId="60" fillId="4" borderId="95" xfId="1" applyFont="1" applyFill="1" applyBorder="1">
      <alignment vertical="center"/>
    </xf>
    <xf numFmtId="3" fontId="60" fillId="4" borderId="41" xfId="1" applyFont="1" applyFill="1" applyBorder="1">
      <alignment vertical="center"/>
    </xf>
    <xf numFmtId="3" fontId="61" fillId="0" borderId="51" xfId="1" applyFont="1" applyBorder="1">
      <alignment vertical="center"/>
    </xf>
    <xf numFmtId="3" fontId="61" fillId="3" borderId="51" xfId="1" applyFont="1" applyFill="1" applyBorder="1">
      <alignment vertical="center"/>
    </xf>
    <xf numFmtId="3" fontId="60" fillId="0" borderId="51" xfId="1" applyFont="1" applyFill="1" applyBorder="1">
      <alignment vertical="center"/>
    </xf>
    <xf numFmtId="3" fontId="60" fillId="4" borderId="96" xfId="1" applyFont="1" applyFill="1" applyBorder="1">
      <alignment vertical="center"/>
    </xf>
    <xf numFmtId="3" fontId="60" fillId="0" borderId="0" xfId="1" applyFont="1" applyFill="1" applyBorder="1">
      <alignment vertical="center"/>
    </xf>
    <xf numFmtId="3" fontId="62" fillId="0" borderId="8" xfId="1" applyFont="1" applyFill="1" applyBorder="1">
      <alignment vertical="center"/>
    </xf>
    <xf numFmtId="3" fontId="60" fillId="0" borderId="56" xfId="1" applyFont="1" applyBorder="1">
      <alignment vertical="center"/>
    </xf>
    <xf numFmtId="3" fontId="60" fillId="4" borderId="57" xfId="1" applyFont="1" applyFill="1" applyBorder="1">
      <alignment vertical="center"/>
    </xf>
    <xf numFmtId="3" fontId="58" fillId="0" borderId="97" xfId="1" applyFont="1" applyBorder="1" applyAlignment="1">
      <alignment horizontal="center" vertical="center" wrapText="1"/>
    </xf>
    <xf numFmtId="3" fontId="58" fillId="0" borderId="25" xfId="1" applyFont="1" applyBorder="1" applyAlignment="1">
      <alignment vertical="center" wrapText="1"/>
    </xf>
    <xf numFmtId="3" fontId="58" fillId="0" borderId="10" xfId="1" applyFont="1" applyBorder="1" applyAlignment="1">
      <alignment horizontal="center" vertical="center" wrapText="1"/>
    </xf>
    <xf numFmtId="3" fontId="56" fillId="0" borderId="98" xfId="1" applyFont="1" applyBorder="1" applyAlignment="1">
      <alignment vertical="center" wrapText="1"/>
    </xf>
    <xf numFmtId="3" fontId="64" fillId="4" borderId="99" xfId="1" applyFont="1" applyFill="1" applyBorder="1">
      <alignment vertical="center"/>
    </xf>
    <xf numFmtId="3" fontId="60" fillId="0" borderId="100" xfId="1" applyFont="1" applyBorder="1">
      <alignment vertical="center"/>
    </xf>
    <xf numFmtId="3" fontId="60" fillId="0" borderId="4" xfId="1" applyFont="1" applyBorder="1">
      <alignment vertical="center"/>
    </xf>
    <xf numFmtId="3" fontId="60" fillId="0" borderId="31" xfId="1" applyFont="1" applyFill="1" applyBorder="1">
      <alignment vertical="center"/>
    </xf>
    <xf numFmtId="3" fontId="62" fillId="3" borderId="99" xfId="1" applyFont="1" applyFill="1" applyBorder="1">
      <alignment vertical="center"/>
    </xf>
    <xf numFmtId="3" fontId="61" fillId="0" borderId="89" xfId="1" applyFont="1" applyBorder="1">
      <alignment vertical="center"/>
    </xf>
    <xf numFmtId="3" fontId="61" fillId="0" borderId="0" xfId="1" applyFont="1" applyBorder="1">
      <alignment vertical="center"/>
    </xf>
    <xf numFmtId="3" fontId="61" fillId="0" borderId="85" xfId="1" applyFont="1" applyBorder="1">
      <alignment vertical="center"/>
    </xf>
    <xf numFmtId="3" fontId="61" fillId="0" borderId="101" xfId="1" applyFont="1" applyBorder="1">
      <alignment vertical="center"/>
    </xf>
    <xf numFmtId="3" fontId="61" fillId="0" borderId="95" xfId="1" applyFont="1" applyBorder="1">
      <alignment vertical="center"/>
    </xf>
    <xf numFmtId="3" fontId="61" fillId="0" borderId="102" xfId="1" applyFont="1" applyBorder="1">
      <alignment vertical="center"/>
    </xf>
    <xf numFmtId="3" fontId="61" fillId="0" borderId="96" xfId="1" applyFont="1" applyBorder="1">
      <alignment vertical="center"/>
    </xf>
    <xf numFmtId="3" fontId="60" fillId="0" borderId="0" xfId="1" applyFont="1" applyBorder="1">
      <alignment vertical="center"/>
    </xf>
    <xf numFmtId="3" fontId="61" fillId="0" borderId="41" xfId="1" applyFont="1" applyBorder="1">
      <alignment vertical="center"/>
    </xf>
    <xf numFmtId="0" fontId="5" fillId="0" borderId="0" xfId="0" applyFont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73" fontId="65" fillId="0" borderId="67" xfId="13" applyNumberFormat="1" applyFont="1" applyFill="1" applyBorder="1" applyAlignment="1" applyProtection="1">
      <alignment horizontal="center" vertical="center"/>
    </xf>
    <xf numFmtId="0" fontId="0" fillId="0" borderId="104" xfId="0" applyBorder="1" applyAlignment="1">
      <alignment horizontal="center"/>
    </xf>
    <xf numFmtId="0" fontId="9" fillId="0" borderId="105" xfId="0" applyFont="1" applyBorder="1"/>
    <xf numFmtId="3" fontId="9" fillId="0" borderId="106" xfId="0" applyNumberFormat="1" applyFont="1" applyBorder="1" applyAlignment="1">
      <alignment horizontal="right"/>
    </xf>
    <xf numFmtId="0" fontId="9" fillId="0" borderId="3" xfId="0" applyFont="1" applyBorder="1"/>
    <xf numFmtId="0" fontId="0" fillId="0" borderId="3" xfId="0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0" fontId="7" fillId="0" borderId="3" xfId="0" applyFont="1" applyBorder="1"/>
    <xf numFmtId="3" fontId="7" fillId="0" borderId="3" xfId="0" applyNumberFormat="1" applyFont="1" applyBorder="1" applyAlignment="1">
      <alignment horizontal="right"/>
    </xf>
    <xf numFmtId="0" fontId="0" fillId="0" borderId="10" xfId="0" applyBorder="1"/>
    <xf numFmtId="0" fontId="0" fillId="0" borderId="107" xfId="0" applyBorder="1"/>
    <xf numFmtId="0" fontId="0" fillId="0" borderId="104" xfId="0" applyBorder="1"/>
    <xf numFmtId="0" fontId="5" fillId="0" borderId="98" xfId="0" applyFont="1" applyBorder="1"/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8" xfId="0" applyNumberFormat="1" applyBorder="1" applyAlignment="1">
      <alignment horizontal="center"/>
    </xf>
    <xf numFmtId="3" fontId="0" fillId="0" borderId="109" xfId="0" applyNumberFormat="1" applyBorder="1" applyAlignment="1">
      <alignment horizontal="center" vertical="center"/>
    </xf>
    <xf numFmtId="3" fontId="62" fillId="4" borderId="91" xfId="1" applyFont="1" applyFill="1" applyBorder="1">
      <alignment vertical="center"/>
    </xf>
    <xf numFmtId="3" fontId="63" fillId="0" borderId="0" xfId="2" applyNumberFormat="1" applyFont="1" applyBorder="1"/>
    <xf numFmtId="0" fontId="26" fillId="0" borderId="3" xfId="0" applyFont="1" applyBorder="1"/>
    <xf numFmtId="0" fontId="5" fillId="0" borderId="3" xfId="0" applyFont="1" applyBorder="1"/>
    <xf numFmtId="0" fontId="0" fillId="0" borderId="39" xfId="0" applyBorder="1" applyAlignment="1">
      <alignment horizontal="center"/>
    </xf>
    <xf numFmtId="3" fontId="0" fillId="0" borderId="26" xfId="0" applyNumberFormat="1" applyBorder="1"/>
    <xf numFmtId="3" fontId="5" fillId="0" borderId="26" xfId="0" applyNumberFormat="1" applyFont="1" applyBorder="1"/>
    <xf numFmtId="0" fontId="0" fillId="0" borderId="43" xfId="0" applyBorder="1" applyAlignment="1">
      <alignment horizontal="center"/>
    </xf>
    <xf numFmtId="0" fontId="26" fillId="0" borderId="2" xfId="0" applyFont="1" applyBorder="1"/>
    <xf numFmtId="0" fontId="0" fillId="0" borderId="2" xfId="0" applyBorder="1"/>
    <xf numFmtId="3" fontId="0" fillId="0" borderId="59" xfId="0" applyNumberFormat="1" applyBorder="1"/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3" xfId="0" applyNumberFormat="1" applyBorder="1"/>
    <xf numFmtId="3" fontId="5" fillId="0" borderId="62" xfId="0" applyNumberFormat="1" applyFont="1" applyBorder="1"/>
    <xf numFmtId="3" fontId="5" fillId="0" borderId="63" xfId="0" applyNumberFormat="1" applyFont="1" applyBorder="1"/>
    <xf numFmtId="3" fontId="60" fillId="4" borderId="89" xfId="1" applyFont="1" applyFill="1" applyBorder="1">
      <alignment vertical="center"/>
    </xf>
    <xf numFmtId="3" fontId="60" fillId="4" borderId="86" xfId="1" applyFont="1" applyFill="1" applyBorder="1">
      <alignment vertical="center"/>
    </xf>
    <xf numFmtId="0" fontId="66" fillId="0" borderId="0" xfId="0" applyFont="1" applyAlignment="1">
      <alignment horizontal="right"/>
    </xf>
    <xf numFmtId="0" fontId="7" fillId="0" borderId="7" xfId="3" applyFont="1" applyBorder="1" applyAlignment="1">
      <alignment horizontal="left"/>
    </xf>
    <xf numFmtId="0" fontId="7" fillId="0" borderId="3" xfId="3" applyFont="1" applyBorder="1" applyAlignment="1"/>
    <xf numFmtId="49" fontId="7" fillId="0" borderId="1" xfId="3" applyNumberFormat="1" applyFont="1" applyBorder="1" applyAlignment="1">
      <alignment horizontal="center"/>
    </xf>
    <xf numFmtId="174" fontId="46" fillId="0" borderId="75" xfId="14" applyNumberFormat="1" applyFont="1" applyFill="1" applyBorder="1" applyAlignment="1" applyProtection="1">
      <alignment horizontal="right" vertical="center" wrapText="1"/>
      <protection locked="0"/>
    </xf>
    <xf numFmtId="0" fontId="7" fillId="0" borderId="40" xfId="3" applyFont="1" applyBorder="1" applyAlignment="1">
      <alignment horizontal="left"/>
    </xf>
    <xf numFmtId="3" fontId="7" fillId="0" borderId="89" xfId="3" applyNumberFormat="1" applyFont="1" applyBorder="1" applyAlignment="1">
      <alignment horizontal="center" vertical="center" wrapText="1"/>
    </xf>
    <xf numFmtId="3" fontId="7" fillId="0" borderId="90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0" xfId="0" applyFont="1"/>
    <xf numFmtId="0" fontId="7" fillId="0" borderId="65" xfId="3" applyFont="1" applyBorder="1" applyAlignment="1">
      <alignment horizontal="left"/>
    </xf>
    <xf numFmtId="0" fontId="7" fillId="0" borderId="66" xfId="3" applyFont="1" applyBorder="1" applyAlignment="1">
      <alignment horizontal="left"/>
    </xf>
    <xf numFmtId="0" fontId="7" fillId="0" borderId="53" xfId="3" applyFont="1" applyBorder="1" applyAlignment="1">
      <alignment horizontal="left"/>
    </xf>
    <xf numFmtId="49" fontId="7" fillId="0" borderId="110" xfId="3" applyNumberFormat="1" applyFont="1" applyBorder="1" applyAlignment="1">
      <alignment horizontal="center"/>
    </xf>
    <xf numFmtId="0" fontId="7" fillId="0" borderId="51" xfId="3" applyFont="1" applyBorder="1" applyAlignment="1"/>
    <xf numFmtId="0" fontId="7" fillId="0" borderId="5" xfId="3" applyFont="1" applyBorder="1" applyAlignment="1">
      <alignment horizontal="left"/>
    </xf>
    <xf numFmtId="3" fontId="7" fillId="0" borderId="6" xfId="3" applyNumberFormat="1" applyFont="1" applyBorder="1" applyAlignment="1">
      <alignment horizontal="left"/>
    </xf>
    <xf numFmtId="3" fontId="57" fillId="2" borderId="24" xfId="1" applyFont="1" applyFill="1" applyBorder="1" applyAlignment="1">
      <alignment horizontal="center" vertical="center" textRotation="90" wrapText="1"/>
    </xf>
    <xf numFmtId="3" fontId="57" fillId="2" borderId="89" xfId="1" applyFont="1" applyFill="1" applyBorder="1" applyAlignment="1">
      <alignment horizontal="center" vertical="center" textRotation="90" wrapText="1"/>
    </xf>
    <xf numFmtId="3" fontId="60" fillId="4" borderId="87" xfId="1" applyFont="1" applyFill="1" applyBorder="1">
      <alignment vertical="center"/>
    </xf>
    <xf numFmtId="3" fontId="60" fillId="4" borderId="17" xfId="1" applyFont="1" applyFill="1" applyBorder="1">
      <alignment vertical="center"/>
    </xf>
    <xf numFmtId="3" fontId="62" fillId="4" borderId="92" xfId="1" applyFont="1" applyFill="1" applyBorder="1">
      <alignment vertical="center"/>
    </xf>
    <xf numFmtId="0" fontId="5" fillId="0" borderId="60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3" fontId="0" fillId="0" borderId="111" xfId="0" applyNumberForma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21" fillId="0" borderId="10" xfId="0" applyNumberFormat="1" applyFont="1" applyBorder="1"/>
    <xf numFmtId="3" fontId="17" fillId="0" borderId="96" xfId="0" applyNumberFormat="1" applyFont="1" applyBorder="1" applyAlignment="1">
      <alignment wrapText="1"/>
    </xf>
    <xf numFmtId="49" fontId="29" fillId="0" borderId="12" xfId="0" applyNumberFormat="1" applyFont="1" applyBorder="1" applyAlignment="1">
      <alignment wrapText="1"/>
    </xf>
    <xf numFmtId="3" fontId="17" fillId="0" borderId="83" xfId="0" applyNumberFormat="1" applyFont="1" applyBorder="1" applyAlignment="1">
      <alignment wrapText="1"/>
    </xf>
    <xf numFmtId="49" fontId="29" fillId="0" borderId="112" xfId="0" applyNumberFormat="1" applyFont="1" applyBorder="1" applyAlignment="1">
      <alignment wrapText="1"/>
    </xf>
    <xf numFmtId="3" fontId="21" fillId="0" borderId="113" xfId="0" applyNumberFormat="1" applyFont="1" applyBorder="1"/>
    <xf numFmtId="3" fontId="21" fillId="0" borderId="114" xfId="0" applyNumberFormat="1" applyFont="1" applyBorder="1"/>
    <xf numFmtId="3" fontId="21" fillId="0" borderId="79" xfId="0" applyNumberFormat="1" applyFont="1" applyBorder="1"/>
    <xf numFmtId="3" fontId="21" fillId="0" borderId="115" xfId="0" applyNumberFormat="1" applyFont="1" applyBorder="1"/>
    <xf numFmtId="3" fontId="21" fillId="0" borderId="81" xfId="0" applyNumberFormat="1" applyFont="1" applyBorder="1"/>
    <xf numFmtId="3" fontId="17" fillId="0" borderId="116" xfId="0" applyNumberFormat="1" applyFont="1" applyBorder="1" applyAlignment="1">
      <alignment wrapText="1"/>
    </xf>
    <xf numFmtId="0" fontId="67" fillId="0" borderId="38" xfId="0" applyFont="1" applyBorder="1" applyAlignment="1">
      <alignment horizontal="center" wrapText="1"/>
    </xf>
    <xf numFmtId="3" fontId="22" fillId="0" borderId="39" xfId="0" applyNumberFormat="1" applyFont="1" applyBorder="1"/>
    <xf numFmtId="3" fontId="22" fillId="0" borderId="26" xfId="0" applyNumberFormat="1" applyFont="1" applyBorder="1"/>
    <xf numFmtId="3" fontId="22" fillId="0" borderId="117" xfId="0" applyNumberFormat="1" applyFont="1" applyBorder="1"/>
    <xf numFmtId="3" fontId="22" fillId="0" borderId="3" xfId="0" applyNumberFormat="1" applyFont="1" applyBorder="1"/>
    <xf numFmtId="3" fontId="22" fillId="0" borderId="65" xfId="0" applyNumberFormat="1" applyFont="1" applyBorder="1"/>
    <xf numFmtId="3" fontId="22" fillId="0" borderId="40" xfId="0" applyNumberFormat="1" applyFont="1" applyBorder="1"/>
    <xf numFmtId="3" fontId="22" fillId="0" borderId="41" xfId="0" applyNumberFormat="1" applyFont="1" applyBorder="1" applyAlignment="1">
      <alignment wrapText="1"/>
    </xf>
    <xf numFmtId="0" fontId="67" fillId="0" borderId="38" xfId="0" applyFont="1" applyBorder="1" applyAlignment="1">
      <alignment wrapText="1"/>
    </xf>
    <xf numFmtId="3" fontId="22" fillId="0" borderId="41" xfId="0" applyNumberFormat="1" applyFont="1" applyBorder="1"/>
    <xf numFmtId="0" fontId="67" fillId="0" borderId="118" xfId="0" applyFont="1" applyBorder="1" applyAlignment="1">
      <alignment wrapText="1"/>
    </xf>
    <xf numFmtId="3" fontId="22" fillId="0" borderId="25" xfId="0" applyNumberFormat="1" applyFont="1" applyBorder="1"/>
    <xf numFmtId="0" fontId="44" fillId="0" borderId="119" xfId="14" applyFont="1" applyFill="1" applyBorder="1" applyAlignment="1" applyProtection="1">
      <alignment vertical="center" wrapText="1"/>
    </xf>
    <xf numFmtId="174" fontId="44" fillId="0" borderId="77" xfId="14" applyNumberFormat="1" applyFont="1" applyFill="1" applyBorder="1" applyAlignment="1" applyProtection="1">
      <alignment horizontal="right" vertical="center" wrapText="1"/>
      <protection locked="0"/>
    </xf>
    <xf numFmtId="174" fontId="44" fillId="0" borderId="78" xfId="14" applyNumberFormat="1" applyFont="1" applyFill="1" applyBorder="1" applyAlignment="1" applyProtection="1">
      <alignment horizontal="right" vertical="center" wrapText="1"/>
      <protection locked="0"/>
    </xf>
    <xf numFmtId="174" fontId="46" fillId="0" borderId="77" xfId="1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/>
    <xf numFmtId="0" fontId="0" fillId="0" borderId="64" xfId="0" applyBorder="1" applyAlignment="1">
      <alignment wrapText="1"/>
    </xf>
    <xf numFmtId="3" fontId="0" fillId="0" borderId="27" xfId="0" applyNumberFormat="1" applyBorder="1" applyAlignment="1">
      <alignment horizontal="center"/>
    </xf>
    <xf numFmtId="0" fontId="0" fillId="0" borderId="109" xfId="0" applyBorder="1" applyAlignment="1">
      <alignment horizontal="center" vertical="center"/>
    </xf>
    <xf numFmtId="3" fontId="0" fillId="0" borderId="120" xfId="0" applyNumberFormat="1" applyBorder="1" applyAlignment="1">
      <alignment horizontal="center" vertical="center"/>
    </xf>
    <xf numFmtId="3" fontId="0" fillId="0" borderId="39" xfId="0" applyNumberFormat="1" applyBorder="1"/>
    <xf numFmtId="3" fontId="5" fillId="0" borderId="61" xfId="0" applyNumberFormat="1" applyFont="1" applyBorder="1"/>
    <xf numFmtId="0" fontId="0" fillId="0" borderId="60" xfId="0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11" xfId="0" applyFont="1" applyBorder="1"/>
    <xf numFmtId="0" fontId="26" fillId="0" borderId="121" xfId="0" applyFont="1" applyBorder="1"/>
    <xf numFmtId="0" fontId="0" fillId="0" borderId="92" xfId="0" applyBorder="1" applyAlignment="1">
      <alignment horizontal="center"/>
    </xf>
    <xf numFmtId="3" fontId="0" fillId="0" borderId="58" xfId="0" applyNumberForma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26" fillId="0" borderId="58" xfId="0" applyFont="1" applyBorder="1" applyAlignment="1">
      <alignment horizontal="left" vertical="center" wrapText="1"/>
    </xf>
    <xf numFmtId="174" fontId="44" fillId="0" borderId="75" xfId="14" applyNumberFormat="1" applyFont="1" applyFill="1" applyBorder="1" applyAlignment="1" applyProtection="1">
      <alignment horizontal="right" vertical="center" wrapText="1"/>
      <protection locked="0"/>
    </xf>
    <xf numFmtId="175" fontId="68" fillId="0" borderId="76" xfId="13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Border="1" applyAlignment="1"/>
    <xf numFmtId="168" fontId="11" fillId="0" borderId="21" xfId="6" applyNumberFormat="1" applyFont="1" applyBorder="1" applyAlignment="1">
      <alignment horizontal="right"/>
    </xf>
    <xf numFmtId="168" fontId="11" fillId="0" borderId="11" xfId="6" applyNumberFormat="1" applyFont="1" applyBorder="1" applyAlignment="1">
      <alignment horizontal="right"/>
    </xf>
    <xf numFmtId="3" fontId="11" fillId="0" borderId="17" xfId="6" applyNumberFormat="1" applyFont="1" applyBorder="1" applyAlignment="1">
      <alignment horizontal="right"/>
    </xf>
    <xf numFmtId="3" fontId="11" fillId="0" borderId="11" xfId="6" applyNumberFormat="1" applyFont="1" applyBorder="1" applyAlignment="1">
      <alignment horizontal="right"/>
    </xf>
    <xf numFmtId="3" fontId="11" fillId="0" borderId="0" xfId="6" applyNumberFormat="1" applyFont="1" applyBorder="1" applyAlignment="1">
      <alignment horizontal="right"/>
    </xf>
    <xf numFmtId="3" fontId="11" fillId="0" borderId="8" xfId="6" applyNumberFormat="1" applyFont="1" applyBorder="1" applyAlignment="1">
      <alignment horizontal="right"/>
    </xf>
    <xf numFmtId="3" fontId="9" fillId="0" borderId="117" xfId="0" applyNumberFormat="1" applyFont="1" applyBorder="1" applyAlignment="1"/>
    <xf numFmtId="0" fontId="5" fillId="0" borderId="0" xfId="7" applyFont="1" applyAlignment="1">
      <alignment horizontal="center"/>
    </xf>
    <xf numFmtId="1" fontId="5" fillId="0" borderId="0" xfId="7" applyNumberFormat="1" applyFont="1" applyAlignment="1">
      <alignment horizontal="center"/>
    </xf>
    <xf numFmtId="0" fontId="2" fillId="0" borderId="0" xfId="7"/>
    <xf numFmtId="0" fontId="7" fillId="0" borderId="122" xfId="7" applyFont="1" applyBorder="1" applyAlignment="1">
      <alignment horizontal="center" vertical="center" wrapText="1"/>
    </xf>
    <xf numFmtId="0" fontId="2" fillId="0" borderId="65" xfId="7" applyBorder="1" applyAlignment="1">
      <alignment horizontal="center" vertical="center"/>
    </xf>
    <xf numFmtId="0" fontId="69" fillId="0" borderId="1" xfId="7" applyFont="1" applyBorder="1" applyAlignment="1">
      <alignment horizontal="center" vertical="center"/>
    </xf>
    <xf numFmtId="1" fontId="2" fillId="0" borderId="123" xfId="7" applyNumberForma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0" fontId="9" fillId="0" borderId="65" xfId="7" applyFont="1" applyBorder="1" applyAlignment="1">
      <alignment horizontal="left"/>
    </xf>
    <xf numFmtId="3" fontId="6" fillId="0" borderId="3" xfId="7" applyNumberFormat="1" applyFont="1" applyBorder="1" applyAlignment="1">
      <alignment horizontal="right" wrapText="1"/>
    </xf>
    <xf numFmtId="49" fontId="69" fillId="0" borderId="1" xfId="7" applyNumberFormat="1" applyFont="1" applyBorder="1" applyAlignment="1">
      <alignment horizontal="center"/>
    </xf>
    <xf numFmtId="3" fontId="4" fillId="0" borderId="3" xfId="7" applyNumberFormat="1" applyFont="1" applyBorder="1" applyAlignment="1">
      <alignment horizontal="right" wrapText="1"/>
    </xf>
    <xf numFmtId="49" fontId="7" fillId="0" borderId="124" xfId="7" applyNumberFormat="1" applyFont="1" applyBorder="1" applyAlignment="1">
      <alignment horizontal="center"/>
    </xf>
    <xf numFmtId="3" fontId="26" fillId="0" borderId="5" xfId="0" applyNumberFormat="1" applyFont="1" applyBorder="1"/>
    <xf numFmtId="49" fontId="7" fillId="0" borderId="12" xfId="7" applyNumberFormat="1" applyFont="1" applyBorder="1" applyAlignment="1">
      <alignment horizontal="center"/>
    </xf>
    <xf numFmtId="3" fontId="26" fillId="0" borderId="7" xfId="0" applyNumberFormat="1" applyFont="1" applyBorder="1"/>
    <xf numFmtId="0" fontId="2" fillId="0" borderId="0" xfId="7" applyAlignment="1">
      <alignment horizontal="left"/>
    </xf>
    <xf numFmtId="3" fontId="26" fillId="0" borderId="0" xfId="0" applyNumberFormat="1" applyFont="1"/>
    <xf numFmtId="49" fontId="7" fillId="0" borderId="0" xfId="0" applyNumberFormat="1" applyFont="1"/>
    <xf numFmtId="0" fontId="26" fillId="0" borderId="109" xfId="0" applyFont="1" applyBorder="1"/>
    <xf numFmtId="0" fontId="23" fillId="0" borderId="1" xfId="7" applyFont="1" applyBorder="1" applyAlignment="1">
      <alignment horizontal="center" vertical="center" wrapText="1"/>
    </xf>
    <xf numFmtId="0" fontId="23" fillId="0" borderId="65" xfId="7" applyFont="1" applyBorder="1" applyAlignment="1">
      <alignment horizontal="left"/>
    </xf>
    <xf numFmtId="3" fontId="26" fillId="0" borderId="3" xfId="0" applyNumberFormat="1" applyFont="1" applyBorder="1"/>
    <xf numFmtId="0" fontId="9" fillId="0" borderId="1" xfId="7" applyFont="1" applyBorder="1" applyAlignment="1">
      <alignment horizontal="center"/>
    </xf>
    <xf numFmtId="3" fontId="5" fillId="0" borderId="3" xfId="7" applyNumberFormat="1" applyFont="1" applyBorder="1" applyAlignment="1">
      <alignment horizontal="right"/>
    </xf>
    <xf numFmtId="49" fontId="23" fillId="0" borderId="1" xfId="7" applyNumberFormat="1" applyFont="1" applyBorder="1" applyAlignment="1">
      <alignment horizontal="center"/>
    </xf>
    <xf numFmtId="0" fontId="7" fillId="0" borderId="3" xfId="7" applyFont="1" applyBorder="1" applyAlignment="1">
      <alignment horizontal="left"/>
    </xf>
    <xf numFmtId="3" fontId="2" fillId="0" borderId="3" xfId="7" applyNumberFormat="1" applyBorder="1" applyAlignment="1">
      <alignment horizontal="right"/>
    </xf>
    <xf numFmtId="0" fontId="7" fillId="0" borderId="23" xfId="7" applyFont="1" applyBorder="1"/>
    <xf numFmtId="0" fontId="7" fillId="0" borderId="65" xfId="7" applyFont="1" applyBorder="1"/>
    <xf numFmtId="0" fontId="7" fillId="0" borderId="40" xfId="7" applyFont="1" applyBorder="1"/>
    <xf numFmtId="0" fontId="26" fillId="0" borderId="23" xfId="0" applyFont="1" applyBorder="1"/>
    <xf numFmtId="0" fontId="26" fillId="0" borderId="40" xfId="0" applyFont="1" applyBorder="1"/>
    <xf numFmtId="0" fontId="7" fillId="0" borderId="65" xfId="0" applyFont="1" applyBorder="1"/>
    <xf numFmtId="0" fontId="26" fillId="0" borderId="65" xfId="0" applyFont="1" applyBorder="1"/>
    <xf numFmtId="49" fontId="8" fillId="0" borderId="1" xfId="7" applyNumberFormat="1" applyFont="1" applyBorder="1" applyAlignment="1">
      <alignment horizontal="center"/>
    </xf>
    <xf numFmtId="3" fontId="6" fillId="0" borderId="3" xfId="7" applyNumberFormat="1" applyFont="1" applyBorder="1" applyAlignment="1">
      <alignment horizontal="right"/>
    </xf>
    <xf numFmtId="3" fontId="6" fillId="0" borderId="23" xfId="7" applyNumberFormat="1" applyFont="1" applyBorder="1" applyAlignment="1">
      <alignment horizontal="right"/>
    </xf>
    <xf numFmtId="49" fontId="69" fillId="0" borderId="125" xfId="7" applyNumberFormat="1" applyFont="1" applyBorder="1" applyAlignment="1">
      <alignment horizontal="center"/>
    </xf>
    <xf numFmtId="3" fontId="70" fillId="0" borderId="2" xfId="7" applyNumberFormat="1" applyFont="1" applyBorder="1" applyAlignment="1">
      <alignment horizontal="right"/>
    </xf>
    <xf numFmtId="3" fontId="70" fillId="0" borderId="89" xfId="7" applyNumberFormat="1" applyFont="1" applyBorder="1" applyAlignment="1">
      <alignment horizontal="right"/>
    </xf>
    <xf numFmtId="49" fontId="8" fillId="0" borderId="125" xfId="7" applyNumberFormat="1" applyFont="1" applyBorder="1" applyAlignment="1">
      <alignment horizontal="center"/>
    </xf>
    <xf numFmtId="3" fontId="6" fillId="0" borderId="2" xfId="7" applyNumberFormat="1" applyFont="1" applyBorder="1" applyAlignment="1">
      <alignment horizontal="right"/>
    </xf>
    <xf numFmtId="3" fontId="70" fillId="0" borderId="3" xfId="7" applyNumberFormat="1" applyFont="1" applyBorder="1" applyAlignment="1">
      <alignment horizontal="right"/>
    </xf>
    <xf numFmtId="3" fontId="70" fillId="0" borderId="23" xfId="7" applyNumberFormat="1" applyFont="1" applyBorder="1" applyAlignment="1">
      <alignment horizontal="right"/>
    </xf>
    <xf numFmtId="49" fontId="8" fillId="0" borderId="110" xfId="7" applyNumberFormat="1" applyFont="1" applyBorder="1" applyAlignment="1">
      <alignment horizontal="center"/>
    </xf>
    <xf numFmtId="3" fontId="6" fillId="0" borderId="7" xfId="7" applyNumberFormat="1" applyFont="1" applyBorder="1" applyAlignment="1">
      <alignment horizontal="right"/>
    </xf>
    <xf numFmtId="3" fontId="6" fillId="0" borderId="17" xfId="7" applyNumberFormat="1" applyFont="1" applyBorder="1" applyAlignment="1">
      <alignment horizontal="right"/>
    </xf>
    <xf numFmtId="3" fontId="4" fillId="0" borderId="3" xfId="7" applyNumberFormat="1" applyFont="1" applyBorder="1" applyAlignment="1">
      <alignment horizontal="right"/>
    </xf>
    <xf numFmtId="3" fontId="6" fillId="0" borderId="54" xfId="7" applyNumberFormat="1" applyFont="1" applyBorder="1"/>
    <xf numFmtId="49" fontId="72" fillId="0" borderId="0" xfId="7" applyNumberFormat="1" applyFont="1" applyAlignment="1">
      <alignment horizontal="left"/>
    </xf>
    <xf numFmtId="0" fontId="72" fillId="0" borderId="0" xfId="7" applyFont="1" applyAlignment="1">
      <alignment horizontal="left"/>
    </xf>
    <xf numFmtId="3" fontId="6" fillId="0" borderId="0" xfId="7" applyNumberFormat="1" applyFont="1"/>
    <xf numFmtId="1" fontId="6" fillId="0" borderId="0" xfId="7" applyNumberFormat="1" applyFont="1"/>
    <xf numFmtId="1" fontId="2" fillId="0" borderId="0" xfId="7" applyNumberFormat="1"/>
    <xf numFmtId="0" fontId="70" fillId="0" borderId="0" xfId="7" applyFont="1" applyAlignment="1">
      <alignment horizontal="left"/>
    </xf>
    <xf numFmtId="1" fontId="2" fillId="0" borderId="0" xfId="7" applyNumberFormat="1" applyAlignment="1">
      <alignment horizontal="left"/>
    </xf>
    <xf numFmtId="0" fontId="69" fillId="0" borderId="124" xfId="7" applyFont="1" applyBorder="1" applyAlignment="1">
      <alignment horizontal="center"/>
    </xf>
    <xf numFmtId="0" fontId="7" fillId="0" borderId="66" xfId="7" applyFont="1" applyBorder="1" applyAlignment="1">
      <alignment horizontal="center"/>
    </xf>
    <xf numFmtId="1" fontId="7" fillId="0" borderId="126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center" vertical="center"/>
    </xf>
    <xf numFmtId="3" fontId="5" fillId="0" borderId="23" xfId="7" applyNumberFormat="1" applyFont="1" applyBorder="1" applyAlignment="1">
      <alignment horizontal="right"/>
    </xf>
    <xf numFmtId="49" fontId="9" fillId="0" borderId="110" xfId="7" applyNumberFormat="1" applyFont="1" applyBorder="1" applyAlignment="1">
      <alignment horizontal="center" vertical="center"/>
    </xf>
    <xf numFmtId="0" fontId="9" fillId="0" borderId="51" xfId="7" applyFont="1" applyBorder="1" applyAlignment="1">
      <alignment horizontal="left"/>
    </xf>
    <xf numFmtId="3" fontId="5" fillId="0" borderId="7" xfId="7" applyNumberFormat="1" applyFont="1" applyBorder="1" applyAlignment="1">
      <alignment horizontal="right"/>
    </xf>
    <xf numFmtId="3" fontId="5" fillId="0" borderId="17" xfId="7" applyNumberFormat="1" applyFont="1" applyBorder="1" applyAlignment="1">
      <alignment horizontal="right"/>
    </xf>
    <xf numFmtId="49" fontId="9" fillId="0" borderId="118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center"/>
    </xf>
    <xf numFmtId="49" fontId="7" fillId="0" borderId="110" xfId="7" applyNumberFormat="1" applyFont="1" applyBorder="1" applyAlignment="1">
      <alignment horizontal="center"/>
    </xf>
    <xf numFmtId="0" fontId="23" fillId="0" borderId="0" xfId="7" applyFont="1" applyAlignment="1">
      <alignment horizontal="left"/>
    </xf>
    <xf numFmtId="0" fontId="9" fillId="0" borderId="0" xfId="7" applyFont="1" applyAlignment="1">
      <alignment horizontal="left"/>
    </xf>
    <xf numFmtId="3" fontId="4" fillId="0" borderId="7" xfId="7" applyNumberFormat="1" applyFont="1" applyBorder="1" applyAlignment="1">
      <alignment horizontal="right"/>
    </xf>
    <xf numFmtId="3" fontId="5" fillId="0" borderId="5" xfId="7" applyNumberFormat="1" applyFont="1" applyBorder="1" applyAlignment="1">
      <alignment horizontal="right"/>
    </xf>
    <xf numFmtId="49" fontId="8" fillId="0" borderId="1" xfId="7" applyNumberFormat="1" applyFont="1" applyBorder="1" applyAlignment="1">
      <alignment horizontal="center" vertical="center"/>
    </xf>
    <xf numFmtId="49" fontId="69" fillId="0" borderId="1" xfId="7" applyNumberFormat="1" applyFont="1" applyBorder="1" applyAlignment="1">
      <alignment horizontal="center" vertical="center"/>
    </xf>
    <xf numFmtId="49" fontId="69" fillId="0" borderId="110" xfId="7" applyNumberFormat="1" applyFont="1" applyBorder="1" applyAlignment="1">
      <alignment horizontal="center" vertical="center"/>
    </xf>
    <xf numFmtId="3" fontId="5" fillId="0" borderId="54" xfId="7" applyNumberFormat="1" applyFont="1" applyBorder="1" applyAlignment="1">
      <alignment horizontal="right"/>
    </xf>
    <xf numFmtId="168" fontId="73" fillId="0" borderId="127" xfId="7" applyNumberFormat="1" applyFont="1" applyBorder="1" applyAlignment="1">
      <alignment horizontal="right"/>
    </xf>
    <xf numFmtId="0" fontId="76" fillId="0" borderId="0" xfId="8" applyFont="1"/>
    <xf numFmtId="0" fontId="76" fillId="0" borderId="0" xfId="8" applyFont="1" applyAlignment="1">
      <alignment horizontal="right"/>
    </xf>
    <xf numFmtId="0" fontId="10" fillId="0" borderId="0" xfId="8" applyFont="1" applyAlignment="1">
      <alignment horizontal="center"/>
    </xf>
    <xf numFmtId="1" fontId="10" fillId="0" borderId="0" xfId="8" applyNumberFormat="1" applyFont="1" applyAlignment="1">
      <alignment horizontal="center"/>
    </xf>
    <xf numFmtId="49" fontId="7" fillId="0" borderId="29" xfId="7" applyNumberFormat="1" applyFont="1" applyBorder="1" applyAlignment="1">
      <alignment horizontal="center"/>
    </xf>
    <xf numFmtId="0" fontId="26" fillId="0" borderId="51" xfId="0" applyFont="1" applyBorder="1"/>
    <xf numFmtId="0" fontId="4" fillId="0" borderId="23" xfId="0" applyFont="1" applyBorder="1"/>
    <xf numFmtId="49" fontId="7" fillId="0" borderId="0" xfId="8" applyNumberFormat="1" applyFont="1" applyAlignment="1">
      <alignment horizontal="center"/>
    </xf>
    <xf numFmtId="0" fontId="9" fillId="0" borderId="0" xfId="8" applyFont="1" applyAlignment="1">
      <alignment horizontal="left"/>
    </xf>
    <xf numFmtId="0" fontId="26" fillId="0" borderId="0" xfId="8" applyFont="1"/>
    <xf numFmtId="1" fontId="26" fillId="0" borderId="0" xfId="8" applyNumberFormat="1" applyFont="1"/>
    <xf numFmtId="0" fontId="7" fillId="0" borderId="3" xfId="8" applyFont="1" applyBorder="1" applyAlignment="1">
      <alignment horizontal="right"/>
    </xf>
    <xf numFmtId="0" fontId="7" fillId="0" borderId="23" xfId="8" applyFont="1" applyBorder="1" applyAlignment="1">
      <alignment horizontal="right"/>
    </xf>
    <xf numFmtId="1" fontId="7" fillId="0" borderId="4" xfId="8" applyNumberFormat="1" applyFont="1" applyBorder="1" applyAlignment="1">
      <alignment horizontal="right"/>
    </xf>
    <xf numFmtId="0" fontId="69" fillId="0" borderId="118" xfId="8" applyFont="1" applyBorder="1" applyAlignment="1">
      <alignment horizontal="center"/>
    </xf>
    <xf numFmtId="0" fontId="8" fillId="0" borderId="1" xfId="8" applyFont="1" applyBorder="1" applyAlignment="1">
      <alignment horizontal="center"/>
    </xf>
    <xf numFmtId="3" fontId="6" fillId="0" borderId="3" xfId="8" applyNumberFormat="1" applyFont="1" applyBorder="1" applyAlignment="1">
      <alignment horizontal="right"/>
    </xf>
    <xf numFmtId="3" fontId="5" fillId="0" borderId="23" xfId="8" applyNumberFormat="1" applyFont="1" applyBorder="1" applyAlignment="1">
      <alignment horizontal="right"/>
    </xf>
    <xf numFmtId="49" fontId="9" fillId="0" borderId="1" xfId="8" applyNumberFormat="1" applyFont="1" applyBorder="1" applyAlignment="1">
      <alignment horizontal="center" vertical="center"/>
    </xf>
    <xf numFmtId="49" fontId="9" fillId="0" borderId="1" xfId="8" applyNumberFormat="1" applyFont="1" applyBorder="1" applyAlignment="1">
      <alignment horizontal="center"/>
    </xf>
    <xf numFmtId="3" fontId="5" fillId="0" borderId="3" xfId="8" applyNumberFormat="1" applyFont="1" applyBorder="1" applyAlignment="1">
      <alignment horizontal="right"/>
    </xf>
    <xf numFmtId="49" fontId="23" fillId="0" borderId="29" xfId="8" applyNumberFormat="1" applyFont="1" applyBorder="1" applyAlignment="1">
      <alignment horizontal="center"/>
    </xf>
    <xf numFmtId="3" fontId="4" fillId="0" borderId="5" xfId="8" applyNumberFormat="1" applyFont="1" applyBorder="1" applyAlignment="1">
      <alignment horizontal="right"/>
    </xf>
    <xf numFmtId="0" fontId="23" fillId="0" borderId="66" xfId="8" applyFont="1" applyBorder="1" applyAlignment="1">
      <alignment horizontal="left"/>
    </xf>
    <xf numFmtId="0" fontId="4" fillId="0" borderId="66" xfId="8" applyFont="1" applyBorder="1" applyAlignment="1">
      <alignment horizontal="left"/>
    </xf>
    <xf numFmtId="0" fontId="4" fillId="0" borderId="53" xfId="8" applyFont="1" applyBorder="1" applyAlignment="1">
      <alignment horizontal="left"/>
    </xf>
    <xf numFmtId="49" fontId="8" fillId="0" borderId="29" xfId="8" applyNumberFormat="1" applyFont="1" applyBorder="1" applyAlignment="1">
      <alignment horizontal="center"/>
    </xf>
    <xf numFmtId="3" fontId="6" fillId="0" borderId="5" xfId="8" applyNumberFormat="1" applyFont="1" applyBorder="1" applyAlignment="1">
      <alignment horizontal="right"/>
    </xf>
    <xf numFmtId="3" fontId="78" fillId="0" borderId="54" xfId="8" applyNumberFormat="1" applyFont="1" applyBorder="1"/>
    <xf numFmtId="1" fontId="26" fillId="0" borderId="128" xfId="8" applyNumberFormat="1" applyFont="1" applyBorder="1"/>
    <xf numFmtId="0" fontId="26" fillId="0" borderId="0" xfId="7" applyFont="1"/>
    <xf numFmtId="0" fontId="4" fillId="0" borderId="0" xfId="7" applyFont="1" applyAlignment="1">
      <alignment horizontal="right"/>
    </xf>
    <xf numFmtId="1" fontId="4" fillId="0" borderId="0" xfId="7" applyNumberFormat="1" applyFont="1" applyAlignment="1">
      <alignment horizontal="right"/>
    </xf>
    <xf numFmtId="1" fontId="26" fillId="0" borderId="0" xfId="7" applyNumberFormat="1" applyFont="1"/>
    <xf numFmtId="0" fontId="26" fillId="0" borderId="118" xfId="7" applyFont="1" applyBorder="1" applyAlignment="1">
      <alignment horizontal="center" vertical="center" wrapText="1"/>
    </xf>
    <xf numFmtId="0" fontId="70" fillId="0" borderId="124" xfId="7" applyFont="1" applyBorder="1" applyAlignment="1">
      <alignment horizontal="center" vertical="center" wrapText="1"/>
    </xf>
    <xf numFmtId="0" fontId="2" fillId="0" borderId="66" xfId="7" applyBorder="1" applyAlignment="1">
      <alignment horizontal="center"/>
    </xf>
    <xf numFmtId="1" fontId="2" fillId="0" borderId="126" xfId="7" applyNumberFormat="1" applyBorder="1" applyAlignment="1">
      <alignment horizontal="center"/>
    </xf>
    <xf numFmtId="0" fontId="5" fillId="0" borderId="29" xfId="7" applyFont="1" applyBorder="1" applyAlignment="1">
      <alignment horizontal="center"/>
    </xf>
    <xf numFmtId="3" fontId="5" fillId="0" borderId="5" xfId="7" applyNumberFormat="1" applyFont="1" applyBorder="1"/>
    <xf numFmtId="3" fontId="5" fillId="0" borderId="24" xfId="7" applyNumberFormat="1" applyFont="1" applyBorder="1"/>
    <xf numFmtId="0" fontId="4" fillId="0" borderId="1" xfId="7" applyFont="1" applyBorder="1" applyAlignment="1">
      <alignment horizontal="center"/>
    </xf>
    <xf numFmtId="3" fontId="4" fillId="0" borderId="3" xfId="7" applyNumberFormat="1" applyFont="1" applyBorder="1"/>
    <xf numFmtId="3" fontId="4" fillId="0" borderId="23" xfId="7" applyNumberFormat="1" applyFont="1" applyBorder="1"/>
    <xf numFmtId="0" fontId="26" fillId="0" borderId="17" xfId="7" applyFont="1" applyBorder="1" applyAlignment="1">
      <alignment horizontal="left"/>
    </xf>
    <xf numFmtId="3" fontId="26" fillId="0" borderId="7" xfId="7" applyNumberFormat="1" applyFont="1" applyBorder="1"/>
    <xf numFmtId="3" fontId="26" fillId="0" borderId="17" xfId="7" applyNumberFormat="1" applyFont="1" applyBorder="1"/>
    <xf numFmtId="169" fontId="5" fillId="0" borderId="1" xfId="7" applyNumberFormat="1" applyFont="1" applyBorder="1" applyAlignment="1">
      <alignment horizontal="center"/>
    </xf>
    <xf numFmtId="3" fontId="5" fillId="0" borderId="3" xfId="7" applyNumberFormat="1" applyFont="1" applyBorder="1"/>
    <xf numFmtId="3" fontId="5" fillId="0" borderId="23" xfId="7" applyNumberFormat="1" applyFont="1" applyBorder="1"/>
    <xf numFmtId="0" fontId="4" fillId="0" borderId="110" xfId="7" applyFont="1" applyBorder="1" applyAlignment="1">
      <alignment horizontal="center"/>
    </xf>
    <xf numFmtId="3" fontId="4" fillId="0" borderId="7" xfId="7" applyNumberFormat="1" applyFont="1" applyBorder="1"/>
    <xf numFmtId="3" fontId="4" fillId="0" borderId="17" xfId="7" applyNumberFormat="1" applyFont="1" applyBorder="1"/>
    <xf numFmtId="0" fontId="26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/>
    </xf>
    <xf numFmtId="3" fontId="5" fillId="0" borderId="40" xfId="7" applyNumberFormat="1" applyFont="1" applyBorder="1" applyAlignment="1">
      <alignment horizontal="right"/>
    </xf>
    <xf numFmtId="3" fontId="79" fillId="0" borderId="54" xfId="7" applyNumberFormat="1" applyFont="1" applyBorder="1"/>
    <xf numFmtId="3" fontId="5" fillId="0" borderId="18" xfId="7" applyNumberFormat="1" applyFont="1" applyBorder="1"/>
    <xf numFmtId="0" fontId="26" fillId="0" borderId="118" xfId="7" applyFont="1" applyBorder="1" applyAlignment="1">
      <alignment horizontal="center"/>
    </xf>
    <xf numFmtId="0" fontId="2" fillId="0" borderId="65" xfId="7" applyBorder="1"/>
    <xf numFmtId="0" fontId="4" fillId="0" borderId="118" xfId="7" applyFont="1" applyBorder="1" applyAlignment="1">
      <alignment horizontal="center"/>
    </xf>
    <xf numFmtId="1" fontId="2" fillId="0" borderId="123" xfId="7" applyNumberFormat="1" applyBorder="1"/>
    <xf numFmtId="0" fontId="5" fillId="0" borderId="110" xfId="7" applyFont="1" applyBorder="1" applyAlignment="1">
      <alignment horizontal="center"/>
    </xf>
    <xf numFmtId="0" fontId="2" fillId="0" borderId="65" xfId="7" applyBorder="1" applyAlignment="1">
      <alignment horizontal="left"/>
    </xf>
    <xf numFmtId="0" fontId="2" fillId="0" borderId="40" xfId="7" applyBorder="1" applyAlignment="1">
      <alignment horizontal="left"/>
    </xf>
    <xf numFmtId="3" fontId="5" fillId="0" borderId="7" xfId="7" applyNumberFormat="1" applyFont="1" applyBorder="1"/>
    <xf numFmtId="3" fontId="5" fillId="0" borderId="17" xfId="7" applyNumberFormat="1" applyFont="1" applyBorder="1"/>
    <xf numFmtId="0" fontId="26" fillId="0" borderId="29" xfId="7" applyFont="1" applyBorder="1" applyAlignment="1">
      <alignment horizontal="center"/>
    </xf>
    <xf numFmtId="0" fontId="26" fillId="0" borderId="23" xfId="7" applyFont="1" applyBorder="1" applyAlignment="1">
      <alignment horizontal="left"/>
    </xf>
    <xf numFmtId="3" fontId="26" fillId="0" borderId="24" xfId="7" applyNumberFormat="1" applyFont="1" applyBorder="1"/>
    <xf numFmtId="3" fontId="26" fillId="0" borderId="5" xfId="7" applyNumberFormat="1" applyFont="1" applyBorder="1"/>
    <xf numFmtId="3" fontId="5" fillId="0" borderId="129" xfId="7" applyNumberFormat="1" applyFont="1" applyBorder="1"/>
    <xf numFmtId="3" fontId="5" fillId="0" borderId="54" xfId="7" applyNumberFormat="1" applyFont="1" applyBorder="1"/>
    <xf numFmtId="1" fontId="26" fillId="0" borderId="0" xfId="0" applyNumberFormat="1" applyFont="1"/>
    <xf numFmtId="9" fontId="6" fillId="0" borderId="4" xfId="7" applyNumberFormat="1" applyFont="1" applyBorder="1" applyAlignment="1">
      <alignment horizontal="right" wrapText="1"/>
    </xf>
    <xf numFmtId="9" fontId="6" fillId="0" borderId="9" xfId="7" applyNumberFormat="1" applyFont="1" applyBorder="1" applyAlignment="1">
      <alignment horizontal="right" wrapText="1"/>
    </xf>
    <xf numFmtId="9" fontId="6" fillId="0" borderId="90" xfId="7" applyNumberFormat="1" applyFont="1" applyBorder="1" applyAlignment="1">
      <alignment horizontal="right" wrapText="1"/>
    </xf>
    <xf numFmtId="3" fontId="26" fillId="0" borderId="5" xfId="7" applyNumberFormat="1" applyFont="1" applyBorder="1" applyAlignment="1">
      <alignment horizontal="right" wrapText="1"/>
    </xf>
    <xf numFmtId="0" fontId="7" fillId="0" borderId="109" xfId="7" applyFont="1" applyBorder="1" applyAlignment="1">
      <alignment horizontal="left"/>
    </xf>
    <xf numFmtId="49" fontId="69" fillId="0" borderId="12" xfId="7" applyNumberFormat="1" applyFont="1" applyBorder="1" applyAlignment="1">
      <alignment horizontal="center"/>
    </xf>
    <xf numFmtId="3" fontId="0" fillId="0" borderId="10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30" xfId="0" applyNumberForma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5" fillId="0" borderId="98" xfId="0" applyFont="1" applyBorder="1" applyAlignment="1">
      <alignment horizontal="center" vertical="center" wrapText="1"/>
    </xf>
    <xf numFmtId="3" fontId="0" fillId="0" borderId="121" xfId="0" applyNumberFormat="1" applyBorder="1" applyAlignment="1">
      <alignment horizontal="center" vertical="center"/>
    </xf>
    <xf numFmtId="0" fontId="0" fillId="0" borderId="0" xfId="0" applyBorder="1"/>
    <xf numFmtId="3" fontId="5" fillId="0" borderId="98" xfId="0" applyNumberFormat="1" applyFont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 wrapText="1"/>
    </xf>
    <xf numFmtId="3" fontId="5" fillId="0" borderId="131" xfId="0" applyNumberFormat="1" applyFont="1" applyBorder="1" applyAlignment="1">
      <alignment horizontal="center" vertical="center"/>
    </xf>
    <xf numFmtId="3" fontId="0" fillId="0" borderId="132" xfId="0" applyNumberFormat="1" applyBorder="1" applyAlignment="1">
      <alignment horizontal="center" vertical="center"/>
    </xf>
    <xf numFmtId="3" fontId="0" fillId="0" borderId="133" xfId="0" applyNumberFormat="1" applyBorder="1" applyAlignment="1">
      <alignment horizontal="center"/>
    </xf>
    <xf numFmtId="3" fontId="0" fillId="0" borderId="133" xfId="0" applyNumberFormat="1" applyBorder="1" applyAlignment="1">
      <alignment horizontal="center" vertical="center"/>
    </xf>
    <xf numFmtId="3" fontId="5" fillId="0" borderId="134" xfId="0" applyNumberFormat="1" applyFont="1" applyBorder="1" applyAlignment="1">
      <alignment horizontal="center" vertical="center"/>
    </xf>
    <xf numFmtId="3" fontId="0" fillId="0" borderId="135" xfId="0" applyNumberFormat="1" applyBorder="1" applyAlignment="1">
      <alignment horizontal="center" vertical="center"/>
    </xf>
    <xf numFmtId="3" fontId="0" fillId="0" borderId="136" xfId="0" applyNumberFormat="1" applyBorder="1" applyAlignment="1">
      <alignment horizontal="center"/>
    </xf>
    <xf numFmtId="3" fontId="0" fillId="0" borderId="136" xfId="0" applyNumberFormat="1" applyBorder="1" applyAlignment="1">
      <alignment horizontal="center" vertical="center"/>
    </xf>
    <xf numFmtId="3" fontId="5" fillId="0" borderId="137" xfId="0" applyNumberFormat="1" applyFont="1" applyBorder="1" applyAlignment="1">
      <alignment horizontal="center" vertical="center"/>
    </xf>
    <xf numFmtId="0" fontId="26" fillId="0" borderId="98" xfId="0" applyFont="1" applyBorder="1"/>
    <xf numFmtId="0" fontId="26" fillId="0" borderId="61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8" xfId="0" applyFont="1" applyBorder="1"/>
    <xf numFmtId="3" fontId="0" fillId="0" borderId="21" xfId="0" applyNumberFormat="1" applyBorder="1"/>
    <xf numFmtId="3" fontId="0" fillId="0" borderId="7" xfId="0" applyNumberFormat="1" applyBorder="1"/>
    <xf numFmtId="0" fontId="26" fillId="0" borderId="138" xfId="0" applyFont="1" applyBorder="1" applyAlignment="1">
      <alignment horizontal="center"/>
    </xf>
    <xf numFmtId="0" fontId="26" fillId="0" borderId="139" xfId="0" applyFont="1" applyBorder="1"/>
    <xf numFmtId="3" fontId="0" fillId="0" borderId="56" xfId="0" applyNumberFormat="1" applyBorder="1"/>
    <xf numFmtId="3" fontId="0" fillId="0" borderId="57" xfId="0" applyNumberFormat="1" applyBorder="1"/>
    <xf numFmtId="0" fontId="5" fillId="0" borderId="58" xfId="0" applyFont="1" applyBorder="1" applyAlignment="1">
      <alignment horizontal="center"/>
    </xf>
    <xf numFmtId="0" fontId="5" fillId="0" borderId="111" xfId="0" applyFont="1" applyBorder="1" applyAlignment="1">
      <alignment wrapText="1"/>
    </xf>
    <xf numFmtId="3" fontId="5" fillId="0" borderId="43" xfId="0" applyNumberFormat="1" applyFont="1" applyBorder="1"/>
    <xf numFmtId="3" fontId="5" fillId="0" borderId="59" xfId="0" applyNumberFormat="1" applyFont="1" applyBorder="1"/>
    <xf numFmtId="3" fontId="5" fillId="0" borderId="2" xfId="0" applyNumberFormat="1" applyFont="1" applyBorder="1"/>
    <xf numFmtId="3" fontId="5" fillId="0" borderId="11" xfId="0" applyNumberFormat="1" applyFont="1" applyBorder="1"/>
    <xf numFmtId="0" fontId="26" fillId="0" borderId="105" xfId="0" applyFont="1" applyBorder="1" applyAlignment="1">
      <alignment horizontal="center"/>
    </xf>
    <xf numFmtId="3" fontId="0" fillId="0" borderId="140" xfId="0" applyNumberFormat="1" applyBorder="1"/>
    <xf numFmtId="3" fontId="0" fillId="0" borderId="104" xfId="0" applyNumberFormat="1" applyBorder="1"/>
    <xf numFmtId="0" fontId="26" fillId="0" borderId="91" xfId="0" applyFont="1" applyBorder="1" applyAlignment="1">
      <alignment horizontal="center" vertical="center" wrapText="1"/>
    </xf>
    <xf numFmtId="3" fontId="5" fillId="0" borderId="101" xfId="0" applyNumberFormat="1" applyFont="1" applyBorder="1"/>
    <xf numFmtId="3" fontId="0" fillId="0" borderId="40" xfId="0" applyNumberFormat="1" applyBorder="1"/>
    <xf numFmtId="3" fontId="0" fillId="0" borderId="31" xfId="0" applyNumberFormat="1" applyBorder="1"/>
    <xf numFmtId="3" fontId="0" fillId="0" borderId="51" xfId="0" applyNumberFormat="1" applyBorder="1"/>
    <xf numFmtId="3" fontId="5" fillId="0" borderId="91" xfId="0" applyNumberFormat="1" applyFont="1" applyBorder="1"/>
    <xf numFmtId="3" fontId="0" fillId="0" borderId="141" xfId="0" applyNumberFormat="1" applyBorder="1"/>
    <xf numFmtId="0" fontId="26" fillId="0" borderId="62" xfId="0" applyFont="1" applyBorder="1" applyAlignment="1">
      <alignment horizontal="center" vertical="center"/>
    </xf>
    <xf numFmtId="3" fontId="5" fillId="0" borderId="30" xfId="0" applyNumberFormat="1" applyFont="1" applyBorder="1"/>
    <xf numFmtId="0" fontId="26" fillId="0" borderId="142" xfId="0" applyFont="1" applyBorder="1" applyAlignment="1">
      <alignment horizontal="center"/>
    </xf>
    <xf numFmtId="3" fontId="0" fillId="0" borderId="33" xfId="0" applyNumberFormat="1" applyBorder="1"/>
    <xf numFmtId="3" fontId="0" fillId="0" borderId="36" xfId="0" applyNumberFormat="1" applyBorder="1"/>
    <xf numFmtId="3" fontId="0" fillId="0" borderId="35" xfId="0" applyNumberFormat="1" applyBorder="1"/>
    <xf numFmtId="0" fontId="2" fillId="0" borderId="0" xfId="12" applyAlignment="1">
      <alignment horizontal="center"/>
    </xf>
    <xf numFmtId="0" fontId="2" fillId="0" borderId="0" xfId="12"/>
    <xf numFmtId="0" fontId="71" fillId="0" borderId="0" xfId="12" applyFont="1" applyAlignment="1">
      <alignment horizontal="center"/>
    </xf>
    <xf numFmtId="0" fontId="80" fillId="0" borderId="1" xfId="12" applyFont="1" applyBorder="1"/>
    <xf numFmtId="0" fontId="80" fillId="0" borderId="23" xfId="12" applyFont="1" applyBorder="1"/>
    <xf numFmtId="0" fontId="80" fillId="0" borderId="121" xfId="12" applyFont="1" applyBorder="1"/>
    <xf numFmtId="3" fontId="83" fillId="0" borderId="121" xfId="12" applyNumberFormat="1" applyFont="1" applyBorder="1"/>
    <xf numFmtId="3" fontId="80" fillId="0" borderId="143" xfId="12" applyNumberFormat="1" applyFont="1" applyBorder="1" applyAlignment="1">
      <alignment wrapText="1"/>
    </xf>
    <xf numFmtId="0" fontId="84" fillId="0" borderId="144" xfId="12" applyFont="1" applyBorder="1"/>
    <xf numFmtId="0" fontId="84" fillId="0" borderId="109" xfId="12" applyFont="1" applyBorder="1"/>
    <xf numFmtId="3" fontId="85" fillId="0" borderId="111" xfId="12" applyNumberFormat="1" applyFont="1" applyBorder="1"/>
    <xf numFmtId="3" fontId="84" fillId="0" borderId="111" xfId="12" applyNumberFormat="1" applyFont="1" applyBorder="1"/>
    <xf numFmtId="0" fontId="85" fillId="0" borderId="108" xfId="12" applyFont="1" applyBorder="1"/>
    <xf numFmtId="49" fontId="88" fillId="0" borderId="110" xfId="12" applyNumberFormat="1" applyFont="1" applyBorder="1"/>
    <xf numFmtId="49" fontId="21" fillId="0" borderId="0" xfId="12" applyNumberFormat="1" applyFont="1"/>
    <xf numFmtId="49" fontId="21" fillId="0" borderId="27" xfId="12" applyNumberFormat="1" applyFont="1" applyBorder="1"/>
    <xf numFmtId="49" fontId="89" fillId="0" borderId="125" xfId="12" applyNumberFormat="1" applyFont="1" applyBorder="1"/>
    <xf numFmtId="49" fontId="21" fillId="0" borderId="109" xfId="12" applyNumberFormat="1" applyFont="1" applyBorder="1"/>
    <xf numFmtId="49" fontId="89" fillId="0" borderId="110" xfId="12" applyNumberFormat="1" applyFont="1" applyBorder="1"/>
    <xf numFmtId="3" fontId="87" fillId="0" borderId="108" xfId="12" applyNumberFormat="1" applyFont="1" applyBorder="1"/>
    <xf numFmtId="49" fontId="90" fillId="0" borderId="110" xfId="12" applyNumberFormat="1" applyFont="1" applyBorder="1"/>
    <xf numFmtId="49" fontId="87" fillId="0" borderId="0" xfId="12" applyNumberFormat="1" applyFont="1"/>
    <xf numFmtId="3" fontId="87" fillId="0" borderId="108" xfId="12" applyNumberFormat="1" applyFont="1" applyBorder="1" applyAlignment="1">
      <alignment horizontal="right"/>
    </xf>
    <xf numFmtId="49" fontId="90" fillId="0" borderId="125" xfId="12" applyNumberFormat="1" applyFont="1" applyBorder="1"/>
    <xf numFmtId="3" fontId="88" fillId="0" borderId="108" xfId="12" applyNumberFormat="1" applyFont="1" applyBorder="1"/>
    <xf numFmtId="49" fontId="91" fillId="0" borderId="110" xfId="12" applyNumberFormat="1" applyFont="1" applyBorder="1"/>
    <xf numFmtId="49" fontId="91" fillId="0" borderId="0" xfId="12" applyNumberFormat="1" applyFont="1"/>
    <xf numFmtId="3" fontId="91" fillId="0" borderId="108" xfId="12" applyNumberFormat="1" applyFont="1" applyBorder="1"/>
    <xf numFmtId="49" fontId="88" fillId="0" borderId="109" xfId="12" applyNumberFormat="1" applyFont="1" applyBorder="1"/>
    <xf numFmtId="49" fontId="88" fillId="0" borderId="0" xfId="12" applyNumberFormat="1" applyFont="1"/>
    <xf numFmtId="3" fontId="93" fillId="0" borderId="145" xfId="12" applyNumberFormat="1" applyFont="1" applyBorder="1"/>
    <xf numFmtId="0" fontId="2" fillId="0" borderId="0" xfId="11"/>
    <xf numFmtId="0" fontId="15" fillId="0" borderId="146" xfId="11" applyFont="1" applyBorder="1"/>
    <xf numFmtId="0" fontId="22" fillId="0" borderId="12" xfId="11" applyFont="1" applyBorder="1"/>
    <xf numFmtId="0" fontId="22" fillId="0" borderId="0" xfId="11" applyFont="1"/>
    <xf numFmtId="0" fontId="94" fillId="0" borderId="118" xfId="11" applyFont="1" applyBorder="1"/>
    <xf numFmtId="0" fontId="94" fillId="0" borderId="65" xfId="11" applyFont="1" applyBorder="1"/>
    <xf numFmtId="0" fontId="14" fillId="0" borderId="110" xfId="11" applyFont="1" applyBorder="1"/>
    <xf numFmtId="0" fontId="95" fillId="0" borderId="0" xfId="11" applyFont="1"/>
    <xf numFmtId="49" fontId="14" fillId="0" borderId="110" xfId="11" applyNumberFormat="1" applyFont="1" applyBorder="1"/>
    <xf numFmtId="49" fontId="21" fillId="0" borderId="0" xfId="11" applyNumberFormat="1" applyFont="1"/>
    <xf numFmtId="49" fontId="14" fillId="0" borderId="125" xfId="11" applyNumberFormat="1" applyFont="1" applyBorder="1"/>
    <xf numFmtId="49" fontId="95" fillId="0" borderId="0" xfId="11" applyNumberFormat="1" applyFont="1"/>
    <xf numFmtId="49" fontId="95" fillId="0" borderId="29" xfId="11" applyNumberFormat="1" applyFont="1" applyBorder="1"/>
    <xf numFmtId="49" fontId="95" fillId="0" borderId="66" xfId="11" applyNumberFormat="1" applyFont="1" applyBorder="1"/>
    <xf numFmtId="49" fontId="15" fillId="0" borderId="110" xfId="11" applyNumberFormat="1" applyFont="1" applyBorder="1"/>
    <xf numFmtId="49" fontId="15" fillId="0" borderId="125" xfId="11" applyNumberFormat="1" applyFont="1" applyBorder="1"/>
    <xf numFmtId="49" fontId="15" fillId="0" borderId="109" xfId="11" applyNumberFormat="1" applyFont="1" applyBorder="1" applyAlignment="1">
      <alignment wrapText="1"/>
    </xf>
    <xf numFmtId="49" fontId="95" fillId="0" borderId="0" xfId="11" applyNumberFormat="1" applyFont="1" applyAlignment="1">
      <alignment wrapText="1"/>
    </xf>
    <xf numFmtId="49" fontId="15" fillId="0" borderId="0" xfId="11" applyNumberFormat="1" applyFont="1" applyAlignment="1">
      <alignment wrapText="1"/>
    </xf>
    <xf numFmtId="49" fontId="14" fillId="0" borderId="129" xfId="11" applyNumberFormat="1" applyFont="1" applyBorder="1"/>
    <xf numFmtId="49" fontId="21" fillId="0" borderId="14" xfId="11" applyNumberFormat="1" applyFont="1" applyBorder="1"/>
    <xf numFmtId="49" fontId="14" fillId="0" borderId="128" xfId="11" applyNumberFormat="1" applyFont="1" applyBorder="1"/>
    <xf numFmtId="49" fontId="21" fillId="0" borderId="128" xfId="11" applyNumberFormat="1" applyFont="1" applyBorder="1"/>
    <xf numFmtId="3" fontId="15" fillId="0" borderId="128" xfId="11" applyNumberFormat="1" applyFont="1" applyBorder="1"/>
    <xf numFmtId="9" fontId="21" fillId="0" borderId="128" xfId="11" applyNumberFormat="1" applyFont="1" applyBorder="1"/>
    <xf numFmtId="49" fontId="14" fillId="0" borderId="0" xfId="11" applyNumberFormat="1" applyFont="1"/>
    <xf numFmtId="3" fontId="15" fillId="0" borderId="0" xfId="11" applyNumberFormat="1" applyFont="1"/>
    <xf numFmtId="9" fontId="21" fillId="0" borderId="0" xfId="11" applyNumberFormat="1" applyFont="1"/>
    <xf numFmtId="49" fontId="95" fillId="0" borderId="110" xfId="11" applyNumberFormat="1" applyFont="1" applyBorder="1"/>
    <xf numFmtId="49" fontId="95" fillId="0" borderId="0" xfId="11" applyNumberFormat="1" applyFont="1" applyAlignment="1">
      <alignment horizontal="left"/>
    </xf>
    <xf numFmtId="49" fontId="15" fillId="0" borderId="0" xfId="11" applyNumberFormat="1" applyFont="1" applyAlignment="1">
      <alignment horizontal="left" vertical="center" wrapText="1"/>
    </xf>
    <xf numFmtId="49" fontId="15" fillId="0" borderId="0" xfId="11" applyNumberFormat="1" applyFont="1" applyAlignment="1">
      <alignment horizontal="left" wrapText="1"/>
    </xf>
    <xf numFmtId="49" fontId="17" fillId="0" borderId="0" xfId="11" applyNumberFormat="1" applyFont="1" applyAlignment="1">
      <alignment horizontal="left"/>
    </xf>
    <xf numFmtId="3" fontId="17" fillId="0" borderId="147" xfId="11" applyNumberFormat="1" applyFont="1" applyBorder="1"/>
    <xf numFmtId="49" fontId="15" fillId="0" borderId="0" xfId="11" applyNumberFormat="1" applyFont="1" applyAlignment="1">
      <alignment horizontal="left"/>
    </xf>
    <xf numFmtId="49" fontId="21" fillId="0" borderId="0" xfId="11" applyNumberFormat="1" applyFont="1" applyAlignment="1">
      <alignment horizontal="left"/>
    </xf>
    <xf numFmtId="49" fontId="15" fillId="0" borderId="129" xfId="11" applyNumberFormat="1" applyFont="1" applyBorder="1"/>
    <xf numFmtId="49" fontId="15" fillId="0" borderId="0" xfId="11" applyNumberFormat="1" applyFont="1"/>
    <xf numFmtId="9" fontId="98" fillId="0" borderId="0" xfId="11" applyNumberFormat="1" applyFont="1"/>
    <xf numFmtId="49" fontId="15" fillId="0" borderId="148" xfId="11" applyNumberFormat="1" applyFont="1" applyBorder="1"/>
    <xf numFmtId="49" fontId="15" fillId="0" borderId="149" xfId="11" applyNumberFormat="1" applyFont="1" applyBorder="1"/>
    <xf numFmtId="49" fontId="15" fillId="0" borderId="150" xfId="11" applyNumberFormat="1" applyFont="1" applyBorder="1" applyAlignment="1">
      <alignment wrapText="1"/>
    </xf>
    <xf numFmtId="49" fontId="15" fillId="0" borderId="29" xfId="11" applyNumberFormat="1" applyFont="1" applyBorder="1"/>
    <xf numFmtId="49" fontId="94" fillId="0" borderId="125" xfId="11" applyNumberFormat="1" applyFont="1" applyBorder="1"/>
    <xf numFmtId="49" fontId="94" fillId="0" borderId="109" xfId="11" applyNumberFormat="1" applyFont="1" applyBorder="1"/>
    <xf numFmtId="49" fontId="14" fillId="0" borderId="12" xfId="11" applyNumberFormat="1" applyFont="1" applyBorder="1"/>
    <xf numFmtId="3" fontId="22" fillId="0" borderId="0" xfId="11" applyNumberFormat="1" applyFont="1"/>
    <xf numFmtId="49" fontId="17" fillId="0" borderId="12" xfId="11" applyNumberFormat="1" applyFont="1" applyBorder="1"/>
    <xf numFmtId="49" fontId="17" fillId="0" borderId="0" xfId="11" applyNumberFormat="1" applyFont="1"/>
    <xf numFmtId="3" fontId="17" fillId="0" borderId="0" xfId="11" applyNumberFormat="1" applyFont="1"/>
    <xf numFmtId="49" fontId="94" fillId="0" borderId="93" xfId="11" applyNumberFormat="1" applyFont="1" applyBorder="1" applyAlignment="1">
      <alignment horizontal="center"/>
    </xf>
    <xf numFmtId="49" fontId="84" fillId="0" borderId="92" xfId="11" applyNumberFormat="1" applyFont="1" applyBorder="1"/>
    <xf numFmtId="49" fontId="94" fillId="0" borderId="151" xfId="11" applyNumberFormat="1" applyFont="1" applyBorder="1" applyAlignment="1">
      <alignment horizontal="center"/>
    </xf>
    <xf numFmtId="49" fontId="94" fillId="0" borderId="110" xfId="11" applyNumberFormat="1" applyFont="1" applyBorder="1" applyAlignment="1">
      <alignment horizontal="center"/>
    </xf>
    <xf numFmtId="49" fontId="96" fillId="0" borderId="110" xfId="11" applyNumberFormat="1" applyFont="1" applyBorder="1" applyAlignment="1">
      <alignment horizontal="center"/>
    </xf>
    <xf numFmtId="49" fontId="96" fillId="0" borderId="125" xfId="11" applyNumberFormat="1" applyFont="1" applyBorder="1" applyAlignment="1">
      <alignment horizontal="center"/>
    </xf>
    <xf numFmtId="9" fontId="95" fillId="0" borderId="147" xfId="11" applyNumberFormat="1" applyFont="1" applyBorder="1"/>
    <xf numFmtId="9" fontId="21" fillId="0" borderId="147" xfId="11" applyNumberFormat="1" applyFont="1" applyBorder="1"/>
    <xf numFmtId="9" fontId="21" fillId="0" borderId="152" xfId="11" applyNumberFormat="1" applyFont="1" applyBorder="1"/>
    <xf numFmtId="9" fontId="96" fillId="0" borderId="147" xfId="11" applyNumberFormat="1" applyFont="1" applyBorder="1"/>
    <xf numFmtId="3" fontId="21" fillId="0" borderId="109" xfId="11" applyNumberFormat="1" applyFont="1" applyBorder="1"/>
    <xf numFmtId="3" fontId="94" fillId="0" borderId="109" xfId="11" applyNumberFormat="1" applyFont="1" applyBorder="1"/>
    <xf numFmtId="3" fontId="95" fillId="0" borderId="66" xfId="11" applyNumberFormat="1" applyFont="1" applyBorder="1"/>
    <xf numFmtId="9" fontId="21" fillId="0" borderId="153" xfId="11" applyNumberFormat="1" applyFont="1" applyBorder="1"/>
    <xf numFmtId="0" fontId="76" fillId="0" borderId="0" xfId="6" applyFont="1"/>
    <xf numFmtId="0" fontId="100" fillId="0" borderId="0" xfId="6" applyFont="1" applyAlignment="1">
      <alignment horizontal="center"/>
    </xf>
    <xf numFmtId="0" fontId="11" fillId="0" borderId="5" xfId="6" applyFont="1" applyBorder="1" applyAlignment="1">
      <alignment horizontal="center"/>
    </xf>
    <xf numFmtId="0" fontId="11" fillId="0" borderId="24" xfId="6" applyFont="1" applyBorder="1" applyAlignment="1">
      <alignment horizontal="center"/>
    </xf>
    <xf numFmtId="0" fontId="11" fillId="0" borderId="105" xfId="6" applyFont="1" applyBorder="1" applyAlignment="1">
      <alignment horizontal="center"/>
    </xf>
    <xf numFmtId="0" fontId="11" fillId="0" borderId="56" xfId="6" applyFont="1" applyBorder="1" applyAlignment="1">
      <alignment horizontal="center"/>
    </xf>
    <xf numFmtId="0" fontId="11" fillId="0" borderId="57" xfId="6" applyFont="1" applyBorder="1" applyAlignment="1">
      <alignment horizontal="center"/>
    </xf>
    <xf numFmtId="0" fontId="11" fillId="0" borderId="30" xfId="6" applyFont="1" applyBorder="1" applyAlignment="1">
      <alignment horizontal="center"/>
    </xf>
    <xf numFmtId="0" fontId="11" fillId="0" borderId="53" xfId="6" applyFont="1" applyBorder="1" applyAlignment="1">
      <alignment horizontal="center"/>
    </xf>
    <xf numFmtId="2" fontId="11" fillId="0" borderId="19" xfId="6" applyNumberFormat="1" applyFont="1" applyBorder="1" applyAlignment="1">
      <alignment horizontal="center"/>
    </xf>
    <xf numFmtId="0" fontId="11" fillId="0" borderId="28" xfId="6" applyFont="1" applyBorder="1" applyAlignment="1">
      <alignment horizontal="center"/>
    </xf>
    <xf numFmtId="0" fontId="11" fillId="0" borderId="6" xfId="6" applyFont="1" applyBorder="1" applyAlignment="1">
      <alignment horizontal="center"/>
    </xf>
    <xf numFmtId="0" fontId="26" fillId="0" borderId="60" xfId="0" applyFont="1" applyBorder="1"/>
    <xf numFmtId="3" fontId="101" fillId="0" borderId="61" xfId="6" applyNumberFormat="1" applyFont="1" applyBorder="1"/>
    <xf numFmtId="3" fontId="101" fillId="0" borderId="91" xfId="6" applyNumberFormat="1" applyFont="1" applyBorder="1"/>
    <xf numFmtId="3" fontId="101" fillId="0" borderId="62" xfId="6" applyNumberFormat="1" applyFont="1" applyBorder="1"/>
    <xf numFmtId="3" fontId="101" fillId="0" borderId="63" xfId="6" applyNumberFormat="1" applyFont="1" applyBorder="1"/>
    <xf numFmtId="0" fontId="100" fillId="0" borderId="144" xfId="6" applyFont="1" applyBorder="1" applyAlignment="1">
      <alignment horizontal="center" vertical="center"/>
    </xf>
    <xf numFmtId="0" fontId="26" fillId="0" borderId="111" xfId="6" applyFont="1" applyBorder="1" applyAlignment="1">
      <alignment horizontal="left" wrapText="1"/>
    </xf>
    <xf numFmtId="3" fontId="102" fillId="0" borderId="33" xfId="6" applyNumberFormat="1" applyFont="1" applyBorder="1"/>
    <xf numFmtId="3" fontId="102" fillId="0" borderId="101" xfId="6" applyNumberFormat="1" applyFont="1" applyBorder="1"/>
    <xf numFmtId="3" fontId="101" fillId="0" borderId="2" xfId="6" applyNumberFormat="1" applyFont="1" applyBorder="1"/>
    <xf numFmtId="3" fontId="102" fillId="0" borderId="43" xfId="6" applyNumberFormat="1" applyFont="1" applyBorder="1"/>
    <xf numFmtId="3" fontId="102" fillId="0" borderId="2" xfId="6" applyNumberFormat="1" applyFont="1" applyBorder="1"/>
    <xf numFmtId="0" fontId="26" fillId="0" borderId="12" xfId="0" applyFont="1" applyBorder="1"/>
    <xf numFmtId="0" fontId="7" fillId="0" borderId="108" xfId="0" applyFont="1" applyBorder="1" applyAlignment="1">
      <alignment horizontal="left"/>
    </xf>
    <xf numFmtId="3" fontId="7" fillId="0" borderId="21" xfId="0" applyNumberFormat="1" applyFont="1" applyBorder="1"/>
    <xf numFmtId="3" fontId="11" fillId="0" borderId="17" xfId="6" applyNumberFormat="1" applyFont="1" applyBorder="1"/>
    <xf numFmtId="3" fontId="7" fillId="0" borderId="17" xfId="0" applyNumberFormat="1" applyFont="1" applyBorder="1"/>
    <xf numFmtId="3" fontId="11" fillId="0" borderId="11" xfId="6" applyNumberFormat="1" applyFont="1" applyBorder="1"/>
    <xf numFmtId="0" fontId="26" fillId="0" borderId="17" xfId="0" applyFont="1" applyBorder="1"/>
    <xf numFmtId="0" fontId="11" fillId="0" borderId="12" xfId="6" applyFont="1" applyBorder="1"/>
    <xf numFmtId="0" fontId="11" fillId="0" borderId="7" xfId="6" applyFont="1" applyBorder="1" applyAlignment="1">
      <alignment horizontal="left"/>
    </xf>
    <xf numFmtId="0" fontId="11" fillId="0" borderId="17" xfId="6" applyFont="1" applyBorder="1" applyAlignment="1">
      <alignment horizontal="left"/>
    </xf>
    <xf numFmtId="0" fontId="11" fillId="0" borderId="108" xfId="6" applyFont="1" applyBorder="1" applyAlignment="1">
      <alignment horizontal="left"/>
    </xf>
    <xf numFmtId="3" fontId="11" fillId="0" borderId="7" xfId="6" applyNumberFormat="1" applyFont="1" applyBorder="1"/>
    <xf numFmtId="3" fontId="11" fillId="0" borderId="21" xfId="6" applyNumberFormat="1" applyFont="1" applyBorder="1"/>
    <xf numFmtId="3" fontId="11" fillId="0" borderId="51" xfId="6" applyNumberFormat="1" applyFont="1" applyBorder="1"/>
    <xf numFmtId="0" fontId="11" fillId="0" borderId="0" xfId="6" applyFont="1" applyAlignment="1">
      <alignment horizontal="left"/>
    </xf>
    <xf numFmtId="3" fontId="103" fillId="0" borderId="51" xfId="6" applyNumberFormat="1" applyFont="1" applyBorder="1"/>
    <xf numFmtId="3" fontId="103" fillId="0" borderId="7" xfId="6" applyNumberFormat="1" applyFont="1" applyBorder="1"/>
    <xf numFmtId="0" fontId="11" fillId="0" borderId="110" xfId="6" applyFont="1" applyBorder="1"/>
    <xf numFmtId="3" fontId="7" fillId="0" borderId="7" xfId="0" applyNumberFormat="1" applyFont="1" applyBorder="1"/>
    <xf numFmtId="0" fontId="104" fillId="0" borderId="0" xfId="9" applyFont="1" applyAlignment="1">
      <alignment horizontal="left"/>
    </xf>
    <xf numFmtId="0" fontId="104" fillId="0" borderId="108" xfId="9" applyFont="1" applyBorder="1" applyAlignment="1">
      <alignment horizontal="left"/>
    </xf>
    <xf numFmtId="3" fontId="76" fillId="0" borderId="51" xfId="6" applyNumberFormat="1" applyFont="1" applyBorder="1"/>
    <xf numFmtId="3" fontId="76" fillId="0" borderId="7" xfId="6" applyNumberFormat="1" applyFont="1" applyBorder="1"/>
    <xf numFmtId="3" fontId="76" fillId="0" borderId="21" xfId="6" applyNumberFormat="1" applyFont="1" applyBorder="1"/>
    <xf numFmtId="3" fontId="11" fillId="0" borderId="2" xfId="6" applyNumberFormat="1" applyFont="1" applyBorder="1"/>
    <xf numFmtId="3" fontId="76" fillId="0" borderId="43" xfId="6" applyNumberFormat="1" applyFont="1" applyBorder="1"/>
    <xf numFmtId="0" fontId="100" fillId="0" borderId="1" xfId="6" applyFont="1" applyBorder="1" applyAlignment="1">
      <alignment horizontal="center"/>
    </xf>
    <xf numFmtId="0" fontId="100" fillId="0" borderId="23" xfId="6" applyFont="1" applyBorder="1" applyAlignment="1">
      <alignment horizontal="left"/>
    </xf>
    <xf numFmtId="0" fontId="100" fillId="0" borderId="65" xfId="6" applyFont="1" applyBorder="1" applyAlignment="1">
      <alignment horizontal="left"/>
    </xf>
    <xf numFmtId="0" fontId="100" fillId="0" borderId="121" xfId="6" applyFont="1" applyBorder="1" applyAlignment="1">
      <alignment horizontal="left"/>
    </xf>
    <xf numFmtId="3" fontId="100" fillId="0" borderId="40" xfId="6" applyNumberFormat="1" applyFont="1" applyBorder="1"/>
    <xf numFmtId="3" fontId="100" fillId="0" borderId="3" xfId="6" applyNumberFormat="1" applyFont="1" applyBorder="1"/>
    <xf numFmtId="3" fontId="100" fillId="0" borderId="26" xfId="6" applyNumberFormat="1" applyFont="1" applyBorder="1"/>
    <xf numFmtId="3" fontId="100" fillId="0" borderId="23" xfId="6" applyNumberFormat="1" applyFont="1" applyBorder="1"/>
    <xf numFmtId="0" fontId="100" fillId="0" borderId="12" xfId="6" applyFont="1" applyBorder="1" applyAlignment="1">
      <alignment horizontal="center"/>
    </xf>
    <xf numFmtId="0" fontId="100" fillId="0" borderId="17" xfId="6" applyFont="1" applyBorder="1" applyAlignment="1">
      <alignment horizontal="left"/>
    </xf>
    <xf numFmtId="0" fontId="100" fillId="0" borderId="0" xfId="6" applyFont="1" applyAlignment="1">
      <alignment horizontal="left"/>
    </xf>
    <xf numFmtId="0" fontId="100" fillId="0" borderId="108" xfId="6" applyFont="1" applyBorder="1" applyAlignment="1">
      <alignment horizontal="left"/>
    </xf>
    <xf numFmtId="3" fontId="19" fillId="0" borderId="53" xfId="6" applyNumberFormat="1" applyFont="1" applyBorder="1"/>
    <xf numFmtId="3" fontId="100" fillId="0" borderId="53" xfId="6" applyNumberFormat="1" applyFont="1" applyBorder="1"/>
    <xf numFmtId="3" fontId="101" fillId="0" borderId="53" xfId="6" applyNumberFormat="1" applyFont="1" applyBorder="1"/>
    <xf numFmtId="3" fontId="101" fillId="0" borderId="7" xfId="6" applyNumberFormat="1" applyFont="1" applyBorder="1"/>
    <xf numFmtId="3" fontId="100" fillId="0" borderId="19" xfId="6" applyNumberFormat="1" applyFont="1" applyBorder="1"/>
    <xf numFmtId="3" fontId="101" fillId="0" borderId="51" xfId="6" applyNumberFormat="1" applyFont="1" applyBorder="1"/>
    <xf numFmtId="0" fontId="101" fillId="0" borderId="12" xfId="6" applyFont="1" applyBorder="1" applyAlignment="1">
      <alignment horizontal="center"/>
    </xf>
    <xf numFmtId="0" fontId="101" fillId="0" borderId="0" xfId="6" applyFont="1" applyAlignment="1">
      <alignment horizontal="left"/>
    </xf>
    <xf numFmtId="3" fontId="100" fillId="0" borderId="11" xfId="6" applyNumberFormat="1" applyFont="1" applyBorder="1"/>
    <xf numFmtId="0" fontId="100" fillId="0" borderId="118" xfId="6" applyFont="1" applyBorder="1" applyAlignment="1">
      <alignment horizontal="center"/>
    </xf>
    <xf numFmtId="0" fontId="101" fillId="0" borderId="154" xfId="6" applyFont="1" applyBorder="1" applyAlignment="1">
      <alignment horizontal="center"/>
    </xf>
    <xf numFmtId="0" fontId="101" fillId="0" borderId="155" xfId="6" applyFont="1" applyBorder="1" applyAlignment="1">
      <alignment horizontal="left"/>
    </xf>
    <xf numFmtId="0" fontId="101" fillId="0" borderId="92" xfId="6" applyFont="1" applyBorder="1" applyAlignment="1">
      <alignment horizontal="left"/>
    </xf>
    <xf numFmtId="0" fontId="101" fillId="0" borderId="98" xfId="6" applyFont="1" applyBorder="1" applyAlignment="1">
      <alignment horizontal="left"/>
    </xf>
    <xf numFmtId="3" fontId="19" fillId="0" borderId="91" xfId="6" applyNumberFormat="1" applyFont="1" applyBorder="1"/>
    <xf numFmtId="3" fontId="19" fillId="0" borderId="62" xfId="6" applyNumberFormat="1" applyFont="1" applyBorder="1"/>
    <xf numFmtId="0" fontId="102" fillId="0" borderId="12" xfId="6" applyFont="1" applyBorder="1" applyAlignment="1">
      <alignment horizontal="center"/>
    </xf>
    <xf numFmtId="0" fontId="102" fillId="0" borderId="17" xfId="6" applyFont="1" applyBorder="1" applyAlignment="1">
      <alignment horizontal="left"/>
    </xf>
    <xf numFmtId="0" fontId="102" fillId="0" borderId="0" xfId="6" applyFont="1" applyAlignment="1">
      <alignment horizontal="left"/>
    </xf>
    <xf numFmtId="0" fontId="102" fillId="0" borderId="108" xfId="6" applyFont="1" applyBorder="1" applyAlignment="1">
      <alignment horizontal="left"/>
    </xf>
    <xf numFmtId="3" fontId="100" fillId="0" borderId="67" xfId="6" applyNumberFormat="1" applyFont="1" applyBorder="1"/>
    <xf numFmtId="3" fontId="102" fillId="0" borderId="51" xfId="6" applyNumberFormat="1" applyFont="1" applyBorder="1"/>
    <xf numFmtId="3" fontId="102" fillId="0" borderId="7" xfId="6" applyNumberFormat="1" applyFont="1" applyBorder="1"/>
    <xf numFmtId="3" fontId="100" fillId="0" borderId="156" xfId="6" applyNumberFormat="1" applyFont="1" applyBorder="1"/>
    <xf numFmtId="3" fontId="102" fillId="0" borderId="17" xfId="6" applyNumberFormat="1" applyFont="1" applyBorder="1"/>
    <xf numFmtId="0" fontId="100" fillId="0" borderId="118" xfId="6" applyFont="1" applyBorder="1"/>
    <xf numFmtId="0" fontId="100" fillId="0" borderId="157" xfId="6" applyFont="1" applyBorder="1" applyAlignment="1">
      <alignment horizontal="left"/>
    </xf>
    <xf numFmtId="3" fontId="100" fillId="0" borderId="80" xfId="6" applyNumberFormat="1" applyFont="1" applyBorder="1"/>
    <xf numFmtId="3" fontId="100" fillId="0" borderId="114" xfId="6" applyNumberFormat="1" applyFont="1" applyBorder="1"/>
    <xf numFmtId="3" fontId="100" fillId="0" borderId="28" xfId="6" applyNumberFormat="1" applyFont="1" applyBorder="1"/>
    <xf numFmtId="3" fontId="100" fillId="0" borderId="81" xfId="6" applyNumberFormat="1" applyFont="1" applyBorder="1"/>
    <xf numFmtId="0" fontId="6" fillId="0" borderId="14" xfId="6" applyFont="1" applyBorder="1" applyAlignment="1">
      <alignment horizontal="center"/>
    </xf>
    <xf numFmtId="0" fontId="6" fillId="0" borderId="145" xfId="6" applyFont="1" applyBorder="1" applyAlignment="1">
      <alignment horizontal="center"/>
    </xf>
    <xf numFmtId="3" fontId="10" fillId="0" borderId="158" xfId="6" applyNumberFormat="1" applyFont="1" applyBorder="1"/>
    <xf numFmtId="3" fontId="5" fillId="0" borderId="158" xfId="6" applyNumberFormat="1" applyFont="1" applyBorder="1" applyAlignment="1">
      <alignment horizontal="right"/>
    </xf>
    <xf numFmtId="3" fontId="5" fillId="0" borderId="54" xfId="6" applyNumberFormat="1" applyFont="1" applyBorder="1" applyAlignment="1">
      <alignment horizontal="right"/>
    </xf>
    <xf numFmtId="3" fontId="5" fillId="0" borderId="14" xfId="6" applyNumberFormat="1" applyFont="1" applyBorder="1" applyAlignment="1">
      <alignment horizontal="right"/>
    </xf>
    <xf numFmtId="3" fontId="10" fillId="0" borderId="22" xfId="6" applyNumberFormat="1" applyFont="1" applyBorder="1"/>
    <xf numFmtId="3" fontId="10" fillId="0" borderId="54" xfId="6" applyNumberFormat="1" applyFont="1" applyBorder="1"/>
    <xf numFmtId="0" fontId="26" fillId="0" borderId="0" xfId="6" applyFont="1"/>
    <xf numFmtId="0" fontId="26" fillId="0" borderId="0" xfId="6" applyFont="1" applyAlignment="1">
      <alignment wrapText="1"/>
    </xf>
    <xf numFmtId="0" fontId="11" fillId="0" borderId="140" xfId="6" applyFont="1" applyBorder="1" applyAlignment="1">
      <alignment horizontal="center"/>
    </xf>
    <xf numFmtId="0" fontId="11" fillId="0" borderId="19" xfId="6" applyFont="1" applyBorder="1" applyAlignment="1">
      <alignment horizontal="center"/>
    </xf>
    <xf numFmtId="0" fontId="101" fillId="0" borderId="62" xfId="6" applyFont="1" applyBorder="1"/>
    <xf numFmtId="0" fontId="100" fillId="0" borderId="159" xfId="6" applyFont="1" applyBorder="1" applyAlignment="1">
      <alignment horizontal="center" vertical="center"/>
    </xf>
    <xf numFmtId="0" fontId="26" fillId="0" borderId="142" xfId="6" applyFont="1" applyBorder="1" applyAlignment="1">
      <alignment horizontal="left" wrapText="1"/>
    </xf>
    <xf numFmtId="3" fontId="102" fillId="0" borderId="36" xfId="6" applyNumberFormat="1" applyFont="1" applyBorder="1"/>
    <xf numFmtId="0" fontId="102" fillId="0" borderId="36" xfId="6" applyFont="1" applyBorder="1"/>
    <xf numFmtId="0" fontId="102" fillId="0" borderId="160" xfId="6" applyFont="1" applyBorder="1"/>
    <xf numFmtId="3" fontId="100" fillId="0" borderId="34" xfId="6" applyNumberFormat="1" applyFont="1" applyBorder="1"/>
    <xf numFmtId="3" fontId="102" fillId="0" borderId="35" xfId="6" applyNumberFormat="1" applyFont="1" applyBorder="1"/>
    <xf numFmtId="0" fontId="100" fillId="0" borderId="12" xfId="6" applyFont="1" applyBorder="1" applyAlignment="1">
      <alignment horizontal="center" vertical="center"/>
    </xf>
    <xf numFmtId="3" fontId="102" fillId="0" borderId="21" xfId="6" applyNumberFormat="1" applyFont="1" applyBorder="1"/>
    <xf numFmtId="0" fontId="102" fillId="0" borderId="17" xfId="6" applyFont="1" applyBorder="1"/>
    <xf numFmtId="0" fontId="11" fillId="0" borderId="17" xfId="6" applyFont="1" applyBorder="1"/>
    <xf numFmtId="0" fontId="100" fillId="0" borderId="117" xfId="6" applyFont="1" applyBorder="1" applyAlignment="1">
      <alignment horizontal="left"/>
    </xf>
    <xf numFmtId="0" fontId="100" fillId="0" borderId="23" xfId="6" applyFont="1" applyBorder="1"/>
    <xf numFmtId="3" fontId="19" fillId="0" borderId="51" xfId="6" applyNumberFormat="1" applyFont="1" applyBorder="1"/>
    <xf numFmtId="3" fontId="19" fillId="0" borderId="7" xfId="6" applyNumberFormat="1" applyFont="1" applyBorder="1"/>
    <xf numFmtId="0" fontId="101" fillId="0" borderId="17" xfId="6" applyFont="1" applyBorder="1"/>
    <xf numFmtId="0" fontId="101" fillId="0" borderId="131" xfId="6" applyFont="1" applyBorder="1" applyAlignment="1">
      <alignment horizontal="left"/>
    </xf>
    <xf numFmtId="0" fontId="101" fillId="0" borderId="155" xfId="6" applyFont="1" applyBorder="1"/>
    <xf numFmtId="3" fontId="100" fillId="0" borderId="63" xfId="6" applyNumberFormat="1" applyFont="1" applyBorder="1"/>
    <xf numFmtId="3" fontId="100" fillId="0" borderId="51" xfId="6" applyNumberFormat="1" applyFont="1" applyBorder="1"/>
    <xf numFmtId="3" fontId="100" fillId="0" borderId="7" xfId="6" applyNumberFormat="1" applyFont="1" applyBorder="1"/>
    <xf numFmtId="3" fontId="102" fillId="0" borderId="46" xfId="6" applyNumberFormat="1" applyFont="1" applyBorder="1"/>
    <xf numFmtId="0" fontId="11" fillId="0" borderId="118" xfId="6" applyFont="1" applyBorder="1"/>
    <xf numFmtId="3" fontId="100" fillId="0" borderId="39" xfId="6" applyNumberFormat="1" applyFont="1" applyBorder="1"/>
    <xf numFmtId="3" fontId="6" fillId="0" borderId="14" xfId="6" applyNumberFormat="1" applyFont="1" applyBorder="1" applyAlignment="1">
      <alignment horizontal="right"/>
    </xf>
    <xf numFmtId="3" fontId="6" fillId="0" borderId="54" xfId="6" applyNumberFormat="1" applyFont="1" applyBorder="1" applyAlignment="1">
      <alignment horizontal="right"/>
    </xf>
    <xf numFmtId="0" fontId="6" fillId="0" borderId="14" xfId="6" applyFont="1" applyBorder="1" applyAlignment="1">
      <alignment horizontal="right"/>
    </xf>
    <xf numFmtId="3" fontId="100" fillId="0" borderId="16" xfId="6" applyNumberFormat="1" applyFont="1" applyBorder="1"/>
    <xf numFmtId="3" fontId="6" fillId="0" borderId="22" xfId="6" applyNumberFormat="1" applyFont="1" applyBorder="1" applyAlignment="1">
      <alignment horizontal="right"/>
    </xf>
    <xf numFmtId="0" fontId="101" fillId="0" borderId="0" xfId="6" applyFont="1"/>
    <xf numFmtId="0" fontId="11" fillId="0" borderId="161" xfId="6" applyFont="1" applyBorder="1" applyAlignment="1">
      <alignment horizontal="center"/>
    </xf>
    <xf numFmtId="0" fontId="104" fillId="0" borderId="28" xfId="6" applyFont="1" applyBorder="1" applyAlignment="1">
      <alignment horizontal="center"/>
    </xf>
    <xf numFmtId="0" fontId="104" fillId="0" borderId="66" xfId="6" applyFont="1" applyBorder="1" applyAlignment="1">
      <alignment horizontal="center"/>
    </xf>
    <xf numFmtId="0" fontId="104" fillId="0" borderId="5" xfId="6" applyFont="1" applyBorder="1" applyAlignment="1">
      <alignment horizontal="center"/>
    </xf>
    <xf numFmtId="0" fontId="104" fillId="0" borderId="126" xfId="6" applyFont="1" applyBorder="1" applyAlignment="1">
      <alignment horizontal="center"/>
    </xf>
    <xf numFmtId="3" fontId="101" fillId="0" borderId="60" xfId="6" applyNumberFormat="1" applyFont="1" applyBorder="1"/>
    <xf numFmtId="3" fontId="101" fillId="0" borderId="156" xfId="6" applyNumberFormat="1" applyFont="1" applyBorder="1"/>
    <xf numFmtId="9" fontId="101" fillId="0" borderId="94" xfId="6" applyNumberFormat="1" applyFont="1" applyBorder="1"/>
    <xf numFmtId="9" fontId="102" fillId="0" borderId="34" xfId="6" applyNumberFormat="1" applyFont="1" applyBorder="1"/>
    <xf numFmtId="9" fontId="102" fillId="0" borderId="162" xfId="6" applyNumberFormat="1" applyFont="1" applyBorder="1"/>
    <xf numFmtId="0" fontId="102" fillId="0" borderId="7" xfId="6" applyFont="1" applyBorder="1"/>
    <xf numFmtId="9" fontId="102" fillId="0" borderId="8" xfId="6" applyNumberFormat="1" applyFont="1" applyBorder="1"/>
    <xf numFmtId="0" fontId="11" fillId="0" borderId="7" xfId="6" applyFont="1" applyBorder="1"/>
    <xf numFmtId="9" fontId="11" fillId="0" borderId="8" xfId="6" applyNumberFormat="1" applyFont="1" applyBorder="1"/>
    <xf numFmtId="0" fontId="76" fillId="0" borderId="7" xfId="6" applyFont="1" applyBorder="1"/>
    <xf numFmtId="9" fontId="103" fillId="0" borderId="8" xfId="6" applyNumberFormat="1" applyFont="1" applyBorder="1"/>
    <xf numFmtId="9" fontId="106" fillId="0" borderId="8" xfId="6" applyNumberFormat="1" applyFont="1" applyBorder="1"/>
    <xf numFmtId="9" fontId="76" fillId="0" borderId="8" xfId="6" applyNumberFormat="1" applyFont="1" applyBorder="1"/>
    <xf numFmtId="3" fontId="100" fillId="0" borderId="25" xfId="6" applyNumberFormat="1" applyFont="1" applyBorder="1"/>
    <xf numFmtId="0" fontId="100" fillId="0" borderId="3" xfId="6" applyFont="1" applyBorder="1"/>
    <xf numFmtId="9" fontId="100" fillId="0" borderId="4" xfId="6" applyNumberFormat="1" applyFont="1" applyBorder="1"/>
    <xf numFmtId="3" fontId="19" fillId="0" borderId="21" xfId="6" applyNumberFormat="1" applyFont="1" applyBorder="1"/>
    <xf numFmtId="0" fontId="101" fillId="0" borderId="7" xfId="6" applyFont="1" applyBorder="1"/>
    <xf numFmtId="9" fontId="101" fillId="0" borderId="8" xfId="6" applyNumberFormat="1" applyFont="1" applyBorder="1"/>
    <xf numFmtId="3" fontId="11" fillId="0" borderId="59" xfId="6" applyNumberFormat="1" applyFont="1" applyBorder="1"/>
    <xf numFmtId="3" fontId="19" fillId="0" borderId="60" xfId="6" applyNumberFormat="1" applyFont="1" applyBorder="1"/>
    <xf numFmtId="3" fontId="100" fillId="0" borderId="91" xfId="6" applyNumberFormat="1" applyFont="1" applyBorder="1"/>
    <xf numFmtId="3" fontId="100" fillId="0" borderId="21" xfId="6" applyNumberFormat="1" applyFont="1" applyBorder="1"/>
    <xf numFmtId="9" fontId="102" fillId="0" borderId="11" xfId="6" applyNumberFormat="1" applyFont="1" applyBorder="1"/>
    <xf numFmtId="3" fontId="11" fillId="0" borderId="10" xfId="6" applyNumberFormat="1" applyFont="1" applyBorder="1"/>
    <xf numFmtId="3" fontId="10" fillId="0" borderId="15" xfId="6" applyNumberFormat="1" applyFont="1" applyBorder="1"/>
    <xf numFmtId="3" fontId="6" fillId="0" borderId="158" xfId="6" applyNumberFormat="1" applyFont="1" applyBorder="1" applyAlignment="1">
      <alignment horizontal="right"/>
    </xf>
    <xf numFmtId="3" fontId="10" fillId="0" borderId="20" xfId="6" applyNumberFormat="1" applyFont="1" applyBorder="1"/>
    <xf numFmtId="0" fontId="6" fillId="0" borderId="54" xfId="6" applyFont="1" applyBorder="1" applyAlignment="1">
      <alignment horizontal="right"/>
    </xf>
    <xf numFmtId="9" fontId="6" fillId="0" borderId="153" xfId="6" applyNumberFormat="1" applyFont="1" applyBorder="1" applyAlignment="1">
      <alignment horizontal="right"/>
    </xf>
    <xf numFmtId="9" fontId="7" fillId="0" borderId="0" xfId="0" applyNumberFormat="1" applyFont="1"/>
    <xf numFmtId="9" fontId="100" fillId="0" borderId="26" xfId="6" applyNumberFormat="1" applyFont="1" applyBorder="1"/>
    <xf numFmtId="9" fontId="11" fillId="0" borderId="11" xfId="6" applyNumberFormat="1" applyFont="1" applyBorder="1"/>
    <xf numFmtId="9" fontId="19" fillId="0" borderId="63" xfId="6" applyNumberFormat="1" applyFont="1" applyBorder="1"/>
    <xf numFmtId="9" fontId="100" fillId="0" borderId="114" xfId="6" applyNumberFormat="1" applyFont="1" applyBorder="1"/>
    <xf numFmtId="9" fontId="10" fillId="0" borderId="16" xfId="6" applyNumberFormat="1" applyFont="1" applyBorder="1"/>
    <xf numFmtId="9" fontId="101" fillId="0" borderId="63" xfId="6" applyNumberFormat="1" applyFont="1" applyBorder="1"/>
    <xf numFmtId="9" fontId="100" fillId="0" borderId="59" xfId="6" applyNumberFormat="1" applyFont="1" applyBorder="1"/>
    <xf numFmtId="9" fontId="100" fillId="0" borderId="11" xfId="6" applyNumberFormat="1" applyFont="1" applyBorder="1"/>
    <xf numFmtId="9" fontId="19" fillId="0" borderId="156" xfId="6" applyNumberFormat="1" applyFont="1" applyBorder="1"/>
    <xf numFmtId="9" fontId="100" fillId="0" borderId="156" xfId="6" applyNumberFormat="1" applyFont="1" applyBorder="1"/>
    <xf numFmtId="9" fontId="101" fillId="0" borderId="62" xfId="6" applyNumberFormat="1" applyFont="1" applyBorder="1"/>
    <xf numFmtId="9" fontId="102" fillId="0" borderId="19" xfId="6" applyNumberFormat="1" applyFont="1" applyBorder="1"/>
    <xf numFmtId="9" fontId="102" fillId="0" borderId="17" xfId="6" applyNumberFormat="1" applyFont="1" applyBorder="1"/>
    <xf numFmtId="9" fontId="102" fillId="0" borderId="30" xfId="6" applyNumberFormat="1" applyFont="1" applyBorder="1"/>
    <xf numFmtId="9" fontId="100" fillId="0" borderId="162" xfId="6" applyNumberFormat="1" applyFont="1" applyBorder="1"/>
    <xf numFmtId="9" fontId="100" fillId="0" borderId="147" xfId="6" applyNumberFormat="1" applyFont="1" applyBorder="1"/>
    <xf numFmtId="9" fontId="100" fillId="0" borderId="82" xfId="6" applyNumberFormat="1" applyFont="1" applyBorder="1"/>
    <xf numFmtId="9" fontId="102" fillId="0" borderId="26" xfId="6" applyNumberFormat="1" applyFont="1" applyBorder="1"/>
    <xf numFmtId="3" fontId="7" fillId="0" borderId="2" xfId="0" applyNumberFormat="1" applyFont="1" applyBorder="1"/>
    <xf numFmtId="9" fontId="100" fillId="0" borderId="90" xfId="6" applyNumberFormat="1" applyFont="1" applyBorder="1"/>
    <xf numFmtId="9" fontId="100" fillId="0" borderId="8" xfId="6" applyNumberFormat="1" applyFont="1" applyBorder="1"/>
    <xf numFmtId="9" fontId="10" fillId="0" borderId="9" xfId="6" applyNumberFormat="1" applyFont="1" applyBorder="1"/>
    <xf numFmtId="0" fontId="2" fillId="0" borderId="0" xfId="10"/>
    <xf numFmtId="0" fontId="2" fillId="0" borderId="0" xfId="10" applyAlignment="1">
      <alignment wrapText="1"/>
    </xf>
    <xf numFmtId="0" fontId="15" fillId="0" borderId="29" xfId="10" applyFont="1" applyBorder="1" applyAlignment="1">
      <alignment horizontal="center" vertical="center"/>
    </xf>
    <xf numFmtId="0" fontId="15" fillId="0" borderId="24" xfId="10" applyFont="1" applyBorder="1" applyAlignment="1">
      <alignment horizontal="center" vertical="center"/>
    </xf>
    <xf numFmtId="0" fontId="15" fillId="0" borderId="28" xfId="10" applyFont="1" applyBorder="1" applyAlignment="1">
      <alignment horizontal="center" vertical="center" wrapText="1"/>
    </xf>
    <xf numFmtId="0" fontId="15" fillId="0" borderId="19" xfId="10" applyFont="1" applyBorder="1" applyAlignment="1">
      <alignment horizontal="center" vertical="center" wrapText="1"/>
    </xf>
    <xf numFmtId="4" fontId="17" fillId="0" borderId="163" xfId="10" applyNumberFormat="1" applyFont="1" applyBorder="1" applyAlignment="1">
      <alignment horizontal="center" vertical="center" wrapText="1"/>
    </xf>
    <xf numFmtId="4" fontId="17" fillId="0" borderId="156" xfId="10" applyNumberFormat="1" applyFont="1" applyBorder="1" applyAlignment="1">
      <alignment horizontal="center" vertical="center" wrapText="1"/>
    </xf>
    <xf numFmtId="3" fontId="17" fillId="0" borderId="67" xfId="10" applyNumberFormat="1" applyFont="1" applyBorder="1" applyAlignment="1">
      <alignment horizontal="right" vertical="center" wrapText="1"/>
    </xf>
    <xf numFmtId="3" fontId="17" fillId="0" borderId="46" xfId="10" applyNumberFormat="1" applyFont="1" applyBorder="1" applyAlignment="1">
      <alignment horizontal="right" vertical="center" wrapText="1"/>
    </xf>
    <xf numFmtId="3" fontId="17" fillId="0" borderId="103" xfId="10" applyNumberFormat="1" applyFont="1" applyBorder="1" applyAlignment="1">
      <alignment horizontal="right" vertical="center" wrapText="1"/>
    </xf>
    <xf numFmtId="0" fontId="96" fillId="0" borderId="110" xfId="10" applyFont="1" applyBorder="1" applyAlignment="1">
      <alignment horizontal="center" vertical="center"/>
    </xf>
    <xf numFmtId="0" fontId="92" fillId="0" borderId="27" xfId="10" applyFont="1" applyBorder="1" applyAlignment="1">
      <alignment horizontal="center" vertical="center"/>
    </xf>
    <xf numFmtId="167" fontId="96" fillId="0" borderId="108" xfId="10" applyNumberFormat="1" applyFont="1" applyBorder="1" applyAlignment="1">
      <alignment horizontal="center" vertical="center" wrapText="1"/>
    </xf>
    <xf numFmtId="167" fontId="96" fillId="0" borderId="11" xfId="10" applyNumberFormat="1" applyFont="1" applyBorder="1" applyAlignment="1">
      <alignment horizontal="center" vertical="center" wrapText="1"/>
    </xf>
    <xf numFmtId="3" fontId="96" fillId="0" borderId="7" xfId="10" applyNumberFormat="1" applyFont="1" applyBorder="1" applyAlignment="1">
      <alignment horizontal="right" vertical="center" wrapText="1"/>
    </xf>
    <xf numFmtId="3" fontId="96" fillId="0" borderId="17" xfId="10" applyNumberFormat="1" applyFont="1" applyBorder="1" applyAlignment="1">
      <alignment horizontal="right" vertical="center" wrapText="1"/>
    </xf>
    <xf numFmtId="3" fontId="21" fillId="0" borderId="10" xfId="10" applyNumberFormat="1" applyFont="1" applyBorder="1" applyAlignment="1">
      <alignment horizontal="right" vertical="center" wrapText="1"/>
    </xf>
    <xf numFmtId="3" fontId="21" fillId="0" borderId="7" xfId="10" applyNumberFormat="1" applyFont="1" applyBorder="1" applyAlignment="1">
      <alignment horizontal="right" vertical="center" wrapText="1"/>
    </xf>
    <xf numFmtId="4" fontId="96" fillId="0" borderId="11" xfId="10" applyNumberFormat="1" applyFont="1" applyBorder="1" applyAlignment="1">
      <alignment horizontal="right" vertical="center" wrapText="1"/>
    </xf>
    <xf numFmtId="3" fontId="21" fillId="0" borderId="17" xfId="10" applyNumberFormat="1" applyFont="1" applyBorder="1" applyAlignment="1">
      <alignment horizontal="right" vertical="center" wrapText="1"/>
    </xf>
    <xf numFmtId="4" fontId="15" fillId="0" borderId="108" xfId="10" applyNumberFormat="1" applyFont="1" applyBorder="1"/>
    <xf numFmtId="3" fontId="15" fillId="0" borderId="7" xfId="10" applyNumberFormat="1" applyFont="1" applyBorder="1" applyAlignment="1">
      <alignment wrapText="1"/>
    </xf>
    <xf numFmtId="3" fontId="15" fillId="0" borderId="17" xfId="10" applyNumberFormat="1" applyFont="1" applyBorder="1" applyAlignment="1">
      <alignment wrapText="1"/>
    </xf>
    <xf numFmtId="3" fontId="15" fillId="0" borderId="7" xfId="10" applyNumberFormat="1" applyFont="1" applyBorder="1"/>
    <xf numFmtId="3" fontId="15" fillId="0" borderId="17" xfId="10" applyNumberFormat="1" applyFont="1" applyBorder="1"/>
    <xf numFmtId="0" fontId="96" fillId="0" borderId="118" xfId="10" applyFont="1" applyBorder="1" applyAlignment="1">
      <alignment horizontal="center"/>
    </xf>
    <xf numFmtId="0" fontId="96" fillId="0" borderId="65" xfId="10" applyFont="1" applyBorder="1"/>
    <xf numFmtId="4" fontId="96" fillId="0" borderId="121" xfId="10" applyNumberFormat="1" applyFont="1" applyBorder="1"/>
    <xf numFmtId="3" fontId="96" fillId="0" borderId="40" xfId="10" applyNumberFormat="1" applyFont="1" applyBorder="1" applyAlignment="1">
      <alignment wrapText="1"/>
    </xf>
    <xf numFmtId="3" fontId="96" fillId="0" borderId="39" xfId="10" applyNumberFormat="1" applyFont="1" applyBorder="1" applyAlignment="1">
      <alignment horizontal="right" vertical="center" wrapText="1"/>
    </xf>
    <xf numFmtId="16" fontId="96" fillId="0" borderId="12" xfId="10" applyNumberFormat="1" applyFont="1" applyBorder="1" applyAlignment="1">
      <alignment horizontal="center"/>
    </xf>
    <xf numFmtId="0" fontId="96" fillId="0" borderId="0" xfId="10" applyFont="1"/>
    <xf numFmtId="3" fontId="15" fillId="0" borderId="51" xfId="10" applyNumberFormat="1" applyFont="1" applyBorder="1" applyAlignment="1">
      <alignment wrapText="1"/>
    </xf>
    <xf numFmtId="3" fontId="15" fillId="0" borderId="0" xfId="10" applyNumberFormat="1" applyFont="1" applyAlignment="1">
      <alignment wrapText="1"/>
    </xf>
    <xf numFmtId="3" fontId="15" fillId="0" borderId="51" xfId="10" applyNumberFormat="1" applyFont="1" applyBorder="1"/>
    <xf numFmtId="3" fontId="15" fillId="0" borderId="0" xfId="10" applyNumberFormat="1" applyFont="1"/>
    <xf numFmtId="3" fontId="21" fillId="0" borderId="164" xfId="10" applyNumberFormat="1" applyFont="1" applyBorder="1" applyAlignment="1">
      <alignment horizontal="right" vertical="center" wrapText="1"/>
    </xf>
    <xf numFmtId="3" fontId="21" fillId="0" borderId="5" xfId="10" applyNumberFormat="1" applyFont="1" applyBorder="1" applyAlignment="1">
      <alignment horizontal="right" vertical="center" wrapText="1"/>
    </xf>
    <xf numFmtId="0" fontId="11" fillId="0" borderId="58" xfId="6" applyFont="1" applyBorder="1" applyAlignment="1">
      <alignment horizontal="left"/>
    </xf>
    <xf numFmtId="0" fontId="101" fillId="0" borderId="111" xfId="6" applyFont="1" applyBorder="1" applyAlignment="1">
      <alignment horizontal="left"/>
    </xf>
    <xf numFmtId="49" fontId="96" fillId="0" borderId="118" xfId="10" applyNumberFormat="1" applyFont="1" applyBorder="1" applyAlignment="1">
      <alignment horizontal="center"/>
    </xf>
    <xf numFmtId="3" fontId="96" fillId="0" borderId="25" xfId="10" applyNumberFormat="1" applyFont="1" applyBorder="1" applyAlignment="1">
      <alignment horizontal="right" vertical="center" wrapText="1"/>
    </xf>
    <xf numFmtId="0" fontId="96" fillId="0" borderId="124" xfId="10" applyFont="1" applyBorder="1" applyAlignment="1">
      <alignment horizontal="left"/>
    </xf>
    <xf numFmtId="0" fontId="96" fillId="0" borderId="66" xfId="10" applyFont="1" applyBorder="1"/>
    <xf numFmtId="4" fontId="96" fillId="0" borderId="157" xfId="10" applyNumberFormat="1" applyFont="1" applyBorder="1"/>
    <xf numFmtId="3" fontId="96" fillId="0" borderId="53" xfId="10" applyNumberFormat="1" applyFont="1" applyBorder="1" applyAlignment="1">
      <alignment wrapText="1"/>
    </xf>
    <xf numFmtId="3" fontId="96" fillId="0" borderId="66" xfId="10" applyNumberFormat="1" applyFont="1" applyBorder="1" applyAlignment="1">
      <alignment wrapText="1"/>
    </xf>
    <xf numFmtId="3" fontId="96" fillId="0" borderId="53" xfId="10" applyNumberFormat="1" applyFont="1" applyBorder="1"/>
    <xf numFmtId="3" fontId="96" fillId="0" borderId="66" xfId="10" applyNumberFormat="1" applyFont="1" applyBorder="1"/>
    <xf numFmtId="3" fontId="96" fillId="0" borderId="5" xfId="10" applyNumberFormat="1" applyFont="1" applyBorder="1" applyAlignment="1">
      <alignment horizontal="right" vertical="center" wrapText="1"/>
    </xf>
    <xf numFmtId="4" fontId="17" fillId="0" borderId="108" xfId="10" applyNumberFormat="1" applyFont="1" applyBorder="1"/>
    <xf numFmtId="3" fontId="17" fillId="0" borderId="51" xfId="10" applyNumberFormat="1" applyFont="1" applyBorder="1" applyAlignment="1">
      <alignment wrapText="1"/>
    </xf>
    <xf numFmtId="3" fontId="17" fillId="0" borderId="10" xfId="10" applyNumberFormat="1" applyFont="1" applyBorder="1" applyAlignment="1">
      <alignment horizontal="right" vertical="center" wrapText="1"/>
    </xf>
    <xf numFmtId="3" fontId="17" fillId="0" borderId="7" xfId="10" applyNumberFormat="1" applyFont="1" applyBorder="1" applyAlignment="1">
      <alignment horizontal="right" vertical="center" wrapText="1"/>
    </xf>
    <xf numFmtId="0" fontId="5" fillId="0" borderId="0" xfId="0" applyFont="1"/>
    <xf numFmtId="0" fontId="96" fillId="0" borderId="110" xfId="10" applyFont="1" applyBorder="1" applyAlignment="1">
      <alignment horizontal="center"/>
    </xf>
    <xf numFmtId="0" fontId="92" fillId="0" borderId="0" xfId="10" applyFont="1"/>
    <xf numFmtId="4" fontId="96" fillId="0" borderId="108" xfId="10" applyNumberFormat="1" applyFont="1" applyBorder="1"/>
    <xf numFmtId="3" fontId="96" fillId="0" borderId="51" xfId="10" applyNumberFormat="1" applyFont="1" applyBorder="1"/>
    <xf numFmtId="3" fontId="96" fillId="0" borderId="7" xfId="10" applyNumberFormat="1" applyFont="1" applyBorder="1"/>
    <xf numFmtId="3" fontId="96" fillId="0" borderId="17" xfId="10" applyNumberFormat="1" applyFont="1" applyBorder="1"/>
    <xf numFmtId="3" fontId="96" fillId="0" borderId="0" xfId="10" applyNumberFormat="1" applyFont="1"/>
    <xf numFmtId="3" fontId="21" fillId="0" borderId="0" xfId="10" applyNumberFormat="1" applyFont="1"/>
    <xf numFmtId="0" fontId="15" fillId="0" borderId="144" xfId="10" applyFont="1" applyBorder="1" applyAlignment="1">
      <alignment horizontal="left"/>
    </xf>
    <xf numFmtId="0" fontId="15" fillId="0" borderId="120" xfId="10" applyFont="1" applyBorder="1" applyAlignment="1">
      <alignment horizontal="left"/>
    </xf>
    <xf numFmtId="3" fontId="15" fillId="0" borderId="2" xfId="10" applyNumberFormat="1" applyFont="1" applyBorder="1"/>
    <xf numFmtId="49" fontId="96" fillId="0" borderId="165" xfId="10" applyNumberFormat="1" applyFont="1" applyBorder="1" applyAlignment="1">
      <alignment horizontal="center"/>
    </xf>
    <xf numFmtId="0" fontId="96" fillId="0" borderId="115" xfId="10" applyFont="1" applyBorder="1"/>
    <xf numFmtId="4" fontId="96" fillId="0" borderId="166" xfId="10" applyNumberFormat="1" applyFont="1" applyBorder="1"/>
    <xf numFmtId="3" fontId="96" fillId="0" borderId="80" xfId="10" applyNumberFormat="1" applyFont="1" applyBorder="1" applyAlignment="1">
      <alignment wrapText="1"/>
    </xf>
    <xf numFmtId="3" fontId="96" fillId="0" borderId="80" xfId="10" applyNumberFormat="1" applyFont="1" applyBorder="1" applyAlignment="1">
      <alignment horizontal="right" vertical="center" wrapText="1"/>
    </xf>
    <xf numFmtId="3" fontId="96" fillId="0" borderId="81" xfId="10" applyNumberFormat="1" applyFont="1" applyBorder="1" applyAlignment="1">
      <alignment horizontal="right" vertical="center" wrapText="1"/>
    </xf>
    <xf numFmtId="4" fontId="14" fillId="0" borderId="167" xfId="10" applyNumberFormat="1" applyFont="1" applyBorder="1"/>
    <xf numFmtId="3" fontId="14" fillId="0" borderId="22" xfId="10" applyNumberFormat="1" applyFont="1" applyBorder="1" applyAlignment="1">
      <alignment wrapText="1"/>
    </xf>
    <xf numFmtId="3" fontId="14" fillId="0" borderId="54" xfId="10" applyNumberFormat="1" applyFont="1" applyBorder="1" applyAlignment="1">
      <alignment wrapText="1"/>
    </xf>
    <xf numFmtId="3" fontId="14" fillId="0" borderId="158" xfId="10" applyNumberFormat="1" applyFont="1" applyBorder="1" applyAlignment="1">
      <alignment wrapText="1"/>
    </xf>
    <xf numFmtId="3" fontId="17" fillId="0" borderId="22" xfId="10" applyNumberFormat="1" applyFont="1" applyBorder="1" applyAlignment="1">
      <alignment horizontal="right" vertical="center" wrapText="1"/>
    </xf>
    <xf numFmtId="3" fontId="17" fillId="0" borderId="54" xfId="10" applyNumberFormat="1" applyFont="1" applyBorder="1" applyAlignment="1">
      <alignment horizontal="right" vertical="center" wrapText="1"/>
    </xf>
    <xf numFmtId="0" fontId="2" fillId="0" borderId="128" xfId="10" applyBorder="1"/>
    <xf numFmtId="0" fontId="2" fillId="0" borderId="0" xfId="9"/>
    <xf numFmtId="0" fontId="5" fillId="0" borderId="0" xfId="9" applyFont="1" applyAlignment="1">
      <alignment horizontal="center"/>
    </xf>
    <xf numFmtId="0" fontId="7" fillId="0" borderId="1" xfId="9" applyFont="1" applyBorder="1" applyAlignment="1">
      <alignment horizontal="center"/>
    </xf>
    <xf numFmtId="0" fontId="7" fillId="0" borderId="3" xfId="9" applyFont="1" applyBorder="1" applyAlignment="1">
      <alignment horizontal="center"/>
    </xf>
    <xf numFmtId="0" fontId="7" fillId="0" borderId="23" xfId="9" applyFont="1" applyBorder="1" applyAlignment="1">
      <alignment horizontal="center"/>
    </xf>
    <xf numFmtId="0" fontId="7" fillId="0" borderId="4" xfId="9" applyFont="1" applyBorder="1" applyAlignment="1">
      <alignment horizontal="center"/>
    </xf>
    <xf numFmtId="0" fontId="7" fillId="0" borderId="40" xfId="9" applyFont="1" applyBorder="1" applyAlignment="1">
      <alignment horizontal="center"/>
    </xf>
    <xf numFmtId="0" fontId="26" fillId="0" borderId="41" xfId="0" applyFont="1" applyBorder="1"/>
    <xf numFmtId="3" fontId="9" fillId="0" borderId="1" xfId="9" applyNumberFormat="1" applyFont="1" applyBorder="1"/>
    <xf numFmtId="3" fontId="9" fillId="0" borderId="3" xfId="9" applyNumberFormat="1" applyFont="1" applyBorder="1"/>
    <xf numFmtId="3" fontId="9" fillId="0" borderId="40" xfId="9" applyNumberFormat="1" applyFont="1" applyBorder="1"/>
    <xf numFmtId="0" fontId="104" fillId="0" borderId="1" xfId="9" applyFont="1" applyBorder="1" applyAlignment="1">
      <alignment horizontal="center"/>
    </xf>
    <xf numFmtId="0" fontId="69" fillId="0" borderId="23" xfId="9" applyFont="1" applyBorder="1" applyAlignment="1">
      <alignment horizontal="left"/>
    </xf>
    <xf numFmtId="0" fontId="69" fillId="0" borderId="65" xfId="9" applyFont="1" applyBorder="1" applyAlignment="1">
      <alignment horizontal="left"/>
    </xf>
    <xf numFmtId="0" fontId="69" fillId="0" borderId="41" xfId="9" applyFont="1" applyBorder="1" applyAlignment="1">
      <alignment horizontal="left"/>
    </xf>
    <xf numFmtId="3" fontId="7" fillId="0" borderId="118" xfId="9" applyNumberFormat="1" applyFont="1" applyBorder="1"/>
    <xf numFmtId="3" fontId="7" fillId="0" borderId="3" xfId="9" applyNumberFormat="1" applyFont="1" applyBorder="1"/>
    <xf numFmtId="3" fontId="7" fillId="0" borderId="40" xfId="9" applyNumberFormat="1" applyFont="1" applyBorder="1"/>
    <xf numFmtId="3" fontId="7" fillId="0" borderId="4" xfId="9" applyNumberFormat="1" applyFont="1" applyBorder="1"/>
    <xf numFmtId="3" fontId="69" fillId="0" borderId="1" xfId="9" applyNumberFormat="1" applyFont="1" applyBorder="1"/>
    <xf numFmtId="3" fontId="69" fillId="0" borderId="40" xfId="9" applyNumberFormat="1" applyFont="1" applyBorder="1"/>
    <xf numFmtId="3" fontId="69" fillId="0" borderId="23" xfId="9" applyNumberFormat="1" applyFont="1" applyBorder="1"/>
    <xf numFmtId="3" fontId="69" fillId="0" borderId="4" xfId="9" applyNumberFormat="1" applyFont="1" applyBorder="1"/>
    <xf numFmtId="3" fontId="69" fillId="0" borderId="3" xfId="9" applyNumberFormat="1" applyFont="1" applyBorder="1"/>
    <xf numFmtId="0" fontId="69" fillId="0" borderId="23" xfId="9" applyFont="1" applyBorder="1" applyAlignment="1">
      <alignment horizontal="center" vertical="center"/>
    </xf>
    <xf numFmtId="0" fontId="7" fillId="0" borderId="65" xfId="9" applyFont="1" applyBorder="1" applyAlignment="1">
      <alignment horizontal="left"/>
    </xf>
    <xf numFmtId="0" fontId="7" fillId="0" borderId="123" xfId="9" applyFont="1" applyBorder="1" applyAlignment="1">
      <alignment horizontal="left"/>
    </xf>
    <xf numFmtId="0" fontId="104" fillId="0" borderId="65" xfId="9" applyFont="1" applyBorder="1" applyAlignment="1">
      <alignment horizontal="left"/>
    </xf>
    <xf numFmtId="0" fontId="104" fillId="0" borderId="123" xfId="9" applyFont="1" applyBorder="1" applyAlignment="1">
      <alignment horizontal="left"/>
    </xf>
    <xf numFmtId="3" fontId="23" fillId="0" borderId="3" xfId="9" applyNumberFormat="1" applyFont="1" applyBorder="1"/>
    <xf numFmtId="3" fontId="104" fillId="0" borderId="1" xfId="9" applyNumberFormat="1" applyFont="1" applyBorder="1"/>
    <xf numFmtId="3" fontId="104" fillId="0" borderId="40" xfId="9" applyNumberFormat="1" applyFont="1" applyBorder="1"/>
    <xf numFmtId="3" fontId="104" fillId="0" borderId="23" xfId="9" applyNumberFormat="1" applyFont="1" applyBorder="1"/>
    <xf numFmtId="3" fontId="104" fillId="0" borderId="3" xfId="9" applyNumberFormat="1" applyFont="1" applyBorder="1"/>
    <xf numFmtId="0" fontId="11" fillId="0" borderId="65" xfId="6" applyFont="1" applyBorder="1" applyAlignment="1">
      <alignment horizontal="left"/>
    </xf>
    <xf numFmtId="0" fontId="11" fillId="0" borderId="123" xfId="6" applyFont="1" applyBorder="1" applyAlignment="1">
      <alignment horizontal="left"/>
    </xf>
    <xf numFmtId="0" fontId="7" fillId="0" borderId="41" xfId="9" applyFont="1" applyBorder="1" applyAlignment="1">
      <alignment horizontal="left"/>
    </xf>
    <xf numFmtId="0" fontId="104" fillId="0" borderId="41" xfId="9" applyFont="1" applyBorder="1" applyAlignment="1">
      <alignment horizontal="left"/>
    </xf>
    <xf numFmtId="0" fontId="104" fillId="0" borderId="29" xfId="9" applyFont="1" applyBorder="1" applyAlignment="1">
      <alignment horizontal="center"/>
    </xf>
    <xf numFmtId="3" fontId="104" fillId="0" borderId="29" xfId="9" applyNumberFormat="1" applyFont="1" applyBorder="1"/>
    <xf numFmtId="3" fontId="104" fillId="0" borderId="53" xfId="9" applyNumberFormat="1" applyFont="1" applyBorder="1"/>
    <xf numFmtId="3" fontId="104" fillId="0" borderId="24" xfId="9" applyNumberFormat="1" applyFont="1" applyBorder="1"/>
    <xf numFmtId="3" fontId="104" fillId="0" borderId="5" xfId="9" applyNumberFormat="1" applyFont="1" applyBorder="1"/>
    <xf numFmtId="0" fontId="104" fillId="0" borderId="110" xfId="9" applyFont="1" applyBorder="1" applyAlignment="1">
      <alignment horizontal="center"/>
    </xf>
    <xf numFmtId="0" fontId="23" fillId="0" borderId="14" xfId="9" applyFont="1" applyBorder="1"/>
    <xf numFmtId="3" fontId="23" fillId="0" borderId="129" xfId="9" applyNumberFormat="1" applyFont="1" applyBorder="1"/>
    <xf numFmtId="3" fontId="23" fillId="0" borderId="158" xfId="9" applyNumberFormat="1" applyFont="1" applyBorder="1"/>
    <xf numFmtId="3" fontId="23" fillId="0" borderId="13" xfId="9" applyNumberFormat="1" applyFont="1" applyBorder="1"/>
    <xf numFmtId="0" fontId="2" fillId="0" borderId="128" xfId="9" applyBorder="1"/>
    <xf numFmtId="0" fontId="23" fillId="0" borderId="23" xfId="9" applyFont="1" applyBorder="1" applyAlignment="1">
      <alignment horizontal="left"/>
    </xf>
    <xf numFmtId="0" fontId="7" fillId="0" borderId="102" xfId="9" applyFont="1" applyBorder="1" applyAlignment="1">
      <alignment horizontal="left"/>
    </xf>
    <xf numFmtId="3" fontId="23" fillId="0" borderId="144" xfId="9" applyNumberFormat="1" applyFont="1" applyBorder="1" applyAlignment="1">
      <alignment horizontal="right"/>
    </xf>
    <xf numFmtId="3" fontId="23" fillId="0" borderId="3" xfId="9" applyNumberFormat="1" applyFont="1" applyBorder="1" applyAlignment="1">
      <alignment horizontal="right"/>
    </xf>
    <xf numFmtId="3" fontId="23" fillId="0" borderId="4" xfId="9" applyNumberFormat="1" applyFont="1" applyBorder="1" applyAlignment="1">
      <alignment horizontal="right"/>
    </xf>
    <xf numFmtId="0" fontId="8" fillId="0" borderId="1" xfId="9" applyFont="1" applyBorder="1" applyAlignment="1">
      <alignment horizontal="center"/>
    </xf>
    <xf numFmtId="0" fontId="104" fillId="0" borderId="118" xfId="9" applyFont="1" applyBorder="1" applyAlignment="1">
      <alignment horizontal="left"/>
    </xf>
    <xf numFmtId="3" fontId="23" fillId="0" borderId="118" xfId="9" applyNumberFormat="1" applyFont="1" applyBorder="1" applyAlignment="1">
      <alignment horizontal="right"/>
    </xf>
    <xf numFmtId="3" fontId="23" fillId="0" borderId="65" xfId="9" applyNumberFormat="1" applyFont="1" applyBorder="1" applyAlignment="1">
      <alignment horizontal="right"/>
    </xf>
    <xf numFmtId="3" fontId="7" fillId="0" borderId="101" xfId="9" applyNumberFormat="1" applyFont="1" applyBorder="1" applyAlignment="1">
      <alignment horizontal="right"/>
    </xf>
    <xf numFmtId="3" fontId="73" fillId="0" borderId="3" xfId="9" applyNumberFormat="1" applyFont="1" applyBorder="1" applyAlignment="1">
      <alignment horizontal="right"/>
    </xf>
    <xf numFmtId="0" fontId="8" fillId="0" borderId="125" xfId="9" applyFont="1" applyBorder="1" applyAlignment="1">
      <alignment horizontal="center"/>
    </xf>
    <xf numFmtId="3" fontId="7" fillId="0" borderId="3" xfId="9" applyNumberFormat="1" applyFont="1" applyBorder="1" applyAlignment="1">
      <alignment horizontal="right"/>
    </xf>
    <xf numFmtId="3" fontId="7" fillId="0" borderId="3" xfId="0" applyNumberFormat="1" applyFont="1" applyBorder="1"/>
    <xf numFmtId="0" fontId="23" fillId="0" borderId="125" xfId="9" applyFont="1" applyBorder="1" applyAlignment="1">
      <alignment horizontal="center"/>
    </xf>
    <xf numFmtId="0" fontId="7" fillId="0" borderId="118" xfId="9" applyFont="1" applyBorder="1" applyAlignment="1">
      <alignment horizontal="left"/>
    </xf>
    <xf numFmtId="3" fontId="7" fillId="0" borderId="40" xfId="9" applyNumberFormat="1" applyFont="1" applyBorder="1" applyAlignment="1">
      <alignment horizontal="right"/>
    </xf>
    <xf numFmtId="0" fontId="8" fillId="0" borderId="29" xfId="9" applyFont="1" applyBorder="1" applyAlignment="1">
      <alignment horizontal="center"/>
    </xf>
    <xf numFmtId="3" fontId="7" fillId="0" borderId="118" xfId="9" applyNumberFormat="1" applyFont="1" applyBorder="1" applyAlignment="1">
      <alignment horizontal="right"/>
    </xf>
    <xf numFmtId="3" fontId="23" fillId="0" borderId="40" xfId="9" applyNumberFormat="1" applyFont="1" applyBorder="1" applyAlignment="1">
      <alignment horizontal="right"/>
    </xf>
    <xf numFmtId="3" fontId="7" fillId="0" borderId="53" xfId="9" applyNumberFormat="1" applyFont="1" applyBorder="1" applyAlignment="1">
      <alignment horizontal="right"/>
    </xf>
    <xf numFmtId="3" fontId="7" fillId="0" borderId="5" xfId="9" applyNumberFormat="1" applyFont="1" applyBorder="1" applyAlignment="1">
      <alignment horizontal="right"/>
    </xf>
    <xf numFmtId="3" fontId="7" fillId="0" borderId="24" xfId="9" applyNumberFormat="1" applyFont="1" applyBorder="1" applyAlignment="1">
      <alignment horizontal="right"/>
    </xf>
    <xf numFmtId="3" fontId="9" fillId="0" borderId="5" xfId="9" applyNumberFormat="1" applyFont="1" applyBorder="1" applyAlignment="1">
      <alignment horizontal="right"/>
    </xf>
    <xf numFmtId="0" fontId="26" fillId="0" borderId="7" xfId="0" applyFont="1" applyBorder="1"/>
    <xf numFmtId="3" fontId="7" fillId="0" borderId="66" xfId="9" applyNumberFormat="1" applyFont="1" applyBorder="1" applyAlignment="1">
      <alignment horizontal="right"/>
    </xf>
    <xf numFmtId="0" fontId="23" fillId="0" borderId="1" xfId="9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23" fillId="0" borderId="110" xfId="9" applyFont="1" applyBorder="1" applyAlignment="1">
      <alignment horizontal="center"/>
    </xf>
    <xf numFmtId="0" fontId="7" fillId="0" borderId="24" xfId="9" applyFont="1" applyBorder="1" applyAlignment="1">
      <alignment horizontal="center"/>
    </xf>
    <xf numFmtId="3" fontId="73" fillId="0" borderId="101" xfId="9" applyNumberFormat="1" applyFont="1" applyBorder="1" applyAlignment="1">
      <alignment horizontal="right"/>
    </xf>
    <xf numFmtId="3" fontId="73" fillId="0" borderId="2" xfId="9" applyNumberFormat="1" applyFont="1" applyBorder="1" applyAlignment="1">
      <alignment horizontal="right"/>
    </xf>
    <xf numFmtId="3" fontId="73" fillId="0" borderId="89" xfId="9" applyNumberFormat="1" applyFont="1" applyBorder="1" applyAlignment="1">
      <alignment horizontal="right"/>
    </xf>
    <xf numFmtId="3" fontId="7" fillId="0" borderId="109" xfId="9" applyNumberFormat="1" applyFont="1" applyBorder="1" applyAlignment="1">
      <alignment horizontal="right"/>
    </xf>
    <xf numFmtId="3" fontId="7" fillId="0" borderId="2" xfId="9" applyNumberFormat="1" applyFont="1" applyBorder="1" applyAlignment="1">
      <alignment horizontal="right"/>
    </xf>
    <xf numFmtId="16" fontId="23" fillId="0" borderId="23" xfId="9" applyNumberFormat="1" applyFont="1" applyBorder="1" applyAlignment="1">
      <alignment horizontal="left"/>
    </xf>
    <xf numFmtId="0" fontId="23" fillId="0" borderId="65" xfId="9" applyFont="1" applyBorder="1" applyAlignment="1">
      <alignment horizontal="left"/>
    </xf>
    <xf numFmtId="0" fontId="23" fillId="0" borderId="41" xfId="9" applyFont="1" applyBorder="1" applyAlignment="1">
      <alignment horizontal="left"/>
    </xf>
    <xf numFmtId="3" fontId="23" fillId="0" borderId="101" xfId="9" applyNumberFormat="1" applyFont="1" applyBorder="1" applyAlignment="1">
      <alignment horizontal="right"/>
    </xf>
    <xf numFmtId="3" fontId="23" fillId="0" borderId="2" xfId="9" applyNumberFormat="1" applyFont="1" applyBorder="1" applyAlignment="1">
      <alignment horizontal="right"/>
    </xf>
    <xf numFmtId="3" fontId="7" fillId="0" borderId="51" xfId="9" applyNumberFormat="1" applyFont="1" applyBorder="1" applyAlignment="1">
      <alignment horizontal="right"/>
    </xf>
    <xf numFmtId="3" fontId="7" fillId="0" borderId="7" xfId="9" applyNumberFormat="1" applyFont="1" applyBorder="1" applyAlignment="1">
      <alignment horizontal="right"/>
    </xf>
    <xf numFmtId="3" fontId="7" fillId="0" borderId="17" xfId="9" applyNumberFormat="1" applyFont="1" applyBorder="1" applyAlignment="1">
      <alignment horizontal="right"/>
    </xf>
    <xf numFmtId="3" fontId="7" fillId="0" borderId="0" xfId="9" applyNumberFormat="1" applyFont="1" applyAlignment="1">
      <alignment horizontal="right"/>
    </xf>
    <xf numFmtId="3" fontId="104" fillId="0" borderId="66" xfId="9" applyNumberFormat="1" applyFont="1" applyBorder="1"/>
    <xf numFmtId="0" fontId="104" fillId="0" borderId="83" xfId="9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3" fontId="23" fillId="0" borderId="53" xfId="9" applyNumberFormat="1" applyFont="1" applyBorder="1" applyAlignment="1">
      <alignment horizontal="right"/>
    </xf>
    <xf numFmtId="16" fontId="23" fillId="0" borderId="89" xfId="9" applyNumberFormat="1" applyFont="1" applyBorder="1" applyAlignment="1">
      <alignment horizontal="left"/>
    </xf>
    <xf numFmtId="0" fontId="8" fillId="0" borderId="109" xfId="9" applyFont="1" applyBorder="1" applyAlignment="1">
      <alignment horizontal="left"/>
    </xf>
    <xf numFmtId="0" fontId="8" fillId="0" borderId="102" xfId="9" applyFont="1" applyBorder="1" applyAlignment="1">
      <alignment horizontal="left"/>
    </xf>
    <xf numFmtId="3" fontId="73" fillId="0" borderId="23" xfId="9" applyNumberFormat="1" applyFont="1" applyBorder="1" applyAlignment="1">
      <alignment horizontal="right"/>
    </xf>
    <xf numFmtId="0" fontId="8" fillId="0" borderId="23" xfId="9" applyFont="1" applyBorder="1" applyAlignment="1">
      <alignment horizontal="left"/>
    </xf>
    <xf numFmtId="0" fontId="8" fillId="0" borderId="65" xfId="9" applyFont="1" applyBorder="1" applyAlignment="1">
      <alignment horizontal="left"/>
    </xf>
    <xf numFmtId="0" fontId="8" fillId="0" borderId="41" xfId="9" applyFont="1" applyBorder="1" applyAlignment="1">
      <alignment horizontal="left"/>
    </xf>
    <xf numFmtId="3" fontId="31" fillId="0" borderId="118" xfId="9" applyNumberFormat="1" applyFont="1" applyBorder="1" applyAlignment="1">
      <alignment horizontal="right"/>
    </xf>
    <xf numFmtId="3" fontId="31" fillId="0" borderId="3" xfId="9" applyNumberFormat="1" applyFont="1" applyBorder="1" applyAlignment="1">
      <alignment horizontal="right"/>
    </xf>
    <xf numFmtId="3" fontId="8" fillId="0" borderId="40" xfId="9" applyNumberFormat="1" applyFont="1" applyBorder="1" applyAlignment="1">
      <alignment horizontal="right"/>
    </xf>
    <xf numFmtId="3" fontId="8" fillId="0" borderId="3" xfId="9" applyNumberFormat="1" applyFont="1" applyBorder="1" applyAlignment="1">
      <alignment horizontal="right"/>
    </xf>
    <xf numFmtId="3" fontId="8" fillId="0" borderId="23" xfId="9" applyNumberFormat="1" applyFont="1" applyBorder="1" applyAlignment="1">
      <alignment horizontal="right"/>
    </xf>
    <xf numFmtId="3" fontId="8" fillId="0" borderId="1" xfId="9" applyNumberFormat="1" applyFont="1" applyBorder="1" applyAlignment="1">
      <alignment horizontal="right"/>
    </xf>
    <xf numFmtId="0" fontId="26" fillId="0" borderId="41" xfId="0" applyFont="1" applyBorder="1" applyAlignment="1">
      <alignment horizontal="left"/>
    </xf>
    <xf numFmtId="0" fontId="104" fillId="0" borderId="23" xfId="9" applyFont="1" applyBorder="1" applyAlignment="1">
      <alignment horizontal="center"/>
    </xf>
    <xf numFmtId="3" fontId="7" fillId="0" borderId="23" xfId="9" applyNumberFormat="1" applyFont="1" applyBorder="1" applyAlignment="1">
      <alignment horizontal="right"/>
    </xf>
    <xf numFmtId="0" fontId="104" fillId="0" borderId="124" xfId="9" applyFont="1" applyBorder="1" applyAlignment="1">
      <alignment horizontal="left"/>
    </xf>
    <xf numFmtId="3" fontId="7" fillId="0" borderId="1" xfId="9" applyNumberFormat="1" applyFont="1" applyBorder="1" applyAlignment="1">
      <alignment horizontal="right"/>
    </xf>
    <xf numFmtId="16" fontId="23" fillId="0" borderId="23" xfId="9" applyNumberFormat="1" applyFont="1" applyBorder="1" applyAlignment="1">
      <alignment horizontal="center"/>
    </xf>
    <xf numFmtId="0" fontId="23" fillId="0" borderId="116" xfId="9" applyFont="1" applyBorder="1" applyAlignment="1">
      <alignment horizontal="left"/>
    </xf>
    <xf numFmtId="3" fontId="23" fillId="0" borderId="165" xfId="9" applyNumberFormat="1" applyFont="1" applyBorder="1" applyAlignment="1">
      <alignment horizontal="right"/>
    </xf>
    <xf numFmtId="3" fontId="23" fillId="0" borderId="81" xfId="9" applyNumberFormat="1" applyFont="1" applyBorder="1" applyAlignment="1">
      <alignment horizontal="right"/>
    </xf>
    <xf numFmtId="0" fontId="109" fillId="0" borderId="14" xfId="9" applyFont="1" applyBorder="1" applyAlignment="1">
      <alignment horizontal="center"/>
    </xf>
    <xf numFmtId="0" fontId="109" fillId="0" borderId="55" xfId="9" applyFont="1" applyBorder="1" applyAlignment="1">
      <alignment horizontal="center"/>
    </xf>
    <xf numFmtId="3" fontId="31" fillId="0" borderId="13" xfId="9" applyNumberFormat="1" applyFont="1" applyBorder="1" applyAlignment="1">
      <alignment horizontal="right"/>
    </xf>
    <xf numFmtId="0" fontId="109" fillId="0" borderId="128" xfId="9" applyFont="1" applyBorder="1" applyAlignment="1">
      <alignment horizontal="center"/>
    </xf>
    <xf numFmtId="3" fontId="31" fillId="0" borderId="128" xfId="9" applyNumberFormat="1" applyFont="1" applyBorder="1" applyAlignment="1">
      <alignment horizontal="right"/>
    </xf>
    <xf numFmtId="3" fontId="109" fillId="0" borderId="128" xfId="9" applyNumberFormat="1" applyFont="1" applyBorder="1" applyAlignment="1">
      <alignment horizontal="right"/>
    </xf>
    <xf numFmtId="3" fontId="9" fillId="0" borderId="128" xfId="9" applyNumberFormat="1" applyFont="1" applyBorder="1" applyAlignment="1">
      <alignment horizontal="right"/>
    </xf>
    <xf numFmtId="0" fontId="109" fillId="0" borderId="0" xfId="9" applyFont="1" applyAlignment="1">
      <alignment horizontal="center"/>
    </xf>
    <xf numFmtId="3" fontId="31" fillId="0" borderId="0" xfId="9" applyNumberFormat="1" applyFont="1" applyAlignment="1">
      <alignment horizontal="right"/>
    </xf>
    <xf numFmtId="3" fontId="109" fillId="0" borderId="0" xfId="9" applyNumberFormat="1" applyFont="1" applyAlignment="1">
      <alignment horizontal="right"/>
    </xf>
    <xf numFmtId="3" fontId="9" fillId="0" borderId="0" xfId="9" applyNumberFormat="1" applyFont="1" applyAlignment="1">
      <alignment horizontal="right"/>
    </xf>
    <xf numFmtId="3" fontId="8" fillId="0" borderId="1" xfId="9" applyNumberFormat="1" applyFont="1" applyBorder="1"/>
    <xf numFmtId="3" fontId="8" fillId="0" borderId="40" xfId="9" applyNumberFormat="1" applyFont="1" applyBorder="1"/>
    <xf numFmtId="3" fontId="69" fillId="0" borderId="3" xfId="9" applyNumberFormat="1" applyFont="1" applyBorder="1" applyAlignment="1">
      <alignment horizontal="right"/>
    </xf>
    <xf numFmtId="3" fontId="69" fillId="0" borderId="23" xfId="9" applyNumberFormat="1" applyFont="1" applyBorder="1" applyAlignment="1">
      <alignment horizontal="right"/>
    </xf>
    <xf numFmtId="3" fontId="7" fillId="0" borderId="1" xfId="9" applyNumberFormat="1" applyFont="1" applyBorder="1"/>
    <xf numFmtId="3" fontId="7" fillId="0" borderId="65" xfId="9" applyNumberFormat="1" applyFont="1" applyBorder="1"/>
    <xf numFmtId="3" fontId="7" fillId="0" borderId="23" xfId="9" applyNumberFormat="1" applyFont="1" applyBorder="1"/>
    <xf numFmtId="3" fontId="7" fillId="0" borderId="165" xfId="9" applyNumberFormat="1" applyFont="1" applyBorder="1"/>
    <xf numFmtId="0" fontId="21" fillId="0" borderId="115" xfId="9" applyFont="1" applyBorder="1"/>
    <xf numFmtId="3" fontId="21" fillId="0" borderId="81" xfId="9" applyNumberFormat="1" applyFont="1" applyBorder="1"/>
    <xf numFmtId="0" fontId="2" fillId="0" borderId="81" xfId="9" applyBorder="1"/>
    <xf numFmtId="0" fontId="2" fillId="0" borderId="84" xfId="9" applyBorder="1"/>
    <xf numFmtId="3" fontId="7" fillId="0" borderId="29" xfId="9" applyNumberFormat="1" applyFont="1" applyBorder="1"/>
    <xf numFmtId="0" fontId="69" fillId="0" borderId="14" xfId="9" applyFont="1" applyBorder="1"/>
    <xf numFmtId="3" fontId="23" fillId="0" borderId="118" xfId="9" applyNumberFormat="1" applyFont="1" applyBorder="1"/>
    <xf numFmtId="3" fontId="23" fillId="0" borderId="23" xfId="9" applyNumberFormat="1" applyFont="1" applyBorder="1"/>
    <xf numFmtId="3" fontId="23" fillId="0" borderId="4" xfId="9" applyNumberFormat="1" applyFont="1" applyBorder="1"/>
    <xf numFmtId="3" fontId="23" fillId="0" borderId="1" xfId="9" applyNumberFormat="1" applyFont="1" applyBorder="1"/>
    <xf numFmtId="3" fontId="23" fillId="0" borderId="40" xfId="9" applyNumberFormat="1" applyFont="1" applyBorder="1"/>
    <xf numFmtId="3" fontId="8" fillId="0" borderId="3" xfId="9" applyNumberFormat="1" applyFont="1" applyBorder="1"/>
    <xf numFmtId="3" fontId="7" fillId="0" borderId="125" xfId="9" applyNumberFormat="1" applyFont="1" applyBorder="1"/>
    <xf numFmtId="3" fontId="7" fillId="0" borderId="101" xfId="9" applyNumberFormat="1" applyFont="1" applyBorder="1"/>
    <xf numFmtId="3" fontId="7" fillId="0" borderId="109" xfId="9" applyNumberFormat="1" applyFont="1" applyBorder="1"/>
    <xf numFmtId="3" fontId="8" fillId="0" borderId="23" xfId="9" applyNumberFormat="1" applyFont="1" applyBorder="1"/>
    <xf numFmtId="3" fontId="7" fillId="0" borderId="144" xfId="9" applyNumberFormat="1" applyFont="1" applyBorder="1"/>
    <xf numFmtId="3" fontId="69" fillId="0" borderId="118" xfId="9" applyNumberFormat="1" applyFont="1" applyBorder="1"/>
    <xf numFmtId="3" fontId="69" fillId="0" borderId="65" xfId="9" applyNumberFormat="1" applyFont="1" applyBorder="1"/>
    <xf numFmtId="3" fontId="69" fillId="0" borderId="125" xfId="9" applyNumberFormat="1" applyFont="1" applyBorder="1"/>
    <xf numFmtId="3" fontId="69" fillId="0" borderId="2" xfId="9" applyNumberFormat="1" applyFont="1" applyBorder="1"/>
    <xf numFmtId="3" fontId="69" fillId="0" borderId="89" xfId="9" applyNumberFormat="1" applyFont="1" applyBorder="1"/>
    <xf numFmtId="3" fontId="69" fillId="0" borderId="144" xfId="9" applyNumberFormat="1" applyFont="1" applyBorder="1"/>
    <xf numFmtId="3" fontId="104" fillId="0" borderId="118" xfId="9" applyNumberFormat="1" applyFont="1" applyBorder="1"/>
    <xf numFmtId="3" fontId="73" fillId="0" borderId="110" xfId="9" applyNumberFormat="1" applyFont="1" applyBorder="1"/>
    <xf numFmtId="3" fontId="73" fillId="0" borderId="7" xfId="9" applyNumberFormat="1" applyFont="1" applyBorder="1"/>
    <xf numFmtId="3" fontId="73" fillId="0" borderId="3" xfId="9" applyNumberFormat="1" applyFont="1" applyBorder="1"/>
    <xf numFmtId="3" fontId="73" fillId="0" borderId="17" xfId="9" applyNumberFormat="1" applyFont="1" applyBorder="1"/>
    <xf numFmtId="3" fontId="31" fillId="0" borderId="1" xfId="9" applyNumberFormat="1" applyFont="1" applyBorder="1"/>
    <xf numFmtId="3" fontId="104" fillId="0" borderId="89" xfId="9" applyNumberFormat="1" applyFont="1" applyBorder="1" applyAlignment="1">
      <alignment horizontal="right"/>
    </xf>
    <xf numFmtId="3" fontId="31" fillId="0" borderId="4" xfId="9" applyNumberFormat="1" applyFont="1" applyBorder="1"/>
    <xf numFmtId="3" fontId="31" fillId="0" borderId="3" xfId="9" applyNumberFormat="1" applyFont="1" applyBorder="1"/>
    <xf numFmtId="3" fontId="73" fillId="0" borderId="1" xfId="9" applyNumberFormat="1" applyFont="1" applyBorder="1"/>
    <xf numFmtId="3" fontId="73" fillId="0" borderId="23" xfId="9" applyNumberFormat="1" applyFont="1" applyBorder="1"/>
    <xf numFmtId="3" fontId="104" fillId="0" borderId="125" xfId="9" applyNumberFormat="1" applyFont="1" applyBorder="1" applyAlignment="1">
      <alignment horizontal="right"/>
    </xf>
    <xf numFmtId="3" fontId="104" fillId="0" borderId="2" xfId="9" applyNumberFormat="1" applyFont="1" applyBorder="1" applyAlignment="1">
      <alignment horizontal="right"/>
    </xf>
    <xf numFmtId="3" fontId="104" fillId="0" borderId="110" xfId="9" applyNumberFormat="1" applyFont="1" applyBorder="1" applyAlignment="1">
      <alignment horizontal="right"/>
    </xf>
    <xf numFmtId="3" fontId="104" fillId="0" borderId="7" xfId="9" applyNumberFormat="1" applyFont="1" applyBorder="1" applyAlignment="1">
      <alignment horizontal="right"/>
    </xf>
    <xf numFmtId="3" fontId="104" fillId="0" borderId="17" xfId="9" applyNumberFormat="1" applyFont="1" applyBorder="1" applyAlignment="1">
      <alignment horizontal="right"/>
    </xf>
    <xf numFmtId="3" fontId="7" fillId="0" borderId="29" xfId="9" applyNumberFormat="1" applyFont="1" applyBorder="1" applyAlignment="1">
      <alignment horizontal="right"/>
    </xf>
    <xf numFmtId="3" fontId="7" fillId="0" borderId="5" xfId="9" applyNumberFormat="1" applyFont="1" applyBorder="1"/>
    <xf numFmtId="3" fontId="7" fillId="0" borderId="17" xfId="9" applyNumberFormat="1" applyFont="1" applyBorder="1"/>
    <xf numFmtId="3" fontId="7" fillId="0" borderId="24" xfId="9" applyNumberFormat="1" applyFont="1" applyBorder="1"/>
    <xf numFmtId="3" fontId="7" fillId="0" borderId="53" xfId="9" applyNumberFormat="1" applyFont="1" applyBorder="1"/>
    <xf numFmtId="3" fontId="23" fillId="0" borderId="6" xfId="9" applyNumberFormat="1" applyFont="1" applyBorder="1"/>
    <xf numFmtId="3" fontId="23" fillId="0" borderId="165" xfId="9" applyNumberFormat="1" applyFont="1" applyBorder="1"/>
    <xf numFmtId="3" fontId="23" fillId="0" borderId="81" xfId="9" applyNumberFormat="1" applyFont="1" applyBorder="1"/>
    <xf numFmtId="3" fontId="8" fillId="0" borderId="13" xfId="9" applyNumberFormat="1" applyFont="1" applyBorder="1"/>
    <xf numFmtId="3" fontId="8" fillId="0" borderId="55" xfId="9" applyNumberFormat="1" applyFont="1" applyBorder="1"/>
    <xf numFmtId="3" fontId="8" fillId="0" borderId="0" xfId="9" applyNumberFormat="1" applyFont="1"/>
    <xf numFmtId="9" fontId="8" fillId="0" borderId="128" xfId="9" applyNumberFormat="1" applyFont="1" applyBorder="1"/>
    <xf numFmtId="9" fontId="8" fillId="0" borderId="0" xfId="9" applyNumberFormat="1" applyFont="1"/>
    <xf numFmtId="3" fontId="8" fillId="0" borderId="4" xfId="9" applyNumberFormat="1" applyFont="1" applyBorder="1"/>
    <xf numFmtId="0" fontId="21" fillId="0" borderId="165" xfId="9" applyFont="1" applyBorder="1"/>
    <xf numFmtId="0" fontId="21" fillId="0" borderId="80" xfId="9" applyFont="1" applyBorder="1"/>
    <xf numFmtId="3" fontId="21" fillId="0" borderId="115" xfId="9" applyNumberFormat="1" applyFont="1" applyBorder="1"/>
    <xf numFmtId="0" fontId="2" fillId="0" borderId="115" xfId="9" applyBorder="1"/>
    <xf numFmtId="0" fontId="2" fillId="0" borderId="165" xfId="9" applyBorder="1"/>
    <xf numFmtId="3" fontId="69" fillId="0" borderId="6" xfId="9" applyNumberFormat="1" applyFont="1" applyBorder="1"/>
    <xf numFmtId="3" fontId="23" fillId="0" borderId="65" xfId="9" applyNumberFormat="1" applyFont="1" applyBorder="1"/>
    <xf numFmtId="3" fontId="7" fillId="0" borderId="66" xfId="9" applyNumberFormat="1" applyFont="1" applyBorder="1"/>
    <xf numFmtId="3" fontId="69" fillId="0" borderId="101" xfId="9" applyNumberFormat="1" applyFont="1" applyBorder="1"/>
    <xf numFmtId="3" fontId="23" fillId="0" borderId="125" xfId="9" applyNumberFormat="1" applyFont="1" applyBorder="1"/>
    <xf numFmtId="3" fontId="23" fillId="0" borderId="2" xfId="9" applyNumberFormat="1" applyFont="1" applyBorder="1"/>
    <xf numFmtId="3" fontId="23" fillId="0" borderId="89" xfId="9" applyNumberFormat="1" applyFont="1" applyBorder="1"/>
    <xf numFmtId="3" fontId="73" fillId="0" borderId="51" xfId="9" applyNumberFormat="1" applyFont="1" applyBorder="1"/>
    <xf numFmtId="3" fontId="31" fillId="0" borderId="110" xfId="9" applyNumberFormat="1" applyFont="1" applyBorder="1"/>
    <xf numFmtId="3" fontId="31" fillId="0" borderId="7" xfId="9" applyNumberFormat="1" applyFont="1" applyBorder="1"/>
    <xf numFmtId="3" fontId="9" fillId="0" borderId="17" xfId="9" applyNumberFormat="1" applyFont="1" applyBorder="1"/>
    <xf numFmtId="3" fontId="73" fillId="0" borderId="40" xfId="9" applyNumberFormat="1" applyFont="1" applyBorder="1"/>
    <xf numFmtId="3" fontId="104" fillId="0" borderId="101" xfId="9" applyNumberFormat="1" applyFont="1" applyBorder="1" applyAlignment="1">
      <alignment horizontal="right"/>
    </xf>
    <xf numFmtId="3" fontId="104" fillId="0" borderId="125" xfId="9" applyNumberFormat="1" applyFont="1" applyBorder="1"/>
    <xf numFmtId="3" fontId="9" fillId="0" borderId="2" xfId="9" applyNumberFormat="1" applyFont="1" applyBorder="1"/>
    <xf numFmtId="3" fontId="9" fillId="0" borderId="89" xfId="9" applyNumberFormat="1" applyFont="1" applyBorder="1"/>
    <xf numFmtId="3" fontId="104" fillId="0" borderId="51" xfId="9" applyNumberFormat="1" applyFont="1" applyBorder="1" applyAlignment="1">
      <alignment horizontal="right"/>
    </xf>
    <xf numFmtId="3" fontId="104" fillId="0" borderId="110" xfId="9" applyNumberFormat="1" applyFont="1" applyBorder="1"/>
    <xf numFmtId="3" fontId="9" fillId="0" borderId="7" xfId="9" applyNumberFormat="1" applyFont="1" applyBorder="1"/>
    <xf numFmtId="3" fontId="73" fillId="0" borderId="5" xfId="9" applyNumberFormat="1" applyFont="1" applyBorder="1" applyAlignment="1">
      <alignment horizontal="right"/>
    </xf>
    <xf numFmtId="3" fontId="73" fillId="0" borderId="24" xfId="9" applyNumberFormat="1" applyFont="1" applyBorder="1" applyAlignment="1">
      <alignment horizontal="right"/>
    </xf>
    <xf numFmtId="3" fontId="73" fillId="0" borderId="53" xfId="9" applyNumberFormat="1" applyFont="1" applyBorder="1" applyAlignment="1">
      <alignment horizontal="right"/>
    </xf>
    <xf numFmtId="3" fontId="9" fillId="0" borderId="5" xfId="9" applyNumberFormat="1" applyFont="1" applyBorder="1"/>
    <xf numFmtId="3" fontId="9" fillId="0" borderId="24" xfId="9" applyNumberFormat="1" applyFont="1" applyBorder="1"/>
    <xf numFmtId="3" fontId="9" fillId="0" borderId="53" xfId="9" applyNumberFormat="1" applyFont="1" applyBorder="1"/>
    <xf numFmtId="3" fontId="7" fillId="0" borderId="81" xfId="9" applyNumberFormat="1" applyFont="1" applyBorder="1"/>
    <xf numFmtId="3" fontId="7" fillId="0" borderId="82" xfId="9" applyNumberFormat="1" applyFont="1" applyBorder="1"/>
    <xf numFmtId="3" fontId="8" fillId="0" borderId="9" xfId="9" applyNumberFormat="1" applyFont="1" applyBorder="1"/>
    <xf numFmtId="3" fontId="8" fillId="0" borderId="129" xfId="9" applyNumberFormat="1" applyFont="1" applyBorder="1"/>
    <xf numFmtId="3" fontId="8" fillId="0" borderId="54" xfId="9" applyNumberFormat="1" applyFont="1" applyBorder="1"/>
    <xf numFmtId="3" fontId="7" fillId="0" borderId="6" xfId="9" applyNumberFormat="1" applyFont="1" applyBorder="1"/>
    <xf numFmtId="3" fontId="96" fillId="0" borderId="129" xfId="9" applyNumberFormat="1" applyFont="1" applyBorder="1"/>
    <xf numFmtId="3" fontId="96" fillId="0" borderId="54" xfId="9" applyNumberFormat="1" applyFont="1" applyBorder="1"/>
    <xf numFmtId="3" fontId="96" fillId="0" borderId="9" xfId="9" applyNumberFormat="1" applyFont="1" applyBorder="1"/>
    <xf numFmtId="0" fontId="69" fillId="0" borderId="0" xfId="9" applyFont="1" applyAlignment="1">
      <alignment horizontal="left"/>
    </xf>
    <xf numFmtId="0" fontId="69" fillId="0" borderId="0" xfId="9" applyFont="1"/>
    <xf numFmtId="3" fontId="22" fillId="0" borderId="0" xfId="9" applyNumberFormat="1" applyFont="1"/>
    <xf numFmtId="3" fontId="22" fillId="0" borderId="128" xfId="9" applyNumberFormat="1" applyFont="1" applyBorder="1"/>
    <xf numFmtId="3" fontId="73" fillId="0" borderId="4" xfId="9" applyNumberFormat="1" applyFont="1" applyBorder="1"/>
    <xf numFmtId="3" fontId="7" fillId="0" borderId="125" xfId="9" applyNumberFormat="1" applyFont="1" applyBorder="1" applyAlignment="1">
      <alignment horizontal="right"/>
    </xf>
    <xf numFmtId="3" fontId="7" fillId="0" borderId="90" xfId="9" applyNumberFormat="1" applyFont="1" applyBorder="1"/>
    <xf numFmtId="3" fontId="7" fillId="0" borderId="110" xfId="9" applyNumberFormat="1" applyFont="1" applyBorder="1" applyAlignment="1">
      <alignment horizontal="right"/>
    </xf>
    <xf numFmtId="3" fontId="7" fillId="0" borderId="147" xfId="9" applyNumberFormat="1" applyFont="1" applyBorder="1"/>
    <xf numFmtId="3" fontId="23" fillId="0" borderId="5" xfId="9" applyNumberFormat="1" applyFont="1" applyBorder="1" applyAlignment="1">
      <alignment horizontal="right"/>
    </xf>
    <xf numFmtId="3" fontId="9" fillId="0" borderId="29" xfId="9" applyNumberFormat="1" applyFont="1" applyBorder="1"/>
    <xf numFmtId="0" fontId="23" fillId="0" borderId="29" xfId="9" applyFont="1" applyBorder="1" applyAlignment="1">
      <alignment horizontal="center"/>
    </xf>
    <xf numFmtId="0" fontId="23" fillId="0" borderId="83" xfId="9" applyFont="1" applyBorder="1" applyAlignment="1">
      <alignment horizontal="left"/>
    </xf>
    <xf numFmtId="3" fontId="23" fillId="0" borderId="29" xfId="9" applyNumberFormat="1" applyFont="1" applyBorder="1"/>
    <xf numFmtId="3" fontId="23" fillId="0" borderId="5" xfId="9" applyNumberFormat="1" applyFont="1" applyBorder="1"/>
    <xf numFmtId="0" fontId="23" fillId="0" borderId="0" xfId="9" applyFont="1" applyAlignment="1">
      <alignment horizontal="left"/>
    </xf>
    <xf numFmtId="3" fontId="23" fillId="0" borderId="0" xfId="9" applyNumberFormat="1" applyFont="1"/>
    <xf numFmtId="9" fontId="9" fillId="0" borderId="4" xfId="9" applyNumberFormat="1" applyFont="1" applyBorder="1"/>
    <xf numFmtId="9" fontId="69" fillId="0" borderId="4" xfId="9" applyNumberFormat="1" applyFont="1" applyBorder="1"/>
    <xf numFmtId="9" fontId="7" fillId="0" borderId="4" xfId="9" applyNumberFormat="1" applyFont="1" applyBorder="1"/>
    <xf numFmtId="9" fontId="23" fillId="0" borderId="4" xfId="9" applyNumberFormat="1" applyFont="1" applyBorder="1" applyAlignment="1">
      <alignment horizontal="right"/>
    </xf>
    <xf numFmtId="9" fontId="7" fillId="0" borderId="4" xfId="9" applyNumberFormat="1" applyFont="1" applyBorder="1" applyAlignment="1">
      <alignment horizontal="right"/>
    </xf>
    <xf numFmtId="9" fontId="8" fillId="0" borderId="23" xfId="9" applyNumberFormat="1" applyFont="1" applyBorder="1" applyAlignment="1">
      <alignment horizontal="right"/>
    </xf>
    <xf numFmtId="9" fontId="31" fillId="0" borderId="13" xfId="9" applyNumberFormat="1" applyFont="1" applyBorder="1" applyAlignment="1">
      <alignment horizontal="right"/>
    </xf>
    <xf numFmtId="9" fontId="31" fillId="0" borderId="55" xfId="9" applyNumberFormat="1" applyFont="1" applyBorder="1" applyAlignment="1">
      <alignment horizontal="right"/>
    </xf>
    <xf numFmtId="9" fontId="8" fillId="0" borderId="65" xfId="9" applyNumberFormat="1" applyFont="1" applyBorder="1"/>
    <xf numFmtId="9" fontId="7" fillId="0" borderId="6" xfId="9" applyNumberFormat="1" applyFont="1" applyBorder="1"/>
    <xf numFmtId="9" fontId="23" fillId="0" borderId="4" xfId="9" applyNumberFormat="1" applyFont="1" applyBorder="1"/>
    <xf numFmtId="9" fontId="23" fillId="0" borderId="6" xfId="9" applyNumberFormat="1" applyFont="1" applyBorder="1"/>
    <xf numFmtId="9" fontId="8" fillId="0" borderId="13" xfId="9" applyNumberFormat="1" applyFont="1" applyBorder="1"/>
    <xf numFmtId="9" fontId="23" fillId="0" borderId="9" xfId="9" applyNumberFormat="1" applyFont="1" applyBorder="1"/>
    <xf numFmtId="9" fontId="8" fillId="0" borderId="4" xfId="9" applyNumberFormat="1" applyFont="1" applyBorder="1"/>
    <xf numFmtId="9" fontId="7" fillId="0" borderId="82" xfId="9" applyNumberFormat="1" applyFont="1" applyBorder="1"/>
    <xf numFmtId="9" fontId="23" fillId="0" borderId="3" xfId="9" applyNumberFormat="1" applyFont="1" applyBorder="1"/>
    <xf numFmtId="9" fontId="73" fillId="0" borderId="4" xfId="9" applyNumberFormat="1" applyFont="1" applyBorder="1"/>
    <xf numFmtId="9" fontId="31" fillId="0" borderId="4" xfId="9" applyNumberFormat="1" applyFont="1" applyBorder="1" applyAlignment="1">
      <alignment horizontal="right"/>
    </xf>
    <xf numFmtId="0" fontId="7" fillId="0" borderId="0" xfId="7" applyFont="1" applyAlignment="1">
      <alignment horizontal="left"/>
    </xf>
    <xf numFmtId="9" fontId="11" fillId="0" borderId="30" xfId="6" applyNumberFormat="1" applyFont="1" applyBorder="1"/>
    <xf numFmtId="0" fontId="7" fillId="0" borderId="23" xfId="7" applyFont="1" applyBorder="1" applyAlignment="1">
      <alignment horizontal="left"/>
    </xf>
    <xf numFmtId="0" fontId="7" fillId="0" borderId="65" xfId="7" applyFont="1" applyBorder="1" applyAlignment="1">
      <alignment horizontal="left"/>
    </xf>
    <xf numFmtId="0" fontId="5" fillId="0" borderId="65" xfId="7" applyFont="1" applyBorder="1" applyAlignment="1">
      <alignment horizontal="left"/>
    </xf>
    <xf numFmtId="49" fontId="7" fillId="0" borderId="1" xfId="7" applyNumberFormat="1" applyFont="1" applyBorder="1" applyAlignment="1">
      <alignment horizontal="center" vertical="center" wrapText="1"/>
    </xf>
    <xf numFmtId="3" fontId="26" fillId="0" borderId="3" xfId="7" applyNumberFormat="1" applyFont="1" applyBorder="1" applyAlignment="1">
      <alignment horizontal="right" wrapText="1"/>
    </xf>
    <xf numFmtId="3" fontId="26" fillId="0" borderId="23" xfId="7" applyNumberFormat="1" applyFont="1" applyBorder="1" applyAlignment="1">
      <alignment horizontal="right" wrapText="1"/>
    </xf>
    <xf numFmtId="3" fontId="2" fillId="0" borderId="23" xfId="7" applyNumberFormat="1" applyBorder="1" applyAlignment="1">
      <alignment horizontal="right"/>
    </xf>
    <xf numFmtId="3" fontId="26" fillId="0" borderId="23" xfId="0" applyNumberFormat="1" applyFont="1" applyBorder="1"/>
    <xf numFmtId="0" fontId="26" fillId="0" borderId="65" xfId="7" applyFont="1" applyBorder="1" applyAlignment="1">
      <alignment horizontal="left"/>
    </xf>
    <xf numFmtId="0" fontId="26" fillId="0" borderId="40" xfId="7" applyFont="1" applyBorder="1" applyAlignment="1">
      <alignment horizontal="left"/>
    </xf>
    <xf numFmtId="0" fontId="26" fillId="0" borderId="109" xfId="7" applyFont="1" applyBorder="1" applyAlignment="1">
      <alignment horizontal="left"/>
    </xf>
    <xf numFmtId="0" fontId="26" fillId="0" borderId="101" xfId="7" applyFont="1" applyBorder="1" applyAlignment="1">
      <alignment horizontal="left"/>
    </xf>
    <xf numFmtId="3" fontId="26" fillId="0" borderId="23" xfId="7" applyNumberFormat="1" applyFont="1" applyBorder="1" applyAlignment="1">
      <alignment horizontal="right"/>
    </xf>
    <xf numFmtId="4" fontId="73" fillId="0" borderId="168" xfId="7" applyNumberFormat="1" applyFont="1" applyBorder="1" applyAlignment="1">
      <alignment horizontal="right"/>
    </xf>
    <xf numFmtId="0" fontId="23" fillId="0" borderId="3" xfId="7" applyFont="1" applyBorder="1" applyAlignment="1">
      <alignment horizontal="left"/>
    </xf>
    <xf numFmtId="0" fontId="23" fillId="0" borderId="23" xfId="7" applyFont="1" applyBorder="1"/>
    <xf numFmtId="0" fontId="23" fillId="0" borderId="65" xfId="7" applyFont="1" applyBorder="1"/>
    <xf numFmtId="0" fontId="23" fillId="0" borderId="40" xfId="7" applyFont="1" applyBorder="1"/>
    <xf numFmtId="0" fontId="23" fillId="0" borderId="3" xfId="0" applyFont="1" applyBorder="1"/>
    <xf numFmtId="0" fontId="4" fillId="0" borderId="3" xfId="0" applyFont="1" applyBorder="1"/>
    <xf numFmtId="0" fontId="4" fillId="0" borderId="40" xfId="0" applyFont="1" applyBorder="1"/>
    <xf numFmtId="0" fontId="23" fillId="0" borderId="65" xfId="0" applyFont="1" applyBorder="1"/>
    <xf numFmtId="0" fontId="4" fillId="0" borderId="65" xfId="0" applyFont="1" applyBorder="1"/>
    <xf numFmtId="3" fontId="5" fillId="0" borderId="2" xfId="7" applyNumberFormat="1" applyFont="1" applyBorder="1" applyAlignment="1">
      <alignment horizontal="right"/>
    </xf>
    <xf numFmtId="49" fontId="26" fillId="0" borderId="1" xfId="7" applyNumberFormat="1" applyFont="1" applyBorder="1" applyAlignment="1">
      <alignment horizontal="center" vertical="center" wrapText="1"/>
    </xf>
    <xf numFmtId="3" fontId="26" fillId="0" borderId="3" xfId="7" applyNumberFormat="1" applyFont="1" applyBorder="1"/>
    <xf numFmtId="3" fontId="26" fillId="0" borderId="23" xfId="7" applyNumberFormat="1" applyFont="1" applyBorder="1"/>
    <xf numFmtId="3" fontId="2" fillId="0" borderId="23" xfId="7" applyNumberFormat="1" applyFont="1" applyBorder="1" applyAlignment="1">
      <alignment horizontal="right"/>
    </xf>
    <xf numFmtId="3" fontId="26" fillId="0" borderId="17" xfId="7" applyNumberFormat="1" applyFont="1" applyBorder="1" applyAlignment="1">
      <alignment horizontal="right"/>
    </xf>
    <xf numFmtId="9" fontId="6" fillId="0" borderId="6" xfId="7" applyNumberFormat="1" applyFont="1" applyBorder="1" applyAlignment="1">
      <alignment horizontal="right" wrapText="1"/>
    </xf>
    <xf numFmtId="9" fontId="6" fillId="0" borderId="8" xfId="7" applyNumberFormat="1" applyFont="1" applyBorder="1" applyAlignment="1">
      <alignment horizontal="right" wrapText="1"/>
    </xf>
    <xf numFmtId="3" fontId="26" fillId="0" borderId="5" xfId="7" applyNumberFormat="1" applyFont="1" applyBorder="1" applyAlignment="1">
      <alignment horizontal="right"/>
    </xf>
    <xf numFmtId="3" fontId="26" fillId="0" borderId="7" xfId="7" applyNumberFormat="1" applyFont="1" applyBorder="1" applyAlignment="1">
      <alignment horizontal="right"/>
    </xf>
    <xf numFmtId="3" fontId="26" fillId="0" borderId="2" xfId="7" applyNumberFormat="1" applyFont="1" applyBorder="1" applyAlignment="1">
      <alignment horizontal="right"/>
    </xf>
    <xf numFmtId="3" fontId="26" fillId="0" borderId="3" xfId="7" applyNumberFormat="1" applyFont="1" applyBorder="1" applyAlignment="1">
      <alignment horizontal="right"/>
    </xf>
    <xf numFmtId="9" fontId="5" fillId="0" borderId="6" xfId="7" applyNumberFormat="1" applyFont="1" applyBorder="1" applyAlignment="1">
      <alignment horizontal="right"/>
    </xf>
    <xf numFmtId="9" fontId="5" fillId="0" borderId="9" xfId="7" applyNumberFormat="1" applyFont="1" applyBorder="1" applyAlignment="1">
      <alignment horizontal="right"/>
    </xf>
    <xf numFmtId="9" fontId="5" fillId="0" borderId="8" xfId="7" applyNumberFormat="1" applyFont="1" applyBorder="1" applyAlignment="1">
      <alignment horizontal="right"/>
    </xf>
    <xf numFmtId="9" fontId="5" fillId="0" borderId="90" xfId="7" applyNumberFormat="1" applyFont="1" applyBorder="1" applyAlignment="1">
      <alignment horizontal="right"/>
    </xf>
    <xf numFmtId="3" fontId="26" fillId="0" borderId="7" xfId="7" applyNumberFormat="1" applyFont="1" applyBorder="1" applyAlignment="1">
      <alignment horizontal="right" wrapText="1"/>
    </xf>
    <xf numFmtId="3" fontId="26" fillId="0" borderId="2" xfId="7" applyNumberFormat="1" applyFont="1" applyBorder="1" applyAlignment="1">
      <alignment horizontal="right" wrapText="1"/>
    </xf>
    <xf numFmtId="3" fontId="26" fillId="0" borderId="5" xfId="8" applyNumberFormat="1" applyFont="1" applyBorder="1" applyAlignment="1">
      <alignment horizontal="right"/>
    </xf>
    <xf numFmtId="3" fontId="26" fillId="0" borderId="24" xfId="8" applyNumberFormat="1" applyFont="1" applyBorder="1" applyAlignment="1">
      <alignment horizontal="right"/>
    </xf>
    <xf numFmtId="9" fontId="5" fillId="0" borderId="4" xfId="8" applyNumberFormat="1" applyFont="1" applyBorder="1" applyAlignment="1">
      <alignment horizontal="right"/>
    </xf>
    <xf numFmtId="9" fontId="5" fillId="0" borderId="6" xfId="8" applyNumberFormat="1" applyFont="1" applyBorder="1" applyAlignment="1">
      <alignment horizontal="right"/>
    </xf>
    <xf numFmtId="9" fontId="5" fillId="0" borderId="9" xfId="8" applyNumberFormat="1" applyFont="1" applyBorder="1" applyAlignment="1">
      <alignment horizontal="right"/>
    </xf>
    <xf numFmtId="9" fontId="5" fillId="0" borderId="4" xfId="7" applyNumberFormat="1" applyFont="1" applyBorder="1"/>
    <xf numFmtId="9" fontId="5" fillId="0" borderId="6" xfId="7" applyNumberFormat="1" applyFont="1" applyBorder="1"/>
    <xf numFmtId="9" fontId="5" fillId="0" borderId="9" xfId="7" applyNumberFormat="1" applyFont="1" applyBorder="1"/>
    <xf numFmtId="9" fontId="8" fillId="0" borderId="9" xfId="7" applyNumberFormat="1" applyFont="1" applyBorder="1" applyAlignment="1">
      <alignment horizontal="right"/>
    </xf>
    <xf numFmtId="3" fontId="26" fillId="0" borderId="24" xfId="7" applyNumberFormat="1" applyFont="1" applyBorder="1" applyAlignment="1">
      <alignment horizontal="right" wrapText="1"/>
    </xf>
    <xf numFmtId="3" fontId="26" fillId="0" borderId="17" xfId="7" applyNumberFormat="1" applyFont="1" applyBorder="1" applyAlignment="1">
      <alignment horizontal="right" wrapText="1"/>
    </xf>
    <xf numFmtId="3" fontId="26" fillId="0" borderId="89" xfId="7" applyNumberFormat="1" applyFont="1" applyBorder="1" applyAlignment="1">
      <alignment horizontal="right" wrapText="1"/>
    </xf>
    <xf numFmtId="3" fontId="2" fillId="0" borderId="3" xfId="7" applyNumberFormat="1" applyFont="1" applyBorder="1" applyAlignment="1">
      <alignment horizontal="right"/>
    </xf>
    <xf numFmtId="3" fontId="5" fillId="0" borderId="5" xfId="8" applyNumberFormat="1" applyFont="1" applyBorder="1" applyAlignment="1">
      <alignment horizontal="right"/>
    </xf>
    <xf numFmtId="3" fontId="7" fillId="0" borderId="59" xfId="0" applyNumberFormat="1" applyFont="1" applyBorder="1"/>
    <xf numFmtId="0" fontId="102" fillId="0" borderId="2" xfId="6" applyFont="1" applyBorder="1"/>
    <xf numFmtId="0" fontId="7" fillId="0" borderId="17" xfId="0" applyFont="1" applyBorder="1"/>
    <xf numFmtId="0" fontId="76" fillId="0" borderId="17" xfId="6" applyFont="1" applyBorder="1"/>
    <xf numFmtId="3" fontId="7" fillId="0" borderId="51" xfId="0" applyNumberFormat="1" applyFont="1" applyBorder="1"/>
    <xf numFmtId="3" fontId="11" fillId="0" borderId="19" xfId="6" applyNumberFormat="1" applyFont="1" applyBorder="1"/>
    <xf numFmtId="0" fontId="100" fillId="0" borderId="84" xfId="6" applyFont="1" applyBorder="1"/>
    <xf numFmtId="3" fontId="11" fillId="0" borderId="0" xfId="6" applyNumberFormat="1" applyFont="1"/>
    <xf numFmtId="3" fontId="100" fillId="0" borderId="8" xfId="6" applyNumberFormat="1" applyFont="1" applyBorder="1"/>
    <xf numFmtId="0" fontId="11" fillId="0" borderId="0" xfId="6" applyFont="1"/>
    <xf numFmtId="3" fontId="7" fillId="0" borderId="101" xfId="0" applyNumberFormat="1" applyFont="1" applyBorder="1"/>
    <xf numFmtId="3" fontId="76" fillId="0" borderId="101" xfId="6" applyNumberFormat="1" applyFont="1" applyBorder="1"/>
    <xf numFmtId="3" fontId="100" fillId="0" borderId="65" xfId="6" applyNumberFormat="1" applyFont="1" applyBorder="1"/>
    <xf numFmtId="0" fontId="26" fillId="0" borderId="128" xfId="6" applyFont="1" applyBorder="1"/>
    <xf numFmtId="0" fontId="19" fillId="0" borderId="7" xfId="6" applyFont="1" applyBorder="1"/>
    <xf numFmtId="9" fontId="19" fillId="0" borderId="11" xfId="6" applyNumberFormat="1" applyFont="1" applyBorder="1"/>
    <xf numFmtId="9" fontId="11" fillId="0" borderId="26" xfId="6" applyNumberFormat="1" applyFont="1" applyBorder="1"/>
    <xf numFmtId="9" fontId="11" fillId="0" borderId="147" xfId="6" applyNumberFormat="1" applyFont="1" applyBorder="1"/>
    <xf numFmtId="9" fontId="11" fillId="0" borderId="4" xfId="6" applyNumberFormat="1" applyFont="1" applyBorder="1"/>
    <xf numFmtId="9" fontId="11" fillId="0" borderId="90" xfId="6" applyNumberFormat="1" applyFont="1" applyBorder="1"/>
    <xf numFmtId="9" fontId="11" fillId="0" borderId="94" xfId="6" applyNumberFormat="1" applyFont="1" applyBorder="1"/>
    <xf numFmtId="9" fontId="19" fillId="0" borderId="91" xfId="6" applyNumberFormat="1" applyFont="1" applyBorder="1"/>
    <xf numFmtId="9" fontId="102" fillId="0" borderId="114" xfId="6" applyNumberFormat="1" applyFont="1" applyBorder="1"/>
    <xf numFmtId="9" fontId="100" fillId="0" borderId="126" xfId="6" applyNumberFormat="1" applyFont="1" applyBorder="1"/>
    <xf numFmtId="9" fontId="6" fillId="0" borderId="54" xfId="6" applyNumberFormat="1" applyFont="1" applyBorder="1" applyAlignment="1">
      <alignment horizontal="right"/>
    </xf>
    <xf numFmtId="9" fontId="103" fillId="0" borderId="11" xfId="6" applyNumberFormat="1" applyFont="1" applyBorder="1"/>
    <xf numFmtId="3" fontId="11" fillId="0" borderId="3" xfId="6" applyNumberFormat="1" applyFont="1" applyBorder="1"/>
    <xf numFmtId="9" fontId="101" fillId="0" borderId="61" xfId="6" applyNumberFormat="1" applyFont="1" applyBorder="1"/>
    <xf numFmtId="3" fontId="11" fillId="0" borderId="57" xfId="6" applyNumberFormat="1" applyFont="1" applyBorder="1"/>
    <xf numFmtId="3" fontId="9" fillId="0" borderId="4" xfId="9" applyNumberFormat="1" applyFont="1" applyBorder="1"/>
    <xf numFmtId="0" fontId="23" fillId="0" borderId="128" xfId="9" applyFont="1" applyBorder="1" applyAlignment="1">
      <alignment horizontal="left"/>
    </xf>
    <xf numFmtId="0" fontId="23" fillId="0" borderId="0" xfId="9" applyFont="1"/>
    <xf numFmtId="3" fontId="23" fillId="0" borderId="128" xfId="9" applyNumberFormat="1" applyFont="1" applyBorder="1"/>
    <xf numFmtId="3" fontId="23" fillId="0" borderId="23" xfId="9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40" xfId="0" applyNumberFormat="1" applyFont="1" applyBorder="1"/>
    <xf numFmtId="3" fontId="7" fillId="0" borderId="4" xfId="9" applyNumberFormat="1" applyFont="1" applyBorder="1" applyAlignment="1">
      <alignment horizontal="right"/>
    </xf>
    <xf numFmtId="3" fontId="7" fillId="0" borderId="65" xfId="9" applyNumberFormat="1" applyFont="1" applyBorder="1" applyAlignment="1">
      <alignment horizontal="right"/>
    </xf>
    <xf numFmtId="3" fontId="31" fillId="0" borderId="40" xfId="9" applyNumberFormat="1" applyFont="1" applyBorder="1" applyAlignment="1">
      <alignment horizontal="right"/>
    </xf>
    <xf numFmtId="3" fontId="8" fillId="0" borderId="4" xfId="9" applyNumberFormat="1" applyFont="1" applyBorder="1" applyAlignment="1">
      <alignment horizontal="right"/>
    </xf>
    <xf numFmtId="3" fontId="9" fillId="0" borderId="3" xfId="9" applyNumberFormat="1" applyFont="1" applyBorder="1" applyAlignment="1">
      <alignment horizontal="right"/>
    </xf>
    <xf numFmtId="3" fontId="9" fillId="0" borderId="40" xfId="9" applyNumberFormat="1" applyFont="1" applyBorder="1" applyAlignment="1">
      <alignment horizontal="right"/>
    </xf>
    <xf numFmtId="3" fontId="8" fillId="0" borderId="65" xfId="9" applyNumberFormat="1" applyFont="1" applyBorder="1"/>
    <xf numFmtId="3" fontId="8" fillId="0" borderId="118" xfId="9" applyNumberFormat="1" applyFont="1" applyBorder="1"/>
    <xf numFmtId="3" fontId="9" fillId="0" borderId="89" xfId="9" applyNumberFormat="1" applyFont="1" applyBorder="1" applyAlignment="1">
      <alignment horizontal="right"/>
    </xf>
    <xf numFmtId="0" fontId="104" fillId="0" borderId="24" xfId="9" applyFont="1" applyBorder="1" applyAlignment="1">
      <alignment horizontal="center"/>
    </xf>
    <xf numFmtId="3" fontId="7" fillId="0" borderId="124" xfId="9" applyNumberFormat="1" applyFont="1" applyBorder="1"/>
    <xf numFmtId="3" fontId="23" fillId="0" borderId="112" xfId="9" applyNumberFormat="1" applyFont="1" applyBorder="1"/>
    <xf numFmtId="3" fontId="23" fillId="0" borderId="82" xfId="9" applyNumberFormat="1" applyFont="1" applyBorder="1"/>
    <xf numFmtId="0" fontId="23" fillId="0" borderId="4" xfId="9" applyFont="1" applyBorder="1"/>
    <xf numFmtId="3" fontId="9" fillId="0" borderId="118" xfId="9" applyNumberFormat="1" applyFont="1" applyBorder="1"/>
    <xf numFmtId="3" fontId="9" fillId="0" borderId="9" xfId="9" applyNumberFormat="1" applyFont="1" applyBorder="1"/>
    <xf numFmtId="3" fontId="69" fillId="0" borderId="40" xfId="9" applyNumberFormat="1" applyFont="1" applyBorder="1" applyAlignment="1">
      <alignment horizontal="right"/>
    </xf>
    <xf numFmtId="9" fontId="23" fillId="0" borderId="129" xfId="9" applyNumberFormat="1" applyFont="1" applyBorder="1"/>
    <xf numFmtId="9" fontId="23" fillId="0" borderId="55" xfId="9" applyNumberFormat="1" applyFont="1" applyBorder="1"/>
    <xf numFmtId="9" fontId="7" fillId="0" borderId="90" xfId="9" applyNumberFormat="1" applyFont="1" applyBorder="1" applyAlignment="1">
      <alignment horizontal="right"/>
    </xf>
    <xf numFmtId="9" fontId="9" fillId="0" borderId="4" xfId="9" applyNumberFormat="1" applyFont="1" applyBorder="1" applyAlignment="1">
      <alignment horizontal="right"/>
    </xf>
    <xf numFmtId="9" fontId="23" fillId="0" borderId="23" xfId="9" applyNumberFormat="1" applyFont="1" applyBorder="1" applyAlignment="1">
      <alignment horizontal="right"/>
    </xf>
    <xf numFmtId="9" fontId="9" fillId="0" borderId="9" xfId="9" applyNumberFormat="1" applyFont="1" applyBorder="1" applyAlignment="1">
      <alignment horizontal="right"/>
    </xf>
    <xf numFmtId="9" fontId="8" fillId="0" borderId="123" xfId="9" applyNumberFormat="1" applyFont="1" applyBorder="1"/>
    <xf numFmtId="9" fontId="23" fillId="0" borderId="90" xfId="9" applyNumberFormat="1" applyFont="1" applyBorder="1"/>
    <xf numFmtId="9" fontId="8" fillId="0" borderId="55" xfId="9" applyNumberFormat="1" applyFont="1" applyBorder="1"/>
    <xf numFmtId="3" fontId="7" fillId="0" borderId="89" xfId="9" applyNumberFormat="1" applyFont="1" applyBorder="1"/>
    <xf numFmtId="3" fontId="7" fillId="0" borderId="129" xfId="9" applyNumberFormat="1" applyFont="1" applyBorder="1"/>
    <xf numFmtId="9" fontId="23" fillId="0" borderId="23" xfId="9" applyNumberFormat="1" applyFont="1" applyBorder="1"/>
    <xf numFmtId="9" fontId="23" fillId="0" borderId="123" xfId="9" applyNumberFormat="1" applyFont="1" applyBorder="1"/>
    <xf numFmtId="9" fontId="69" fillId="0" borderId="123" xfId="9" applyNumberFormat="1" applyFont="1" applyBorder="1"/>
    <xf numFmtId="9" fontId="8" fillId="0" borderId="54" xfId="9" applyNumberFormat="1" applyFont="1" applyBorder="1"/>
    <xf numFmtId="9" fontId="104" fillId="0" borderId="24" xfId="9" applyNumberFormat="1" applyFont="1" applyBorder="1"/>
    <xf numFmtId="9" fontId="69" fillId="0" borderId="40" xfId="9" applyNumberFormat="1" applyFont="1" applyBorder="1"/>
    <xf numFmtId="9" fontId="23" fillId="0" borderId="6" xfId="9" applyNumberFormat="1" applyFont="1" applyBorder="1" applyAlignment="1">
      <alignment horizontal="right"/>
    </xf>
    <xf numFmtId="9" fontId="23" fillId="0" borderId="9" xfId="9" applyNumberFormat="1" applyFont="1" applyBorder="1" applyAlignment="1">
      <alignment horizontal="right"/>
    </xf>
    <xf numFmtId="0" fontId="21" fillId="0" borderId="12" xfId="10" applyFont="1" applyBorder="1" applyAlignment="1">
      <alignment horizontal="left"/>
    </xf>
    <xf numFmtId="9" fontId="7" fillId="0" borderId="23" xfId="9" applyNumberFormat="1" applyFont="1" applyBorder="1"/>
    <xf numFmtId="3" fontId="7" fillId="0" borderId="169" xfId="9" applyNumberFormat="1" applyFont="1" applyBorder="1"/>
    <xf numFmtId="3" fontId="7" fillId="0" borderId="51" xfId="9" applyNumberFormat="1" applyFont="1" applyBorder="1"/>
    <xf numFmtId="3" fontId="7" fillId="0" borderId="7" xfId="9" applyNumberFormat="1" applyFont="1" applyBorder="1"/>
    <xf numFmtId="3" fontId="9" fillId="0" borderId="101" xfId="9" applyNumberFormat="1" applyFont="1" applyBorder="1" applyAlignment="1">
      <alignment horizontal="right"/>
    </xf>
    <xf numFmtId="3" fontId="9" fillId="0" borderId="2" xfId="9" applyNumberFormat="1" applyFont="1" applyBorder="1" applyAlignment="1">
      <alignment horizontal="right"/>
    </xf>
    <xf numFmtId="3" fontId="9" fillId="0" borderId="109" xfId="9" applyNumberFormat="1" applyFont="1" applyBorder="1" applyAlignment="1">
      <alignment horizontal="right"/>
    </xf>
    <xf numFmtId="9" fontId="7" fillId="0" borderId="23" xfId="9" applyNumberFormat="1" applyFont="1" applyBorder="1" applyAlignment="1">
      <alignment horizontal="right"/>
    </xf>
    <xf numFmtId="3" fontId="9" fillId="0" borderId="1" xfId="9" applyNumberFormat="1" applyFont="1" applyBorder="1" applyAlignment="1">
      <alignment horizontal="right"/>
    </xf>
    <xf numFmtId="3" fontId="9" fillId="0" borderId="23" xfId="9" applyNumberFormat="1" applyFont="1" applyBorder="1"/>
    <xf numFmtId="9" fontId="7" fillId="0" borderId="90" xfId="9" applyNumberFormat="1" applyFont="1" applyBorder="1"/>
    <xf numFmtId="9" fontId="7" fillId="0" borderId="65" xfId="9" applyNumberFormat="1" applyFont="1" applyBorder="1"/>
    <xf numFmtId="3" fontId="9" fillId="0" borderId="65" xfId="9" applyNumberFormat="1" applyFont="1" applyBorder="1"/>
    <xf numFmtId="9" fontId="7" fillId="0" borderId="24" xfId="9" applyNumberFormat="1" applyFont="1" applyBorder="1"/>
    <xf numFmtId="0" fontId="21" fillId="0" borderId="0" xfId="10" applyFont="1" applyAlignment="1">
      <alignment horizontal="left"/>
    </xf>
    <xf numFmtId="0" fontId="15" fillId="0" borderId="56" xfId="10" applyFont="1" applyBorder="1" applyAlignment="1">
      <alignment horizontal="center" vertical="top" wrapText="1"/>
    </xf>
    <xf numFmtId="0" fontId="15" fillId="0" borderId="57" xfId="10" applyFont="1" applyBorder="1" applyAlignment="1">
      <alignment horizontal="center" vertical="top" wrapText="1"/>
    </xf>
    <xf numFmtId="0" fontId="15" fillId="0" borderId="30" xfId="10" applyFont="1" applyBorder="1" applyAlignment="1">
      <alignment horizontal="center" vertical="top" wrapText="1"/>
    </xf>
    <xf numFmtId="9" fontId="17" fillId="0" borderId="170" xfId="10" applyNumberFormat="1" applyFont="1" applyBorder="1" applyAlignment="1">
      <alignment horizontal="right" vertical="center" wrapText="1"/>
    </xf>
    <xf numFmtId="9" fontId="21" fillId="0" borderId="11" xfId="10" applyNumberFormat="1" applyFont="1" applyBorder="1" applyAlignment="1">
      <alignment horizontal="right" vertical="center" wrapText="1"/>
    </xf>
    <xf numFmtId="9" fontId="96" fillId="0" borderId="26" xfId="10" applyNumberFormat="1" applyFont="1" applyBorder="1" applyAlignment="1">
      <alignment wrapText="1"/>
    </xf>
    <xf numFmtId="9" fontId="21" fillId="0" borderId="19" xfId="10" applyNumberFormat="1" applyFont="1" applyBorder="1" applyAlignment="1">
      <alignment horizontal="right" vertical="center" wrapText="1"/>
    </xf>
    <xf numFmtId="9" fontId="17" fillId="0" borderId="11" xfId="10" applyNumberFormat="1" applyFont="1" applyBorder="1" applyAlignment="1">
      <alignment wrapText="1"/>
    </xf>
    <xf numFmtId="9" fontId="14" fillId="0" borderId="16" xfId="10" applyNumberFormat="1" applyFont="1" applyBorder="1" applyAlignment="1">
      <alignment wrapText="1"/>
    </xf>
    <xf numFmtId="9" fontId="21" fillId="0" borderId="26" xfId="10" applyNumberFormat="1" applyFont="1" applyBorder="1" applyAlignment="1">
      <alignment horizontal="right" vertical="center" wrapText="1"/>
    </xf>
    <xf numFmtId="9" fontId="17" fillId="0" borderId="67" xfId="10" applyNumberFormat="1" applyFont="1" applyBorder="1" applyAlignment="1">
      <alignment horizontal="right" vertical="center" wrapText="1"/>
    </xf>
    <xf numFmtId="9" fontId="96" fillId="0" borderId="11" xfId="10" applyNumberFormat="1" applyFont="1" applyBorder="1" applyAlignment="1">
      <alignment horizontal="right" vertical="center" wrapText="1"/>
    </xf>
    <xf numFmtId="9" fontId="21" fillId="0" borderId="114" xfId="10" applyNumberFormat="1" applyFont="1" applyBorder="1" applyAlignment="1">
      <alignment horizontal="right" vertical="center" wrapText="1"/>
    </xf>
    <xf numFmtId="9" fontId="17" fillId="0" borderId="171" xfId="10" applyNumberFormat="1" applyFont="1" applyBorder="1" applyAlignment="1">
      <alignment horizontal="right" vertical="center" wrapText="1"/>
    </xf>
    <xf numFmtId="9" fontId="21" fillId="0" borderId="147" xfId="10" applyNumberFormat="1" applyFont="1" applyBorder="1" applyAlignment="1">
      <alignment horizontal="right" vertical="center" wrapText="1"/>
    </xf>
    <xf numFmtId="9" fontId="21" fillId="0" borderId="4" xfId="10" applyNumberFormat="1" applyFont="1" applyBorder="1" applyAlignment="1">
      <alignment horizontal="right" vertical="center" wrapText="1"/>
    </xf>
    <xf numFmtId="9" fontId="21" fillId="0" borderId="82" xfId="10" applyNumberFormat="1" applyFont="1" applyBorder="1" applyAlignment="1">
      <alignment horizontal="right" vertical="center" wrapText="1"/>
    </xf>
    <xf numFmtId="3" fontId="21" fillId="0" borderId="43" xfId="10" applyNumberFormat="1" applyFont="1" applyBorder="1" applyAlignment="1">
      <alignment horizontal="right" vertical="center" wrapText="1"/>
    </xf>
    <xf numFmtId="3" fontId="21" fillId="0" borderId="3" xfId="10" applyNumberFormat="1" applyFont="1" applyBorder="1" applyAlignment="1">
      <alignment horizontal="right" vertical="center" wrapText="1"/>
    </xf>
    <xf numFmtId="0" fontId="16" fillId="0" borderId="56" xfId="0" applyFont="1" applyBorder="1" applyAlignment="1">
      <alignment vertical="top"/>
    </xf>
    <xf numFmtId="0" fontId="16" fillId="0" borderId="130" xfId="0" applyFont="1" applyBorder="1" applyAlignment="1">
      <alignment vertical="top" wrapText="1"/>
    </xf>
    <xf numFmtId="0" fontId="16" fillId="0" borderId="30" xfId="0" applyFont="1" applyBorder="1" applyAlignment="1">
      <alignment vertical="top"/>
    </xf>
    <xf numFmtId="0" fontId="16" fillId="0" borderId="56" xfId="0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 wrapText="1"/>
    </xf>
    <xf numFmtId="3" fontId="21" fillId="0" borderId="25" xfId="0" applyNumberFormat="1" applyFont="1" applyBorder="1"/>
    <xf numFmtId="0" fontId="15" fillId="0" borderId="172" xfId="11" applyFont="1" applyBorder="1"/>
    <xf numFmtId="3" fontId="94" fillId="0" borderId="121" xfId="11" applyNumberFormat="1" applyFont="1" applyBorder="1"/>
    <xf numFmtId="3" fontId="94" fillId="0" borderId="65" xfId="11" applyNumberFormat="1" applyFont="1" applyBorder="1"/>
    <xf numFmtId="3" fontId="95" fillId="0" borderId="108" xfId="11" applyNumberFormat="1" applyFont="1" applyBorder="1"/>
    <xf numFmtId="3" fontId="95" fillId="0" borderId="0" xfId="11" applyNumberFormat="1" applyFont="1"/>
    <xf numFmtId="3" fontId="21" fillId="0" borderId="108" xfId="11" applyNumberFormat="1" applyFont="1" applyBorder="1"/>
    <xf numFmtId="3" fontId="21" fillId="0" borderId="0" xfId="11" applyNumberFormat="1" applyFont="1"/>
    <xf numFmtId="49" fontId="17" fillId="0" borderId="109" xfId="11" applyNumberFormat="1" applyFont="1" applyBorder="1"/>
    <xf numFmtId="3" fontId="21" fillId="0" borderId="111" xfId="11" applyNumberFormat="1" applyFont="1" applyBorder="1"/>
    <xf numFmtId="3" fontId="95" fillId="0" borderId="157" xfId="11" applyNumberFormat="1" applyFont="1" applyBorder="1"/>
    <xf numFmtId="49" fontId="17" fillId="0" borderId="109" xfId="11" applyNumberFormat="1" applyFont="1" applyBorder="1" applyAlignment="1">
      <alignment wrapText="1"/>
    </xf>
    <xf numFmtId="0" fontId="15" fillId="0" borderId="111" xfId="11" applyFont="1" applyBorder="1"/>
    <xf numFmtId="3" fontId="15" fillId="0" borderId="108" xfId="11" applyNumberFormat="1" applyFont="1" applyBorder="1"/>
    <xf numFmtId="3" fontId="15" fillId="0" borderId="111" xfId="11" applyNumberFormat="1" applyFont="1" applyBorder="1"/>
    <xf numFmtId="3" fontId="15" fillId="0" borderId="58" xfId="11" applyNumberFormat="1" applyFont="1" applyBorder="1"/>
    <xf numFmtId="49" fontId="17" fillId="0" borderId="0" xfId="11" applyNumberFormat="1" applyFont="1" applyAlignment="1">
      <alignment horizontal="left" wrapText="1"/>
    </xf>
    <xf numFmtId="3" fontId="15" fillId="0" borderId="145" xfId="11" applyNumberFormat="1" applyFont="1" applyBorder="1"/>
    <xf numFmtId="3" fontId="15" fillId="0" borderId="14" xfId="11" applyNumberFormat="1" applyFont="1" applyBorder="1"/>
    <xf numFmtId="3" fontId="15" fillId="0" borderId="173" xfId="11" applyNumberFormat="1" applyFont="1" applyBorder="1"/>
    <xf numFmtId="3" fontId="7" fillId="0" borderId="145" xfId="0" applyNumberFormat="1" applyFont="1" applyBorder="1" applyAlignment="1">
      <alignment vertical="center"/>
    </xf>
    <xf numFmtId="3" fontId="7" fillId="0" borderId="174" xfId="0" applyNumberFormat="1" applyFont="1" applyBorder="1" applyAlignment="1">
      <alignment vertical="center"/>
    </xf>
    <xf numFmtId="3" fontId="99" fillId="0" borderId="0" xfId="11" applyNumberFormat="1" applyFont="1"/>
    <xf numFmtId="49" fontId="17" fillId="0" borderId="109" xfId="11" applyNumberFormat="1" applyFont="1" applyBorder="1" applyAlignment="1">
      <alignment horizontal="left"/>
    </xf>
    <xf numFmtId="49" fontId="15" fillId="0" borderId="18" xfId="11" applyNumberFormat="1" applyFont="1" applyBorder="1" applyAlignment="1">
      <alignment wrapText="1"/>
    </xf>
    <xf numFmtId="3" fontId="15" fillId="0" borderId="175" xfId="11" applyNumberFormat="1" applyFont="1" applyBorder="1"/>
    <xf numFmtId="3" fontId="15" fillId="0" borderId="150" xfId="11" applyNumberFormat="1" applyFont="1" applyBorder="1"/>
    <xf numFmtId="3" fontId="15" fillId="0" borderId="176" xfId="11" applyNumberFormat="1" applyFont="1" applyBorder="1"/>
    <xf numFmtId="49" fontId="17" fillId="0" borderId="0" xfId="11" applyNumberFormat="1" applyFont="1" applyAlignment="1">
      <alignment wrapText="1"/>
    </xf>
    <xf numFmtId="3" fontId="15" fillId="0" borderId="109" xfId="11" applyNumberFormat="1" applyFont="1" applyBorder="1"/>
    <xf numFmtId="3" fontId="110" fillId="0" borderId="0" xfId="11" applyNumberFormat="1" applyFont="1"/>
    <xf numFmtId="3" fontId="110" fillId="0" borderId="108" xfId="11" applyNumberFormat="1" applyFont="1" applyBorder="1"/>
    <xf numFmtId="0" fontId="15" fillId="0" borderId="109" xfId="11" applyFont="1" applyBorder="1"/>
    <xf numFmtId="49" fontId="15" fillId="0" borderId="11" xfId="11" applyNumberFormat="1" applyFont="1" applyBorder="1" applyAlignment="1">
      <alignment wrapText="1"/>
    </xf>
    <xf numFmtId="49" fontId="17" fillId="0" borderId="11" xfId="11" applyNumberFormat="1" applyFont="1" applyBorder="1" applyAlignment="1">
      <alignment wrapText="1"/>
    </xf>
    <xf numFmtId="49" fontId="17" fillId="0" borderId="59" xfId="11" applyNumberFormat="1" applyFont="1" applyBorder="1" applyAlignment="1">
      <alignment wrapText="1"/>
    </xf>
    <xf numFmtId="3" fontId="95" fillId="0" borderId="157" xfId="11" applyNumberFormat="1" applyFont="1" applyBorder="1" applyAlignment="1">
      <alignment horizontal="right" wrapText="1"/>
    </xf>
    <xf numFmtId="0" fontId="15" fillId="0" borderId="157" xfId="11" applyFont="1" applyBorder="1"/>
    <xf numFmtId="0" fontId="15" fillId="0" borderId="108" xfId="11" applyFont="1" applyBorder="1"/>
    <xf numFmtId="49" fontId="17" fillId="0" borderId="17" xfId="11" applyNumberFormat="1" applyFont="1" applyBorder="1" applyAlignment="1">
      <alignment wrapText="1"/>
    </xf>
    <xf numFmtId="3" fontId="94" fillId="0" borderId="111" xfId="11" applyNumberFormat="1" applyFont="1" applyBorder="1"/>
    <xf numFmtId="3" fontId="97" fillId="0" borderId="66" xfId="11" applyNumberFormat="1" applyFont="1" applyBorder="1"/>
    <xf numFmtId="3" fontId="97" fillId="0" borderId="157" xfId="11" applyNumberFormat="1" applyFont="1" applyBorder="1"/>
    <xf numFmtId="49" fontId="94" fillId="0" borderId="177" xfId="11" applyNumberFormat="1" applyFont="1" applyBorder="1"/>
    <xf numFmtId="49" fontId="94" fillId="0" borderId="107" xfId="11" applyNumberFormat="1" applyFont="1" applyBorder="1"/>
    <xf numFmtId="3" fontId="94" fillId="0" borderId="161" xfId="11" applyNumberFormat="1" applyFont="1" applyBorder="1"/>
    <xf numFmtId="3" fontId="94" fillId="0" borderId="107" xfId="11" applyNumberFormat="1" applyFont="1" applyBorder="1"/>
    <xf numFmtId="3" fontId="15" fillId="0" borderId="147" xfId="11" applyNumberFormat="1" applyFont="1" applyBorder="1"/>
    <xf numFmtId="3" fontId="17" fillId="0" borderId="178" xfId="11" applyNumberFormat="1" applyFont="1" applyBorder="1"/>
    <xf numFmtId="3" fontId="94" fillId="0" borderId="98" xfId="11" applyNumberFormat="1" applyFont="1" applyBorder="1"/>
    <xf numFmtId="3" fontId="94" fillId="0" borderId="92" xfId="11" applyNumberFormat="1" applyFont="1" applyBorder="1"/>
    <xf numFmtId="49" fontId="17" fillId="0" borderId="89" xfId="11" applyNumberFormat="1" applyFont="1" applyBorder="1"/>
    <xf numFmtId="3" fontId="97" fillId="0" borderId="0" xfId="11" applyNumberFormat="1" applyFont="1"/>
    <xf numFmtId="3" fontId="97" fillId="0" borderId="108" xfId="11" applyNumberFormat="1" applyFont="1" applyBorder="1"/>
    <xf numFmtId="49" fontId="17" fillId="0" borderId="17" xfId="11" applyNumberFormat="1" applyFont="1" applyBorder="1"/>
    <xf numFmtId="49" fontId="21" fillId="0" borderId="17" xfId="11" applyNumberFormat="1" applyFont="1" applyBorder="1"/>
    <xf numFmtId="3" fontId="99" fillId="0" borderId="145" xfId="11" applyNumberFormat="1" applyFont="1" applyBorder="1"/>
    <xf numFmtId="3" fontId="99" fillId="0" borderId="14" xfId="11" applyNumberFormat="1" applyFont="1" applyBorder="1"/>
    <xf numFmtId="9" fontId="94" fillId="0" borderId="143" xfId="11" applyNumberFormat="1" applyFont="1" applyBorder="1"/>
    <xf numFmtId="9" fontId="95" fillId="0" borderId="179" xfId="11" applyNumberFormat="1" applyFont="1" applyBorder="1"/>
    <xf numFmtId="9" fontId="21" fillId="0" borderId="180" xfId="11" applyNumberFormat="1" applyFont="1" applyBorder="1"/>
    <xf numFmtId="9" fontId="21" fillId="0" borderId="181" xfId="11" applyNumberFormat="1" applyFont="1" applyBorder="1"/>
    <xf numFmtId="9" fontId="95" fillId="0" borderId="180" xfId="11" applyNumberFormat="1" applyFont="1" applyBorder="1"/>
    <xf numFmtId="9" fontId="21" fillId="0" borderId="179" xfId="11" applyNumberFormat="1" applyFont="1" applyBorder="1"/>
    <xf numFmtId="9" fontId="96" fillId="0" borderId="180" xfId="11" applyNumberFormat="1" applyFont="1" applyBorder="1"/>
    <xf numFmtId="9" fontId="97" fillId="0" borderId="180" xfId="11" applyNumberFormat="1" applyFont="1" applyBorder="1"/>
    <xf numFmtId="9" fontId="97" fillId="0" borderId="179" xfId="11" applyNumberFormat="1" applyFont="1" applyBorder="1"/>
    <xf numFmtId="9" fontId="95" fillId="0" borderId="174" xfId="11" applyNumberFormat="1" applyFont="1" applyBorder="1"/>
    <xf numFmtId="9" fontId="95" fillId="0" borderId="182" xfId="11" applyNumberFormat="1" applyFont="1" applyBorder="1"/>
    <xf numFmtId="9" fontId="95" fillId="0" borderId="171" xfId="11" applyNumberFormat="1" applyFont="1" applyBorder="1"/>
    <xf numFmtId="9" fontId="96" fillId="0" borderId="181" xfId="11" applyNumberFormat="1" applyFont="1" applyBorder="1"/>
    <xf numFmtId="9" fontId="111" fillId="0" borderId="153" xfId="11" applyNumberFormat="1" applyFont="1" applyBorder="1"/>
    <xf numFmtId="9" fontId="15" fillId="0" borderId="180" xfId="11" applyNumberFormat="1" applyFont="1" applyBorder="1"/>
    <xf numFmtId="49" fontId="21" fillId="0" borderId="0" xfId="11" applyNumberFormat="1" applyFont="1" applyAlignment="1">
      <alignment horizontal="left" vertical="center" wrapText="1"/>
    </xf>
    <xf numFmtId="9" fontId="15" fillId="0" borderId="181" xfId="11" applyNumberFormat="1" applyFont="1" applyBorder="1"/>
    <xf numFmtId="9" fontId="95" fillId="0" borderId="179" xfId="11" applyNumberFormat="1" applyFont="1" applyBorder="1" applyAlignment="1">
      <alignment horizontal="right" wrapText="1"/>
    </xf>
    <xf numFmtId="9" fontId="94" fillId="0" borderId="181" xfId="11" applyNumberFormat="1" applyFont="1" applyBorder="1"/>
    <xf numFmtId="9" fontId="94" fillId="0" borderId="183" xfId="11" applyNumberFormat="1" applyFont="1" applyBorder="1"/>
    <xf numFmtId="0" fontId="112" fillId="0" borderId="0" xfId="0" applyFont="1"/>
    <xf numFmtId="0" fontId="2" fillId="0" borderId="0" xfId="12" applyAlignment="1">
      <alignment horizontal="left"/>
    </xf>
    <xf numFmtId="3" fontId="80" fillId="0" borderId="25" xfId="12" applyNumberFormat="1" applyFont="1" applyBorder="1" applyAlignment="1">
      <alignment wrapText="1"/>
    </xf>
    <xf numFmtId="3" fontId="85" fillId="0" borderId="58" xfId="12" applyNumberFormat="1" applyFont="1" applyBorder="1" applyAlignment="1">
      <alignment wrapText="1"/>
    </xf>
    <xf numFmtId="0" fontId="85" fillId="0" borderId="29" xfId="12" applyFont="1" applyBorder="1"/>
    <xf numFmtId="49" fontId="87" fillId="0" borderId="66" xfId="11" applyNumberFormat="1" applyFont="1" applyBorder="1"/>
    <xf numFmtId="3" fontId="87" fillId="0" borderId="164" xfId="12" applyNumberFormat="1" applyFont="1" applyBorder="1"/>
    <xf numFmtId="0" fontId="85" fillId="0" borderId="110" xfId="12" applyFont="1" applyBorder="1"/>
    <xf numFmtId="3" fontId="21" fillId="0" borderId="10" xfId="12" applyNumberFormat="1" applyFont="1" applyBorder="1" applyAlignment="1">
      <alignment wrapText="1"/>
    </xf>
    <xf numFmtId="3" fontId="85" fillId="0" borderId="10" xfId="12" applyNumberFormat="1" applyFont="1" applyBorder="1" applyAlignment="1">
      <alignment wrapText="1"/>
    </xf>
    <xf numFmtId="49" fontId="21" fillId="0" borderId="66" xfId="12" applyNumberFormat="1" applyFont="1" applyBorder="1"/>
    <xf numFmtId="0" fontId="85" fillId="0" borderId="157" xfId="12" applyFont="1" applyBorder="1"/>
    <xf numFmtId="3" fontId="85" fillId="0" borderId="164" xfId="12" applyNumberFormat="1" applyFont="1" applyBorder="1" applyAlignment="1">
      <alignment wrapText="1"/>
    </xf>
    <xf numFmtId="0" fontId="86" fillId="0" borderId="110" xfId="12" applyFont="1" applyBorder="1"/>
    <xf numFmtId="0" fontId="87" fillId="0" borderId="0" xfId="12" applyFont="1"/>
    <xf numFmtId="3" fontId="87" fillId="0" borderId="10" xfId="12" applyNumberFormat="1" applyFont="1" applyBorder="1"/>
    <xf numFmtId="3" fontId="21" fillId="0" borderId="108" xfId="12" applyNumberFormat="1" applyFont="1" applyBorder="1"/>
    <xf numFmtId="3" fontId="96" fillId="0" borderId="108" xfId="12" applyNumberFormat="1" applyFont="1" applyBorder="1"/>
    <xf numFmtId="3" fontId="88" fillId="0" borderId="10" xfId="12" applyNumberFormat="1" applyFont="1" applyBorder="1" applyAlignment="1">
      <alignment wrapText="1"/>
    </xf>
    <xf numFmtId="3" fontId="21" fillId="0" borderId="111" xfId="12" applyNumberFormat="1" applyFont="1" applyBorder="1"/>
    <xf numFmtId="3" fontId="21" fillId="0" borderId="58" xfId="12" applyNumberFormat="1" applyFont="1" applyBorder="1" applyAlignment="1">
      <alignment wrapText="1"/>
    </xf>
    <xf numFmtId="3" fontId="89" fillId="0" borderId="10" xfId="12" applyNumberFormat="1" applyFont="1" applyBorder="1" applyAlignment="1">
      <alignment wrapText="1"/>
    </xf>
    <xf numFmtId="49" fontId="90" fillId="0" borderId="0" xfId="12" applyNumberFormat="1" applyFont="1"/>
    <xf numFmtId="3" fontId="90" fillId="0" borderId="108" xfId="12" applyNumberFormat="1" applyFont="1" applyBorder="1"/>
    <xf numFmtId="3" fontId="90" fillId="0" borderId="10" xfId="12" applyNumberFormat="1" applyFont="1" applyBorder="1"/>
    <xf numFmtId="3" fontId="95" fillId="0" borderId="108" xfId="12" applyNumberFormat="1" applyFont="1" applyBorder="1"/>
    <xf numFmtId="3" fontId="96" fillId="0" borderId="111" xfId="12" applyNumberFormat="1" applyFont="1" applyBorder="1"/>
    <xf numFmtId="3" fontId="90" fillId="0" borderId="58" xfId="12" applyNumberFormat="1" applyFont="1" applyBorder="1"/>
    <xf numFmtId="49" fontId="21" fillId="0" borderId="19" xfId="12" applyNumberFormat="1" applyFont="1" applyBorder="1"/>
    <xf numFmtId="0" fontId="88" fillId="0" borderId="0" xfId="12" applyFont="1"/>
    <xf numFmtId="3" fontId="96" fillId="0" borderId="10" xfId="12" applyNumberFormat="1" applyFont="1" applyBorder="1"/>
    <xf numFmtId="3" fontId="96" fillId="0" borderId="58" xfId="12" applyNumberFormat="1" applyFont="1" applyBorder="1"/>
    <xf numFmtId="3" fontId="21" fillId="0" borderId="157" xfId="12" applyNumberFormat="1" applyFont="1" applyBorder="1"/>
    <xf numFmtId="3" fontId="21" fillId="0" borderId="0" xfId="12" applyNumberFormat="1" applyFont="1"/>
    <xf numFmtId="3" fontId="90" fillId="0" borderId="111" xfId="12" applyNumberFormat="1" applyFont="1" applyBorder="1"/>
    <xf numFmtId="3" fontId="91" fillId="0" borderId="10" xfId="12" applyNumberFormat="1" applyFont="1" applyBorder="1"/>
    <xf numFmtId="3" fontId="93" fillId="0" borderId="15" xfId="12" applyNumberFormat="1" applyFont="1" applyBorder="1"/>
    <xf numFmtId="3" fontId="21" fillId="0" borderId="0" xfId="12" applyNumberFormat="1" applyFont="1" applyAlignment="1">
      <alignment horizontal="right"/>
    </xf>
    <xf numFmtId="3" fontId="87" fillId="0" borderId="0" xfId="12" applyNumberFormat="1" applyFont="1"/>
    <xf numFmtId="9" fontId="85" fillId="0" borderId="181" xfId="12" applyNumberFormat="1" applyFont="1" applyBorder="1" applyAlignment="1">
      <alignment wrapText="1"/>
    </xf>
    <xf numFmtId="9" fontId="87" fillId="0" borderId="179" xfId="12" applyNumberFormat="1" applyFont="1" applyBorder="1"/>
    <xf numFmtId="9" fontId="21" fillId="0" borderId="180" xfId="12" applyNumberFormat="1" applyFont="1" applyBorder="1" applyAlignment="1">
      <alignment wrapText="1"/>
    </xf>
    <xf numFmtId="9" fontId="85" fillId="0" borderId="180" xfId="12" applyNumberFormat="1" applyFont="1" applyBorder="1" applyAlignment="1">
      <alignment wrapText="1"/>
    </xf>
    <xf numFmtId="9" fontId="85" fillId="0" borderId="179" xfId="12" applyNumberFormat="1" applyFont="1" applyBorder="1" applyAlignment="1">
      <alignment wrapText="1"/>
    </xf>
    <xf numFmtId="9" fontId="87" fillId="0" borderId="180" xfId="12" applyNumberFormat="1" applyFont="1" applyBorder="1"/>
    <xf numFmtId="9" fontId="88" fillId="0" borderId="180" xfId="12" applyNumberFormat="1" applyFont="1" applyBorder="1" applyAlignment="1">
      <alignment wrapText="1"/>
    </xf>
    <xf numFmtId="9" fontId="21" fillId="0" borderId="181" xfId="12" applyNumberFormat="1" applyFont="1" applyBorder="1" applyAlignment="1">
      <alignment wrapText="1"/>
    </xf>
    <xf numFmtId="9" fontId="89" fillId="0" borderId="180" xfId="12" applyNumberFormat="1" applyFont="1" applyBorder="1" applyAlignment="1">
      <alignment wrapText="1"/>
    </xf>
    <xf numFmtId="9" fontId="90" fillId="0" borderId="180" xfId="12" applyNumberFormat="1" applyFont="1" applyBorder="1"/>
    <xf numFmtId="9" fontId="96" fillId="0" borderId="181" xfId="12" applyNumberFormat="1" applyFont="1" applyBorder="1"/>
    <xf numFmtId="9" fontId="95" fillId="0" borderId="180" xfId="12" applyNumberFormat="1" applyFont="1" applyBorder="1"/>
    <xf numFmtId="9" fontId="96" fillId="0" borderId="180" xfId="12" applyNumberFormat="1" applyFont="1" applyBorder="1"/>
    <xf numFmtId="9" fontId="91" fillId="0" borderId="180" xfId="12" applyNumberFormat="1" applyFont="1" applyBorder="1"/>
    <xf numFmtId="9" fontId="90" fillId="0" borderId="181" xfId="12" applyNumberFormat="1" applyFont="1" applyBorder="1"/>
    <xf numFmtId="9" fontId="93" fillId="0" borderId="174" xfId="12" applyNumberFormat="1" applyFont="1" applyBorder="1"/>
    <xf numFmtId="3" fontId="21" fillId="0" borderId="10" xfId="12" applyNumberFormat="1" applyFont="1" applyBorder="1"/>
    <xf numFmtId="3" fontId="21" fillId="0" borderId="58" xfId="12" applyNumberFormat="1" applyFont="1" applyBorder="1"/>
    <xf numFmtId="3" fontId="60" fillId="0" borderId="57" xfId="1" applyFont="1" applyFill="1" applyBorder="1">
      <alignment vertical="center"/>
    </xf>
    <xf numFmtId="3" fontId="60" fillId="4" borderId="184" xfId="1" applyFont="1" applyFill="1" applyBorder="1">
      <alignment vertical="center"/>
    </xf>
    <xf numFmtId="3" fontId="60" fillId="4" borderId="99" xfId="1" applyFont="1" applyFill="1" applyBorder="1">
      <alignment vertical="center"/>
    </xf>
    <xf numFmtId="3" fontId="60" fillId="4" borderId="48" xfId="1" applyFont="1" applyFill="1" applyBorder="1">
      <alignment vertical="center"/>
    </xf>
    <xf numFmtId="0" fontId="5" fillId="0" borderId="16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57" xfId="0" applyNumberFormat="1" applyBorder="1" applyAlignment="1">
      <alignment horizontal="center"/>
    </xf>
    <xf numFmtId="3" fontId="0" fillId="0" borderId="185" xfId="0" applyNumberFormat="1" applyBorder="1" applyAlignment="1">
      <alignment horizontal="center" vertical="center"/>
    </xf>
    <xf numFmtId="3" fontId="0" fillId="0" borderId="186" xfId="0" applyNumberFormat="1" applyBorder="1" applyAlignment="1">
      <alignment horizontal="center" vertical="center"/>
    </xf>
    <xf numFmtId="3" fontId="0" fillId="0" borderId="187" xfId="0" applyNumberFormat="1" applyBorder="1" applyAlignment="1">
      <alignment horizontal="center"/>
    </xf>
    <xf numFmtId="3" fontId="0" fillId="0" borderId="130" xfId="0" applyNumberFormat="1" applyBorder="1" applyAlignment="1">
      <alignment horizontal="center"/>
    </xf>
    <xf numFmtId="3" fontId="0" fillId="0" borderId="139" xfId="0" applyNumberFormat="1" applyBorder="1" applyAlignment="1">
      <alignment horizontal="center"/>
    </xf>
    <xf numFmtId="3" fontId="0" fillId="0" borderId="138" xfId="0" applyNumberFormat="1" applyBorder="1" applyAlignment="1">
      <alignment horizontal="center"/>
    </xf>
    <xf numFmtId="3" fontId="0" fillId="0" borderId="187" xfId="0" applyNumberFormat="1" applyBorder="1" applyAlignment="1">
      <alignment horizontal="center" vertical="center"/>
    </xf>
    <xf numFmtId="0" fontId="26" fillId="0" borderId="138" xfId="0" applyFont="1" applyBorder="1" applyAlignment="1">
      <alignment vertical="center" wrapText="1"/>
    </xf>
    <xf numFmtId="3" fontId="0" fillId="0" borderId="188" xfId="0" applyNumberFormat="1" applyBorder="1" applyAlignment="1">
      <alignment horizontal="center" vertical="center"/>
    </xf>
    <xf numFmtId="3" fontId="0" fillId="0" borderId="107" xfId="0" applyNumberFormat="1" applyBorder="1" applyAlignment="1">
      <alignment horizontal="center" vertical="center"/>
    </xf>
    <xf numFmtId="3" fontId="0" fillId="0" borderId="189" xfId="0" applyNumberFormat="1" applyBorder="1" applyAlignment="1">
      <alignment horizontal="center" vertical="center"/>
    </xf>
    <xf numFmtId="3" fontId="0" fillId="0" borderId="106" xfId="0" applyNumberFormat="1" applyBorder="1" applyAlignment="1">
      <alignment horizontal="center"/>
    </xf>
    <xf numFmtId="3" fontId="0" fillId="0" borderId="107" xfId="0" applyNumberFormat="1" applyBorder="1" applyAlignment="1">
      <alignment horizontal="center"/>
    </xf>
    <xf numFmtId="3" fontId="0" fillId="0" borderId="161" xfId="0" applyNumberForma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3" fontId="0" fillId="0" borderId="106" xfId="0" applyNumberFormat="1" applyBorder="1" applyAlignment="1">
      <alignment horizontal="center" vertical="center"/>
    </xf>
    <xf numFmtId="0" fontId="0" fillId="0" borderId="48" xfId="0" applyBorder="1"/>
    <xf numFmtId="3" fontId="0" fillId="0" borderId="133" xfId="0" applyNumberFormat="1" applyBorder="1" applyAlignment="1">
      <alignment horizontal="center" vertical="center" wrapText="1"/>
    </xf>
    <xf numFmtId="0" fontId="23" fillId="0" borderId="0" xfId="9" applyFont="1" applyBorder="1" applyAlignment="1">
      <alignment horizontal="left"/>
    </xf>
    <xf numFmtId="3" fontId="23" fillId="0" borderId="0" xfId="9" applyNumberFormat="1" applyFont="1" applyBorder="1"/>
    <xf numFmtId="0" fontId="109" fillId="0" borderId="0" xfId="9" applyFont="1" applyBorder="1" applyAlignment="1">
      <alignment horizontal="center"/>
    </xf>
    <xf numFmtId="3" fontId="31" fillId="0" borderId="0" xfId="9" applyNumberFormat="1" applyFont="1" applyBorder="1" applyAlignment="1">
      <alignment horizontal="right"/>
    </xf>
    <xf numFmtId="3" fontId="109" fillId="0" borderId="0" xfId="9" applyNumberFormat="1" applyFont="1" applyBorder="1" applyAlignment="1">
      <alignment horizontal="right"/>
    </xf>
    <xf numFmtId="3" fontId="9" fillId="0" borderId="0" xfId="9" applyNumberFormat="1" applyFont="1" applyBorder="1" applyAlignment="1">
      <alignment horizontal="right"/>
    </xf>
    <xf numFmtId="0" fontId="7" fillId="0" borderId="191" xfId="3" applyFont="1" applyBorder="1" applyAlignment="1">
      <alignment horizontal="center" vertical="center" wrapText="1"/>
    </xf>
    <xf numFmtId="0" fontId="7" fillId="0" borderId="90" xfId="3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Border="1" applyAlignment="1">
      <alignment horizontal="right"/>
    </xf>
    <xf numFmtId="0" fontId="7" fillId="0" borderId="122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86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90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8" fillId="0" borderId="13" xfId="3" applyFont="1" applyBorder="1" applyAlignment="1"/>
    <xf numFmtId="0" fontId="8" fillId="0" borderId="14" xfId="3" applyFont="1" applyBorder="1" applyAlignment="1"/>
    <xf numFmtId="0" fontId="7" fillId="0" borderId="23" xfId="3" applyFont="1" applyBorder="1" applyAlignment="1">
      <alignment horizontal="center" vertical="center"/>
    </xf>
    <xf numFmtId="0" fontId="7" fillId="0" borderId="65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3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65" xfId="3" applyFont="1" applyBorder="1" applyAlignment="1">
      <alignment horizontal="left"/>
    </xf>
    <xf numFmtId="0" fontId="7" fillId="0" borderId="40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5" fillId="0" borderId="23" xfId="7" applyFont="1" applyBorder="1" applyAlignment="1">
      <alignment horizontal="left"/>
    </xf>
    <xf numFmtId="0" fontId="2" fillId="0" borderId="65" xfId="7" applyBorder="1" applyAlignment="1">
      <alignment horizontal="left"/>
    </xf>
    <xf numFmtId="0" fontId="2" fillId="0" borderId="40" xfId="7" applyBorder="1" applyAlignment="1">
      <alignment horizontal="left"/>
    </xf>
    <xf numFmtId="0" fontId="5" fillId="0" borderId="13" xfId="7" applyFont="1" applyBorder="1"/>
    <xf numFmtId="0" fontId="5" fillId="0" borderId="14" xfId="7" applyFont="1" applyBorder="1"/>
    <xf numFmtId="0" fontId="2" fillId="0" borderId="0" xfId="7"/>
    <xf numFmtId="0" fontId="5" fillId="0" borderId="65" xfId="7" applyFont="1" applyBorder="1" applyAlignment="1">
      <alignment horizontal="center"/>
    </xf>
    <xf numFmtId="0" fontId="2" fillId="0" borderId="65" xfId="7" applyBorder="1"/>
    <xf numFmtId="0" fontId="2" fillId="0" borderId="123" xfId="7" applyBorder="1"/>
    <xf numFmtId="0" fontId="4" fillId="0" borderId="65" xfId="7" applyFont="1" applyBorder="1" applyAlignment="1">
      <alignment horizontal="center"/>
    </xf>
    <xf numFmtId="0" fontId="5" fillId="0" borderId="3" xfId="7" applyFont="1" applyBorder="1" applyAlignment="1">
      <alignment horizontal="left"/>
    </xf>
    <xf numFmtId="0" fontId="4" fillId="0" borderId="23" xfId="7" applyFont="1" applyBorder="1" applyAlignment="1">
      <alignment horizontal="left"/>
    </xf>
    <xf numFmtId="0" fontId="4" fillId="0" borderId="65" xfId="7" applyFont="1" applyBorder="1" applyAlignment="1">
      <alignment horizontal="left"/>
    </xf>
    <xf numFmtId="0" fontId="4" fillId="0" borderId="40" xfId="7" applyFont="1" applyBorder="1" applyAlignment="1">
      <alignment horizontal="left"/>
    </xf>
    <xf numFmtId="0" fontId="4" fillId="0" borderId="3" xfId="7" applyFont="1" applyBorder="1" applyAlignment="1">
      <alignment horizontal="left"/>
    </xf>
    <xf numFmtId="0" fontId="5" fillId="0" borderId="65" xfId="7" applyFont="1" applyBorder="1" applyAlignment="1">
      <alignment horizontal="left"/>
    </xf>
    <xf numFmtId="0" fontId="5" fillId="0" borderId="40" xfId="7" applyFont="1" applyBorder="1" applyAlignment="1">
      <alignment horizontal="left"/>
    </xf>
    <xf numFmtId="0" fontId="4" fillId="0" borderId="7" xfId="7" applyFont="1" applyBorder="1" applyAlignment="1">
      <alignment horizontal="left"/>
    </xf>
    <xf numFmtId="0" fontId="79" fillId="0" borderId="13" xfId="7" applyFont="1" applyBorder="1"/>
    <xf numFmtId="0" fontId="2" fillId="0" borderId="14" xfId="7" applyBorder="1"/>
    <xf numFmtId="0" fontId="26" fillId="0" borderId="118" xfId="7" applyFont="1" applyBorder="1" applyAlignment="1">
      <alignment horizontal="center"/>
    </xf>
    <xf numFmtId="0" fontId="2" fillId="0" borderId="152" xfId="7" applyBorder="1"/>
    <xf numFmtId="0" fontId="9" fillId="0" borderId="65" xfId="7" applyFont="1" applyBorder="1" applyAlignment="1">
      <alignment horizontal="center"/>
    </xf>
    <xf numFmtId="0" fontId="2" fillId="0" borderId="65" xfId="7" applyBorder="1" applyAlignment="1">
      <alignment horizontal="center"/>
    </xf>
    <xf numFmtId="0" fontId="2" fillId="0" borderId="123" xfId="7" applyBorder="1" applyAlignment="1">
      <alignment horizontal="center"/>
    </xf>
    <xf numFmtId="0" fontId="69" fillId="0" borderId="65" xfId="7" applyFont="1" applyBorder="1" applyAlignment="1">
      <alignment horizontal="center"/>
    </xf>
    <xf numFmtId="0" fontId="5" fillId="0" borderId="5" xfId="7" applyFont="1" applyBorder="1" applyAlignment="1">
      <alignment horizontal="left"/>
    </xf>
    <xf numFmtId="0" fontId="7" fillId="0" borderId="122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86" xfId="7" applyFont="1" applyBorder="1" applyAlignment="1">
      <alignment horizontal="center" vertical="center"/>
    </xf>
    <xf numFmtId="0" fontId="7" fillId="0" borderId="3" xfId="7" applyFont="1" applyBorder="1" applyAlignment="1">
      <alignment horizontal="center" vertical="center"/>
    </xf>
    <xf numFmtId="0" fontId="7" fillId="0" borderId="190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1" fontId="7" fillId="0" borderId="191" xfId="7" applyNumberFormat="1" applyFont="1" applyBorder="1" applyAlignment="1">
      <alignment horizontal="center" vertical="center" wrapText="1"/>
    </xf>
    <xf numFmtId="1" fontId="7" fillId="0" borderId="90" xfId="7" applyNumberFormat="1" applyFont="1" applyBorder="1" applyAlignment="1">
      <alignment horizontal="center" vertical="center" wrapText="1"/>
    </xf>
    <xf numFmtId="0" fontId="8" fillId="0" borderId="23" xfId="8" applyFont="1" applyBorder="1" applyAlignment="1">
      <alignment horizontal="left"/>
    </xf>
    <xf numFmtId="0" fontId="6" fillId="0" borderId="65" xfId="8" applyFont="1" applyBorder="1" applyAlignment="1">
      <alignment horizontal="left"/>
    </xf>
    <xf numFmtId="0" fontId="6" fillId="0" borderId="40" xfId="8" applyFont="1" applyBorder="1" applyAlignment="1">
      <alignment horizontal="left"/>
    </xf>
    <xf numFmtId="0" fontId="77" fillId="0" borderId="13" xfId="8" applyFont="1" applyBorder="1"/>
    <xf numFmtId="0" fontId="77" fillId="0" borderId="14" xfId="8" applyFont="1" applyBorder="1"/>
    <xf numFmtId="0" fontId="5" fillId="0" borderId="0" xfId="7" applyFont="1" applyAlignment="1">
      <alignment horizontal="center"/>
    </xf>
    <xf numFmtId="0" fontId="10" fillId="0" borderId="0" xfId="8" applyFont="1" applyAlignment="1">
      <alignment horizontal="center"/>
    </xf>
    <xf numFmtId="0" fontId="7" fillId="0" borderId="0" xfId="7" applyFont="1" applyAlignment="1">
      <alignment horizontal="right"/>
    </xf>
    <xf numFmtId="0" fontId="9" fillId="0" borderId="40" xfId="8" applyFont="1" applyBorder="1" applyAlignment="1">
      <alignment horizontal="left"/>
    </xf>
    <xf numFmtId="0" fontId="9" fillId="0" borderId="3" xfId="8" applyFont="1" applyBorder="1" applyAlignment="1">
      <alignment horizontal="left"/>
    </xf>
    <xf numFmtId="0" fontId="23" fillId="0" borderId="23" xfId="8" applyFont="1" applyBorder="1" applyAlignment="1">
      <alignment horizontal="left"/>
    </xf>
    <xf numFmtId="0" fontId="4" fillId="0" borderId="65" xfId="8" applyFont="1" applyBorder="1" applyAlignment="1">
      <alignment horizontal="left"/>
    </xf>
    <xf numFmtId="0" fontId="4" fillId="0" borderId="40" xfId="8" applyFont="1" applyBorder="1" applyAlignment="1">
      <alignment horizontal="left"/>
    </xf>
    <xf numFmtId="0" fontId="9" fillId="0" borderId="118" xfId="8" applyFont="1" applyBorder="1" applyAlignment="1">
      <alignment horizontal="center"/>
    </xf>
    <xf numFmtId="0" fontId="26" fillId="0" borderId="65" xfId="8" applyFont="1" applyBorder="1" applyAlignment="1">
      <alignment horizontal="center"/>
    </xf>
    <xf numFmtId="0" fontId="26" fillId="0" borderId="40" xfId="8" applyFont="1" applyBorder="1" applyAlignment="1">
      <alignment horizontal="center"/>
    </xf>
    <xf numFmtId="0" fontId="70" fillId="0" borderId="65" xfId="8" applyFont="1" applyBorder="1" applyAlignment="1">
      <alignment horizontal="center"/>
    </xf>
    <xf numFmtId="0" fontId="70" fillId="0" borderId="40" xfId="8" applyFont="1" applyBorder="1" applyAlignment="1">
      <alignment horizontal="center"/>
    </xf>
    <xf numFmtId="0" fontId="8" fillId="0" borderId="65" xfId="8" applyFont="1" applyBorder="1" applyAlignment="1">
      <alignment horizontal="left"/>
    </xf>
    <xf numFmtId="0" fontId="8" fillId="0" borderId="40" xfId="8" applyFont="1" applyBorder="1" applyAlignment="1">
      <alignment horizontal="left"/>
    </xf>
    <xf numFmtId="0" fontId="8" fillId="0" borderId="109" xfId="7" applyFont="1" applyBorder="1" applyAlignment="1">
      <alignment horizontal="left"/>
    </xf>
    <xf numFmtId="0" fontId="8" fillId="0" borderId="101" xfId="7" applyFont="1" applyBorder="1" applyAlignment="1">
      <alignment horizontal="left"/>
    </xf>
    <xf numFmtId="0" fontId="69" fillId="0" borderId="65" xfId="7" applyFont="1" applyBorder="1" applyAlignment="1">
      <alignment horizontal="left"/>
    </xf>
    <xf numFmtId="0" fontId="69" fillId="0" borderId="40" xfId="7" applyFont="1" applyBorder="1" applyAlignment="1">
      <alignment horizontal="left"/>
    </xf>
    <xf numFmtId="0" fontId="8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51" xfId="7" applyFont="1" applyBorder="1" applyAlignment="1">
      <alignment horizontal="left"/>
    </xf>
    <xf numFmtId="0" fontId="69" fillId="0" borderId="23" xfId="7" applyFont="1" applyBorder="1" applyAlignment="1">
      <alignment horizontal="left"/>
    </xf>
    <xf numFmtId="0" fontId="70" fillId="0" borderId="65" xfId="7" applyFont="1" applyBorder="1" applyAlignment="1">
      <alignment horizontal="left"/>
    </xf>
    <xf numFmtId="0" fontId="70" fillId="0" borderId="40" xfId="7" applyFont="1" applyBorder="1" applyAlignment="1">
      <alignment horizontal="left"/>
    </xf>
    <xf numFmtId="0" fontId="7" fillId="0" borderId="84" xfId="7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26" fillId="0" borderId="80" xfId="0" applyFont="1" applyBorder="1" applyAlignment="1">
      <alignment horizontal="left"/>
    </xf>
    <xf numFmtId="49" fontId="72" fillId="0" borderId="13" xfId="7" applyNumberFormat="1" applyFont="1" applyBorder="1" applyAlignment="1">
      <alignment horizontal="left"/>
    </xf>
    <xf numFmtId="0" fontId="72" fillId="0" borderId="14" xfId="7" applyFont="1" applyBorder="1" applyAlignment="1">
      <alignment horizontal="left"/>
    </xf>
    <xf numFmtId="0" fontId="72" fillId="0" borderId="158" xfId="7" applyFont="1" applyBorder="1" applyAlignment="1">
      <alignment horizontal="left"/>
    </xf>
    <xf numFmtId="0" fontId="7" fillId="0" borderId="0" xfId="7" applyFont="1" applyAlignment="1">
      <alignment horizontal="left"/>
    </xf>
    <xf numFmtId="0" fontId="2" fillId="0" borderId="0" xfId="7" applyAlignment="1">
      <alignment horizontal="left"/>
    </xf>
    <xf numFmtId="0" fontId="2" fillId="0" borderId="51" xfId="7" applyBorder="1" applyAlignment="1">
      <alignment horizontal="left"/>
    </xf>
    <xf numFmtId="0" fontId="9" fillId="0" borderId="65" xfId="7" applyFont="1" applyBorder="1" applyAlignment="1">
      <alignment horizontal="left"/>
    </xf>
    <xf numFmtId="0" fontId="9" fillId="0" borderId="40" xfId="7" applyFont="1" applyBorder="1" applyAlignment="1">
      <alignment horizontal="left"/>
    </xf>
    <xf numFmtId="0" fontId="23" fillId="0" borderId="3" xfId="7" applyFont="1" applyBorder="1" applyAlignment="1">
      <alignment horizontal="left"/>
    </xf>
    <xf numFmtId="0" fontId="8" fillId="0" borderId="65" xfId="7" applyFont="1" applyBorder="1" applyAlignment="1">
      <alignment horizontal="left"/>
    </xf>
    <xf numFmtId="0" fontId="6" fillId="0" borderId="65" xfId="7" applyFont="1" applyBorder="1" applyAlignment="1">
      <alignment horizontal="left"/>
    </xf>
    <xf numFmtId="0" fontId="6" fillId="0" borderId="40" xfId="7" applyFont="1" applyBorder="1" applyAlignment="1">
      <alignment horizontal="left"/>
    </xf>
    <xf numFmtId="0" fontId="70" fillId="0" borderId="23" xfId="7" applyFont="1" applyBorder="1" applyAlignment="1">
      <alignment horizontal="center" vertical="center"/>
    </xf>
    <xf numFmtId="0" fontId="70" fillId="0" borderId="65" xfId="7" applyFont="1" applyBorder="1" applyAlignment="1">
      <alignment horizontal="center" vertical="center"/>
    </xf>
    <xf numFmtId="0" fontId="7" fillId="0" borderId="51" xfId="7" applyFont="1" applyBorder="1" applyAlignment="1">
      <alignment horizontal="left"/>
    </xf>
    <xf numFmtId="0" fontId="7" fillId="0" borderId="192" xfId="7" applyFont="1" applyBorder="1" applyAlignment="1">
      <alignment horizontal="center" vertical="center"/>
    </xf>
    <xf numFmtId="0" fontId="7" fillId="0" borderId="85" xfId="7" applyFont="1" applyBorder="1" applyAlignment="1">
      <alignment horizontal="center" vertical="center"/>
    </xf>
    <xf numFmtId="0" fontId="7" fillId="0" borderId="65" xfId="7" applyFont="1" applyBorder="1" applyAlignment="1">
      <alignment horizontal="center" vertical="center"/>
    </xf>
    <xf numFmtId="0" fontId="7" fillId="0" borderId="40" xfId="7" applyFont="1" applyBorder="1" applyAlignment="1">
      <alignment horizontal="center" vertical="center"/>
    </xf>
    <xf numFmtId="0" fontId="8" fillId="0" borderId="118" xfId="7" applyFont="1" applyBorder="1" applyAlignment="1">
      <alignment horizontal="center" vertical="center"/>
    </xf>
    <xf numFmtId="0" fontId="2" fillId="0" borderId="65" xfId="7" applyBorder="1" applyAlignment="1">
      <alignment horizontal="center" vertical="center"/>
    </xf>
    <xf numFmtId="0" fontId="2" fillId="0" borderId="123" xfId="7" applyBorder="1" applyAlignment="1">
      <alignment horizontal="center" vertical="center"/>
    </xf>
    <xf numFmtId="0" fontId="6" fillId="0" borderId="13" xfId="7" applyFont="1" applyBorder="1"/>
    <xf numFmtId="0" fontId="6" fillId="0" borderId="14" xfId="7" applyFont="1" applyBorder="1"/>
    <xf numFmtId="0" fontId="6" fillId="0" borderId="158" xfId="7" applyFont="1" applyBorder="1"/>
    <xf numFmtId="0" fontId="73" fillId="0" borderId="193" xfId="7" applyFont="1" applyBorder="1"/>
    <xf numFmtId="0" fontId="74" fillId="0" borderId="148" xfId="7" applyFont="1" applyBorder="1"/>
    <xf numFmtId="0" fontId="74" fillId="0" borderId="194" xfId="7" applyFont="1" applyBorder="1"/>
    <xf numFmtId="0" fontId="76" fillId="0" borderId="0" xfId="8" applyFont="1" applyAlignment="1">
      <alignment horizontal="right"/>
    </xf>
    <xf numFmtId="0" fontId="8" fillId="0" borderId="23" xfId="7" applyFont="1" applyBorder="1" applyAlignment="1">
      <alignment horizontal="left"/>
    </xf>
    <xf numFmtId="0" fontId="8" fillId="0" borderId="40" xfId="7" applyFont="1" applyBorder="1" applyAlignment="1">
      <alignment horizontal="left"/>
    </xf>
    <xf numFmtId="0" fontId="8" fillId="0" borderId="3" xfId="7" applyFont="1" applyBorder="1" applyAlignment="1">
      <alignment horizontal="left"/>
    </xf>
    <xf numFmtId="0" fontId="70" fillId="0" borderId="3" xfId="7" applyFont="1" applyBorder="1" applyAlignment="1">
      <alignment horizontal="left"/>
    </xf>
    <xf numFmtId="0" fontId="9" fillId="0" borderId="3" xfId="7" applyFont="1" applyBorder="1" applyAlignment="1">
      <alignment horizontal="left"/>
    </xf>
    <xf numFmtId="0" fontId="9" fillId="0" borderId="118" xfId="7" applyFont="1" applyBorder="1" applyAlignment="1">
      <alignment horizontal="center"/>
    </xf>
    <xf numFmtId="0" fontId="7" fillId="0" borderId="3" xfId="7" applyFont="1" applyBorder="1" applyAlignment="1">
      <alignment horizontal="left"/>
    </xf>
    <xf numFmtId="0" fontId="7" fillId="0" borderId="65" xfId="7" applyFont="1" applyBorder="1" applyAlignment="1">
      <alignment horizontal="left"/>
    </xf>
    <xf numFmtId="0" fontId="26" fillId="0" borderId="65" xfId="7" applyFont="1" applyBorder="1" applyAlignment="1">
      <alignment horizontal="left"/>
    </xf>
    <xf numFmtId="0" fontId="26" fillId="0" borderId="40" xfId="7" applyFont="1" applyBorder="1" applyAlignment="1">
      <alignment horizontal="left"/>
    </xf>
    <xf numFmtId="0" fontId="26" fillId="0" borderId="0" xfId="0" applyFont="1" applyAlignment="1">
      <alignment horizontal="center"/>
    </xf>
    <xf numFmtId="0" fontId="9" fillId="0" borderId="23" xfId="7" applyFont="1" applyBorder="1" applyAlignment="1">
      <alignment horizontal="left"/>
    </xf>
    <xf numFmtId="0" fontId="7" fillId="0" borderId="40" xfId="7" applyFont="1" applyBorder="1" applyAlignment="1">
      <alignment horizontal="left"/>
    </xf>
    <xf numFmtId="0" fontId="7" fillId="0" borderId="122" xfId="8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7" fillId="0" borderId="86" xfId="8" applyFont="1" applyBorder="1" applyAlignment="1">
      <alignment horizontal="center" vertical="center"/>
    </xf>
    <xf numFmtId="0" fontId="7" fillId="0" borderId="3" xfId="8" applyFont="1" applyBorder="1" applyAlignment="1">
      <alignment horizontal="center" vertical="center"/>
    </xf>
    <xf numFmtId="0" fontId="9" fillId="0" borderId="51" xfId="7" applyFont="1" applyBorder="1" applyAlignment="1">
      <alignment horizontal="left"/>
    </xf>
    <xf numFmtId="0" fontId="9" fillId="0" borderId="7" xfId="7" applyFont="1" applyBorder="1" applyAlignment="1">
      <alignment horizontal="left"/>
    </xf>
    <xf numFmtId="0" fontId="24" fillId="0" borderId="0" xfId="6" applyFont="1" applyAlignment="1">
      <alignment horizontal="center"/>
    </xf>
    <xf numFmtId="0" fontId="100" fillId="0" borderId="148" xfId="6" applyFont="1" applyBorder="1" applyAlignment="1">
      <alignment horizontal="right"/>
    </xf>
    <xf numFmtId="0" fontId="0" fillId="0" borderId="148" xfId="0" applyBorder="1" applyAlignment="1">
      <alignment horizontal="right"/>
    </xf>
    <xf numFmtId="0" fontId="11" fillId="0" borderId="196" xfId="6" applyFont="1" applyBorder="1" applyAlignment="1">
      <alignment horizontal="center" vertical="center" wrapText="1"/>
    </xf>
    <xf numFmtId="0" fontId="11" fillId="0" borderId="12" xfId="6" applyFont="1" applyBorder="1" applyAlignment="1">
      <alignment horizontal="center" vertical="center" wrapText="1"/>
    </xf>
    <xf numFmtId="0" fontId="11" fillId="0" borderId="86" xfId="6" applyFont="1" applyBorder="1" applyAlignment="1">
      <alignment horizontal="center" vertical="center" wrapText="1"/>
    </xf>
    <xf numFmtId="0" fontId="11" fillId="0" borderId="87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1" fillId="0" borderId="23" xfId="6" applyFont="1" applyBorder="1" applyAlignment="1">
      <alignment horizontal="center" vertical="center" wrapText="1"/>
    </xf>
    <xf numFmtId="0" fontId="11" fillId="0" borderId="199" xfId="6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11" fillId="0" borderId="200" xfId="6" applyFont="1" applyBorder="1" applyAlignment="1">
      <alignment horizontal="center" vertical="center"/>
    </xf>
    <xf numFmtId="0" fontId="11" fillId="0" borderId="86" xfId="6" applyFont="1" applyBorder="1" applyAlignment="1">
      <alignment horizontal="center" vertical="center"/>
    </xf>
    <xf numFmtId="0" fontId="11" fillId="0" borderId="201" xfId="6" applyFont="1" applyBorder="1" applyAlignment="1">
      <alignment horizontal="center" vertical="center"/>
    </xf>
    <xf numFmtId="0" fontId="11" fillId="0" borderId="39" xfId="6" applyFont="1" applyBorder="1" applyAlignment="1">
      <alignment horizontal="center" vertical="center"/>
    </xf>
    <xf numFmtId="0" fontId="11" fillId="0" borderId="3" xfId="6" applyFont="1" applyBorder="1" applyAlignment="1">
      <alignment horizontal="center" vertical="center"/>
    </xf>
    <xf numFmtId="0" fontId="11" fillId="0" borderId="26" xfId="6" applyFont="1" applyBorder="1" applyAlignment="1">
      <alignment horizontal="center" vertical="center"/>
    </xf>
    <xf numFmtId="0" fontId="11" fillId="0" borderId="202" xfId="6" applyFont="1" applyBorder="1" applyAlignment="1">
      <alignment horizontal="center"/>
    </xf>
    <xf numFmtId="0" fontId="11" fillId="0" borderId="190" xfId="6" applyFont="1" applyBorder="1" applyAlignment="1">
      <alignment horizontal="center"/>
    </xf>
    <xf numFmtId="0" fontId="11" fillId="0" borderId="191" xfId="6" applyFont="1" applyBorder="1" applyAlignment="1">
      <alignment horizontal="center"/>
    </xf>
    <xf numFmtId="0" fontId="11" fillId="0" borderId="33" xfId="6" applyFont="1" applyBorder="1" applyAlignment="1">
      <alignment horizontal="center"/>
    </xf>
    <xf numFmtId="0" fontId="11" fillId="0" borderId="36" xfId="6" applyFont="1" applyBorder="1" applyAlignment="1">
      <alignment horizontal="center"/>
    </xf>
    <xf numFmtId="0" fontId="11" fillId="0" borderId="34" xfId="6" applyFont="1" applyBorder="1" applyAlignment="1">
      <alignment horizontal="center"/>
    </xf>
    <xf numFmtId="0" fontId="11" fillId="0" borderId="162" xfId="6" applyFont="1" applyBorder="1" applyAlignment="1">
      <alignment horizontal="center"/>
    </xf>
    <xf numFmtId="0" fontId="11" fillId="0" borderId="23" xfId="6" applyFont="1" applyBorder="1" applyAlignment="1">
      <alignment horizontal="center" vertical="top" wrapText="1"/>
    </xf>
    <xf numFmtId="0" fontId="11" fillId="0" borderId="26" xfId="6" applyFont="1" applyBorder="1" applyAlignment="1">
      <alignment horizontal="center" vertical="top" wrapText="1"/>
    </xf>
    <xf numFmtId="0" fontId="11" fillId="0" borderId="25" xfId="6" applyFont="1" applyBorder="1" applyAlignment="1">
      <alignment horizontal="center" vertical="top" wrapText="1"/>
    </xf>
    <xf numFmtId="0" fontId="11" fillId="0" borderId="3" xfId="6" applyFont="1" applyBorder="1" applyAlignment="1">
      <alignment horizontal="center" vertical="top" wrapText="1"/>
    </xf>
    <xf numFmtId="0" fontId="6" fillId="0" borderId="13" xfId="6" applyFont="1" applyBorder="1" applyAlignment="1">
      <alignment horizontal="center"/>
    </xf>
    <xf numFmtId="0" fontId="6" fillId="0" borderId="14" xfId="6" applyFont="1" applyBorder="1" applyAlignment="1">
      <alignment horizontal="center"/>
    </xf>
    <xf numFmtId="0" fontId="11" fillId="0" borderId="7" xfId="6" applyFont="1" applyBorder="1" applyAlignment="1">
      <alignment horizontal="left"/>
    </xf>
    <xf numFmtId="0" fontId="11" fillId="0" borderId="17" xfId="6" applyFont="1" applyBorder="1" applyAlignment="1">
      <alignment horizontal="left"/>
    </xf>
    <xf numFmtId="0" fontId="11" fillId="0" borderId="5" xfId="6" applyFont="1" applyBorder="1" applyAlignment="1">
      <alignment horizontal="center"/>
    </xf>
    <xf numFmtId="0" fontId="11" fillId="0" borderId="24" xfId="6" applyFont="1" applyBorder="1" applyAlignment="1">
      <alignment horizontal="center"/>
    </xf>
    <xf numFmtId="0" fontId="101" fillId="0" borderId="154" xfId="6" applyFont="1" applyBorder="1" applyAlignment="1">
      <alignment horizontal="center" vertical="center"/>
    </xf>
    <xf numFmtId="0" fontId="26" fillId="0" borderId="92" xfId="0" applyFont="1" applyBorder="1"/>
    <xf numFmtId="0" fontId="102" fillId="0" borderId="89" xfId="6" applyFont="1" applyBorder="1" applyAlignment="1">
      <alignment horizontal="left" wrapText="1"/>
    </xf>
    <xf numFmtId="0" fontId="26" fillId="0" borderId="109" xfId="6" applyFont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39" xfId="6" applyFont="1" applyBorder="1" applyAlignment="1">
      <alignment horizontal="center"/>
    </xf>
    <xf numFmtId="0" fontId="11" fillId="0" borderId="3" xfId="6" applyFont="1" applyBorder="1" applyAlignment="1">
      <alignment horizontal="center"/>
    </xf>
    <xf numFmtId="0" fontId="11" fillId="0" borderId="4" xfId="6" applyFont="1" applyBorder="1" applyAlignment="1">
      <alignment horizontal="center"/>
    </xf>
    <xf numFmtId="0" fontId="104" fillId="0" borderId="17" xfId="9" applyFont="1" applyBorder="1" applyAlignment="1">
      <alignment horizontal="left"/>
    </xf>
    <xf numFmtId="0" fontId="104" fillId="0" borderId="0" xfId="9" applyFont="1" applyAlignment="1">
      <alignment horizontal="left"/>
    </xf>
    <xf numFmtId="0" fontId="100" fillId="0" borderId="23" xfId="6" applyFont="1" applyBorder="1" applyAlignment="1">
      <alignment horizontal="left"/>
    </xf>
    <xf numFmtId="0" fontId="100" fillId="0" borderId="65" xfId="6" applyFont="1" applyBorder="1" applyAlignment="1">
      <alignment horizontal="left"/>
    </xf>
    <xf numFmtId="0" fontId="105" fillId="0" borderId="0" xfId="6" applyFont="1" applyAlignment="1">
      <alignment horizontal="right"/>
    </xf>
    <xf numFmtId="0" fontId="2" fillId="0" borderId="0" xfId="5" applyAlignment="1">
      <alignment horizontal="right"/>
    </xf>
    <xf numFmtId="0" fontId="11" fillId="0" borderId="197" xfId="6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11" fillId="0" borderId="192" xfId="6" applyFont="1" applyBorder="1" applyAlignment="1">
      <alignment horizontal="center"/>
    </xf>
    <xf numFmtId="0" fontId="26" fillId="0" borderId="192" xfId="6" applyFont="1" applyBorder="1" applyAlignment="1">
      <alignment horizontal="center"/>
    </xf>
    <xf numFmtId="0" fontId="26" fillId="0" borderId="198" xfId="6" applyFont="1" applyBorder="1" applyAlignment="1">
      <alignment horizontal="center"/>
    </xf>
    <xf numFmtId="0" fontId="11" fillId="0" borderId="40" xfId="6" applyFont="1" applyBorder="1" applyAlignment="1">
      <alignment horizontal="center"/>
    </xf>
    <xf numFmtId="0" fontId="11" fillId="0" borderId="26" xfId="6" applyFont="1" applyBorder="1" applyAlignment="1">
      <alignment horizontal="center"/>
    </xf>
    <xf numFmtId="0" fontId="11" fillId="0" borderId="23" xfId="6" applyFont="1" applyBorder="1" applyAlignment="1">
      <alignment horizontal="center"/>
    </xf>
    <xf numFmtId="0" fontId="26" fillId="0" borderId="131" xfId="0" applyFont="1" applyBorder="1"/>
    <xf numFmtId="0" fontId="102" fillId="0" borderId="160" xfId="6" applyFont="1" applyBorder="1" applyAlignment="1">
      <alignment horizontal="left" wrapText="1"/>
    </xf>
    <xf numFmtId="0" fontId="102" fillId="0" borderId="64" xfId="6" applyFont="1" applyBorder="1" applyAlignment="1">
      <alignment horizontal="left" wrapText="1"/>
    </xf>
    <xf numFmtId="0" fontId="102" fillId="0" borderId="195" xfId="6" applyFont="1" applyBorder="1" applyAlignment="1">
      <alignment horizontal="left" wrapText="1"/>
    </xf>
    <xf numFmtId="0" fontId="100" fillId="0" borderId="117" xfId="6" applyFont="1" applyBorder="1" applyAlignment="1">
      <alignment horizontal="left"/>
    </xf>
    <xf numFmtId="0" fontId="11" fillId="0" borderId="192" xfId="6" applyFont="1" applyBorder="1" applyAlignment="1">
      <alignment horizontal="center" vertical="center"/>
    </xf>
    <xf numFmtId="0" fontId="26" fillId="0" borderId="192" xfId="0" applyFont="1" applyBorder="1"/>
    <xf numFmtId="0" fontId="26" fillId="0" borderId="198" xfId="0" applyFont="1" applyBorder="1"/>
    <xf numFmtId="0" fontId="7" fillId="0" borderId="25" xfId="6" applyFont="1" applyBorder="1" applyAlignment="1">
      <alignment horizontal="center"/>
    </xf>
    <xf numFmtId="0" fontId="21" fillId="0" borderId="65" xfId="5" applyFont="1" applyBorder="1" applyAlignment="1">
      <alignment horizontal="center"/>
    </xf>
    <xf numFmtId="0" fontId="21" fillId="0" borderId="123" xfId="5" applyFont="1" applyBorder="1" applyAlignment="1">
      <alignment horizontal="center"/>
    </xf>
    <xf numFmtId="0" fontId="26" fillId="0" borderId="64" xfId="6" applyFont="1" applyBorder="1" applyAlignment="1">
      <alignment horizontal="left" wrapText="1"/>
    </xf>
    <xf numFmtId="0" fontId="26" fillId="0" borderId="195" xfId="6" applyFont="1" applyBorder="1" applyAlignment="1">
      <alignment horizontal="left" wrapText="1"/>
    </xf>
    <xf numFmtId="0" fontId="2" fillId="0" borderId="0" xfId="9" applyAlignment="1">
      <alignment horizontal="right"/>
    </xf>
    <xf numFmtId="0" fontId="9" fillId="0" borderId="0" xfId="9" applyFont="1" applyAlignment="1">
      <alignment horizontal="center"/>
    </xf>
    <xf numFmtId="0" fontId="9" fillId="0" borderId="0" xfId="9" applyFont="1" applyAlignment="1">
      <alignment horizontal="center" wrapText="1"/>
    </xf>
    <xf numFmtId="0" fontId="108" fillId="0" borderId="148" xfId="9" applyFont="1" applyBorder="1" applyAlignment="1">
      <alignment horizontal="right"/>
    </xf>
    <xf numFmtId="0" fontId="5" fillId="0" borderId="148" xfId="9" applyFont="1" applyBorder="1" applyAlignment="1">
      <alignment horizontal="right"/>
    </xf>
    <xf numFmtId="0" fontId="7" fillId="0" borderId="122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00" xfId="9" applyFont="1" applyBorder="1" applyAlignment="1">
      <alignment horizontal="center" vertical="center" wrapText="1"/>
    </xf>
    <xf numFmtId="0" fontId="7" fillId="0" borderId="128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7" fillId="0" borderId="184" xfId="9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/>
    </xf>
    <xf numFmtId="0" fontId="26" fillId="0" borderId="102" xfId="0" applyFont="1" applyBorder="1" applyAlignment="1">
      <alignment horizontal="center"/>
    </xf>
    <xf numFmtId="0" fontId="8" fillId="0" borderId="122" xfId="9" applyFont="1" applyBorder="1" applyAlignment="1">
      <alignment horizontal="center" vertical="center"/>
    </xf>
    <xf numFmtId="0" fontId="8" fillId="0" borderId="86" xfId="9" applyFont="1" applyBorder="1" applyAlignment="1">
      <alignment horizontal="center" vertical="center"/>
    </xf>
    <xf numFmtId="0" fontId="8" fillId="0" borderId="87" xfId="9" applyFont="1" applyBorder="1" applyAlignment="1">
      <alignment horizontal="center" vertical="center"/>
    </xf>
    <xf numFmtId="0" fontId="8" fillId="0" borderId="88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3" xfId="9" applyFont="1" applyBorder="1" applyAlignment="1">
      <alignment horizontal="center" vertical="center"/>
    </xf>
    <xf numFmtId="0" fontId="8" fillId="0" borderId="23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7" fillId="0" borderId="85" xfId="9" applyFont="1" applyBorder="1" applyAlignment="1">
      <alignment horizontal="center"/>
    </xf>
    <xf numFmtId="0" fontId="7" fillId="0" borderId="86" xfId="9" applyFont="1" applyBorder="1" applyAlignment="1">
      <alignment horizontal="center"/>
    </xf>
    <xf numFmtId="0" fontId="7" fillId="0" borderId="87" xfId="9" applyFont="1" applyBorder="1" applyAlignment="1">
      <alignment horizontal="center"/>
    </xf>
    <xf numFmtId="0" fontId="7" fillId="0" borderId="88" xfId="9" applyFont="1" applyBorder="1" applyAlignment="1">
      <alignment horizontal="center"/>
    </xf>
    <xf numFmtId="0" fontId="7" fillId="0" borderId="1" xfId="9" applyFont="1" applyBorder="1" applyAlignment="1">
      <alignment horizontal="center"/>
    </xf>
    <xf numFmtId="0" fontId="7" fillId="0" borderId="3" xfId="9" applyFont="1" applyBorder="1" applyAlignment="1">
      <alignment horizontal="center"/>
    </xf>
    <xf numFmtId="0" fontId="7" fillId="0" borderId="23" xfId="9" applyFont="1" applyBorder="1" applyAlignment="1">
      <alignment horizontal="center"/>
    </xf>
    <xf numFmtId="0" fontId="7" fillId="0" borderId="4" xfId="9" applyFont="1" applyBorder="1" applyAlignment="1">
      <alignment horizontal="center"/>
    </xf>
    <xf numFmtId="0" fontId="7" fillId="0" borderId="40" xfId="9" applyFont="1" applyBorder="1" applyAlignment="1">
      <alignment horizontal="center"/>
    </xf>
    <xf numFmtId="0" fontId="7" fillId="0" borderId="124" xfId="9" applyFont="1" applyBorder="1" applyAlignment="1">
      <alignment horizontal="center" vertical="top" wrapText="1"/>
    </xf>
    <xf numFmtId="0" fontId="7" fillId="0" borderId="144" xfId="9" applyFont="1" applyBorder="1" applyAlignment="1">
      <alignment horizontal="center" vertical="top" wrapText="1"/>
    </xf>
    <xf numFmtId="0" fontId="7" fillId="0" borderId="5" xfId="9" applyFont="1" applyBorder="1" applyAlignment="1">
      <alignment horizontal="center" vertical="top" wrapText="1"/>
    </xf>
    <xf numFmtId="0" fontId="7" fillId="0" borderId="2" xfId="9" applyFont="1" applyBorder="1" applyAlignment="1">
      <alignment horizontal="center" vertical="top" wrapText="1"/>
    </xf>
    <xf numFmtId="0" fontId="7" fillId="0" borderId="6" xfId="9" applyFont="1" applyBorder="1" applyAlignment="1">
      <alignment horizontal="center" vertical="top" wrapText="1"/>
    </xf>
    <xf numFmtId="0" fontId="7" fillId="0" borderId="90" xfId="9" applyFont="1" applyBorder="1" applyAlignment="1">
      <alignment horizontal="center" vertical="top" wrapText="1"/>
    </xf>
    <xf numFmtId="0" fontId="7" fillId="0" borderId="2" xfId="9" applyFont="1" applyBorder="1" applyAlignment="1">
      <alignment horizontal="center"/>
    </xf>
    <xf numFmtId="0" fontId="7" fillId="0" borderId="89" xfId="9" applyFont="1" applyBorder="1" applyAlignment="1">
      <alignment horizontal="center"/>
    </xf>
    <xf numFmtId="0" fontId="8" fillId="0" borderId="118" xfId="9" applyFont="1" applyBorder="1" applyAlignment="1">
      <alignment horizontal="left"/>
    </xf>
    <xf numFmtId="0" fontId="26" fillId="0" borderId="65" xfId="0" applyFont="1" applyBorder="1"/>
    <xf numFmtId="0" fontId="7" fillId="0" borderId="65" xfId="9" applyFont="1" applyBorder="1" applyAlignment="1">
      <alignment horizontal="left"/>
    </xf>
    <xf numFmtId="0" fontId="7" fillId="0" borderId="123" xfId="9" applyFont="1" applyBorder="1" applyAlignment="1">
      <alignment horizontal="left"/>
    </xf>
    <xf numFmtId="0" fontId="104" fillId="0" borderId="65" xfId="9" applyFont="1" applyBorder="1" applyAlignment="1">
      <alignment horizontal="left"/>
    </xf>
    <xf numFmtId="0" fontId="104" fillId="0" borderId="123" xfId="9" applyFont="1" applyBorder="1" applyAlignment="1">
      <alignment horizontal="left"/>
    </xf>
    <xf numFmtId="0" fontId="23" fillId="0" borderId="13" xfId="9" applyFont="1" applyBorder="1" applyAlignment="1">
      <alignment horizontal="left"/>
    </xf>
    <xf numFmtId="0" fontId="23" fillId="0" borderId="14" xfId="9" applyFont="1" applyBorder="1"/>
    <xf numFmtId="0" fontId="23" fillId="0" borderId="23" xfId="9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104" fillId="0" borderId="66" xfId="9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69" fillId="0" borderId="23" xfId="9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26" fillId="0" borderId="123" xfId="0" applyFont="1" applyBorder="1" applyAlignment="1">
      <alignment horizontal="left"/>
    </xf>
    <xf numFmtId="0" fontId="109" fillId="0" borderId="13" xfId="9" applyFont="1" applyBorder="1" applyAlignment="1">
      <alignment horizontal="center"/>
    </xf>
    <xf numFmtId="0" fontId="109" fillId="0" borderId="14" xfId="9" applyFont="1" applyBorder="1" applyAlignment="1">
      <alignment horizontal="center"/>
    </xf>
    <xf numFmtId="0" fontId="7" fillId="0" borderId="204" xfId="9" applyFont="1" applyBorder="1" applyAlignment="1">
      <alignment horizontal="center"/>
    </xf>
    <xf numFmtId="0" fontId="2" fillId="0" borderId="192" xfId="9" applyBorder="1" applyAlignment="1">
      <alignment horizontal="center"/>
    </xf>
    <xf numFmtId="0" fontId="2" fillId="0" borderId="198" xfId="9" applyBorder="1" applyAlignment="1">
      <alignment horizontal="center"/>
    </xf>
    <xf numFmtId="0" fontId="7" fillId="0" borderId="65" xfId="9" applyFont="1" applyBorder="1" applyAlignment="1">
      <alignment horizontal="center" vertical="center"/>
    </xf>
    <xf numFmtId="0" fontId="7" fillId="0" borderId="123" xfId="9" applyFont="1" applyBorder="1" applyAlignment="1">
      <alignment horizontal="center" vertical="center"/>
    </xf>
    <xf numFmtId="0" fontId="7" fillId="0" borderId="192" xfId="9" applyFont="1" applyBorder="1" applyAlignment="1">
      <alignment horizontal="center"/>
    </xf>
    <xf numFmtId="0" fontId="7" fillId="0" borderId="203" xfId="9" applyFont="1" applyBorder="1" applyAlignment="1">
      <alignment horizontal="center" vertical="center" wrapText="1"/>
    </xf>
    <xf numFmtId="0" fontId="7" fillId="0" borderId="110" xfId="9" applyFont="1" applyBorder="1" applyAlignment="1">
      <alignment horizontal="center" vertical="center" wrapText="1"/>
    </xf>
    <xf numFmtId="0" fontId="7" fillId="0" borderId="125" xfId="9" applyFont="1" applyBorder="1" applyAlignment="1">
      <alignment horizontal="center" vertical="center" wrapText="1"/>
    </xf>
    <xf numFmtId="0" fontId="7" fillId="0" borderId="198" xfId="9" applyFont="1" applyBorder="1" applyAlignment="1">
      <alignment horizontal="center"/>
    </xf>
    <xf numFmtId="0" fontId="104" fillId="0" borderId="65" xfId="9" applyFont="1" applyBorder="1" applyAlignment="1">
      <alignment horizontal="center" vertical="center"/>
    </xf>
    <xf numFmtId="0" fontId="104" fillId="0" borderId="118" xfId="9" applyFont="1" applyBorder="1" applyAlignment="1">
      <alignment horizontal="center"/>
    </xf>
    <xf numFmtId="0" fontId="104" fillId="0" borderId="65" xfId="9" applyFont="1" applyBorder="1" applyAlignment="1">
      <alignment horizontal="center"/>
    </xf>
    <xf numFmtId="0" fontId="104" fillId="0" borderId="123" xfId="9" applyFont="1" applyBorder="1" applyAlignment="1">
      <alignment horizontal="center"/>
    </xf>
    <xf numFmtId="0" fontId="7" fillId="0" borderId="109" xfId="9" applyFont="1" applyBorder="1" applyAlignment="1">
      <alignment horizontal="center"/>
    </xf>
    <xf numFmtId="0" fontId="104" fillId="0" borderId="40" xfId="9" applyFont="1" applyBorder="1" applyAlignment="1">
      <alignment horizontal="center"/>
    </xf>
    <xf numFmtId="0" fontId="104" fillId="0" borderId="3" xfId="9" applyFont="1" applyBorder="1" applyAlignment="1">
      <alignment horizontal="center"/>
    </xf>
    <xf numFmtId="0" fontId="104" fillId="0" borderId="23" xfId="9" applyFont="1" applyBorder="1" applyAlignment="1">
      <alignment horizontal="center"/>
    </xf>
    <xf numFmtId="0" fontId="104" fillId="0" borderId="4" xfId="9" applyFont="1" applyBorder="1" applyAlignment="1">
      <alignment horizontal="center"/>
    </xf>
    <xf numFmtId="0" fontId="15" fillId="0" borderId="12" xfId="10" applyFont="1" applyBorder="1" applyAlignment="1">
      <alignment horizontal="left"/>
    </xf>
    <xf numFmtId="0" fontId="15" fillId="0" borderId="27" xfId="10" applyFont="1" applyBorder="1" applyAlignment="1">
      <alignment horizontal="left"/>
    </xf>
    <xf numFmtId="0" fontId="21" fillId="0" borderId="12" xfId="10" applyFont="1" applyBorder="1" applyAlignment="1">
      <alignment horizontal="left" wrapText="1"/>
    </xf>
    <xf numFmtId="0" fontId="21" fillId="0" borderId="27" xfId="10" applyFont="1" applyBorder="1" applyAlignment="1">
      <alignment horizontal="left" wrapText="1"/>
    </xf>
    <xf numFmtId="0" fontId="21" fillId="0" borderId="12" xfId="10" applyFont="1" applyBorder="1" applyAlignment="1">
      <alignment horizontal="left"/>
    </xf>
    <xf numFmtId="0" fontId="21" fillId="0" borderId="27" xfId="10" applyFont="1" applyBorder="1" applyAlignment="1">
      <alignment horizontal="left"/>
    </xf>
    <xf numFmtId="0" fontId="0" fillId="0" borderId="27" xfId="0" applyBorder="1" applyAlignment="1">
      <alignment horizontal="left" wrapText="1"/>
    </xf>
    <xf numFmtId="0" fontId="14" fillId="0" borderId="193" xfId="10" applyFont="1" applyBorder="1"/>
    <xf numFmtId="0" fontId="14" fillId="0" borderId="148" xfId="10" applyFont="1" applyBorder="1"/>
    <xf numFmtId="0" fontId="15" fillId="0" borderId="12" xfId="10" applyFont="1" applyBorder="1" applyAlignment="1">
      <alignment horizontal="left" wrapText="1"/>
    </xf>
    <xf numFmtId="0" fontId="15" fillId="0" borderId="27" xfId="10" applyFont="1" applyBorder="1" applyAlignment="1">
      <alignment horizontal="left" wrapText="1"/>
    </xf>
    <xf numFmtId="0" fontId="17" fillId="0" borderId="12" xfId="10" applyFont="1" applyBorder="1" applyAlignment="1">
      <alignment horizontal="center"/>
    </xf>
    <xf numFmtId="0" fontId="12" fillId="0" borderId="0" xfId="10" applyFont="1" applyAlignment="1">
      <alignment horizontal="center"/>
    </xf>
    <xf numFmtId="0" fontId="2" fillId="0" borderId="0" xfId="10" applyAlignment="1">
      <alignment wrapText="1"/>
    </xf>
    <xf numFmtId="0" fontId="0" fillId="0" borderId="0" xfId="0"/>
    <xf numFmtId="0" fontId="14" fillId="0" borderId="205" xfId="10" applyFont="1" applyBorder="1" applyAlignment="1">
      <alignment horizontal="center" vertical="center"/>
    </xf>
    <xf numFmtId="0" fontId="13" fillId="0" borderId="192" xfId="10" applyFont="1" applyBorder="1" applyAlignment="1">
      <alignment horizontal="center" vertical="center"/>
    </xf>
    <xf numFmtId="0" fontId="13" fillId="0" borderId="198" xfId="10" applyFont="1" applyBorder="1" applyAlignment="1">
      <alignment horizontal="center" vertical="center"/>
    </xf>
    <xf numFmtId="0" fontId="17" fillId="0" borderId="207" xfId="10" applyFont="1" applyBorder="1" applyAlignment="1">
      <alignment horizontal="center" vertical="center"/>
    </xf>
    <xf numFmtId="0" fontId="12" fillId="0" borderId="47" xfId="10" applyFont="1" applyBorder="1" applyAlignment="1">
      <alignment horizontal="center" vertical="center"/>
    </xf>
    <xf numFmtId="0" fontId="107" fillId="0" borderId="0" xfId="1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1" fillId="0" borderId="148" xfId="10" applyFont="1" applyBorder="1" applyAlignment="1">
      <alignment horizontal="right"/>
    </xf>
    <xf numFmtId="0" fontId="14" fillId="0" borderId="204" xfId="10" applyFont="1" applyBorder="1" applyAlignment="1">
      <alignment horizontal="center" vertical="center"/>
    </xf>
    <xf numFmtId="0" fontId="14" fillId="0" borderId="192" xfId="10" applyFont="1" applyBorder="1" applyAlignment="1">
      <alignment horizontal="center" vertical="center"/>
    </xf>
    <xf numFmtId="0" fontId="13" fillId="0" borderId="206" xfId="10" applyFont="1" applyBorder="1" applyAlignment="1">
      <alignment horizontal="center" vertical="center"/>
    </xf>
    <xf numFmtId="0" fontId="14" fillId="0" borderId="199" xfId="10" applyFont="1" applyBorder="1" applyAlignment="1">
      <alignment horizontal="center" vertical="center"/>
    </xf>
    <xf numFmtId="0" fontId="14" fillId="0" borderId="128" xfId="10" applyFont="1" applyBorder="1" applyAlignment="1">
      <alignment horizontal="center" vertical="center"/>
    </xf>
    <xf numFmtId="0" fontId="14" fillId="0" borderId="202" xfId="10" applyFont="1" applyBorder="1" applyAlignment="1">
      <alignment horizontal="center" vertical="center"/>
    </xf>
    <xf numFmtId="0" fontId="14" fillId="0" borderId="205" xfId="10" applyFont="1" applyBorder="1" applyAlignment="1">
      <alignment horizontal="center" vertical="center" wrapText="1"/>
    </xf>
    <xf numFmtId="0" fontId="14" fillId="0" borderId="192" xfId="10" applyFont="1" applyBorder="1" applyAlignment="1">
      <alignment horizontal="center" vertical="center" wrapText="1"/>
    </xf>
    <xf numFmtId="0" fontId="14" fillId="0" borderId="206" xfId="10" applyFont="1" applyBorder="1" applyAlignment="1">
      <alignment horizontal="center" vertical="center" wrapText="1"/>
    </xf>
    <xf numFmtId="0" fontId="99" fillId="0" borderId="13" xfId="11" applyFont="1" applyBorder="1" applyAlignment="1">
      <alignment horizontal="center"/>
    </xf>
    <xf numFmtId="0" fontId="99" fillId="0" borderId="14" xfId="11" applyFont="1" applyBorder="1" applyAlignment="1">
      <alignment horizontal="center"/>
    </xf>
    <xf numFmtId="0" fontId="15" fillId="0" borderId="196" xfId="11" applyFont="1" applyBorder="1" applyAlignment="1">
      <alignment horizontal="center"/>
    </xf>
    <xf numFmtId="0" fontId="15" fillId="0" borderId="128" xfId="11" applyFont="1" applyBorder="1" applyAlignment="1">
      <alignment horizontal="center"/>
    </xf>
    <xf numFmtId="0" fontId="81" fillId="0" borderId="197" xfId="12" applyFont="1" applyBorder="1" applyAlignment="1">
      <alignment horizontal="center" vertical="top" wrapText="1"/>
    </xf>
    <xf numFmtId="0" fontId="81" fillId="0" borderId="167" xfId="12" applyFont="1" applyBorder="1" applyAlignment="1">
      <alignment horizontal="center" vertical="top" wrapText="1"/>
    </xf>
    <xf numFmtId="0" fontId="71" fillId="0" borderId="148" xfId="11" applyFont="1" applyBorder="1" applyAlignment="1">
      <alignment horizontal="right"/>
    </xf>
    <xf numFmtId="0" fontId="81" fillId="0" borderId="128" xfId="12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9" xfId="0" applyBorder="1" applyAlignment="1">
      <alignment vertical="top"/>
    </xf>
    <xf numFmtId="0" fontId="81" fillId="0" borderId="163" xfId="12" applyFont="1" applyBorder="1" applyAlignment="1">
      <alignment horizontal="center" vertical="top" wrapText="1"/>
    </xf>
    <xf numFmtId="0" fontId="0" fillId="0" borderId="108" xfId="0" applyBorder="1" applyAlignment="1">
      <alignment vertical="top"/>
    </xf>
    <xf numFmtId="0" fontId="0" fillId="0" borderId="111" xfId="0" applyBorder="1" applyAlignment="1">
      <alignment vertical="top"/>
    </xf>
    <xf numFmtId="0" fontId="81" fillId="0" borderId="208" xfId="12" applyFont="1" applyBorder="1" applyAlignment="1">
      <alignment horizontal="center" vertical="top" wrapText="1"/>
    </xf>
    <xf numFmtId="0" fontId="0" fillId="0" borderId="180" xfId="0" applyBorder="1" applyAlignment="1">
      <alignment vertical="top"/>
    </xf>
    <xf numFmtId="0" fontId="0" fillId="0" borderId="181" xfId="0" applyBorder="1" applyAlignment="1">
      <alignment vertical="top"/>
    </xf>
    <xf numFmtId="0" fontId="81" fillId="0" borderId="209" xfId="12" applyFont="1" applyBorder="1" applyAlignment="1">
      <alignment horizontal="center" vertical="top" wrapText="1"/>
    </xf>
    <xf numFmtId="49" fontId="17" fillId="0" borderId="12" xfId="11" applyNumberFormat="1" applyFont="1" applyBorder="1"/>
    <xf numFmtId="49" fontId="17" fillId="0" borderId="0" xfId="11" applyNumberFormat="1" applyFont="1"/>
    <xf numFmtId="0" fontId="12" fillId="0" borderId="0" xfId="11" applyFont="1" applyAlignment="1">
      <alignment horizontal="center"/>
    </xf>
    <xf numFmtId="0" fontId="2" fillId="0" borderId="0" xfId="11" applyAlignment="1">
      <alignment horizontal="center"/>
    </xf>
    <xf numFmtId="0" fontId="16" fillId="0" borderId="0" xfId="11" applyFont="1" applyAlignment="1">
      <alignment horizontal="center"/>
    </xf>
    <xf numFmtId="0" fontId="71" fillId="0" borderId="0" xfId="11" applyFont="1" applyAlignment="1">
      <alignment horizontal="right"/>
    </xf>
    <xf numFmtId="0" fontId="81" fillId="0" borderId="208" xfId="12" applyFont="1" applyBorder="1" applyAlignment="1">
      <alignment horizontal="center" vertical="center" wrapText="1"/>
    </xf>
    <xf numFmtId="0" fontId="0" fillId="0" borderId="209" xfId="0" applyBorder="1" applyAlignment="1">
      <alignment vertical="center" wrapText="1"/>
    </xf>
    <xf numFmtId="0" fontId="12" fillId="0" borderId="0" xfId="12" applyFont="1" applyAlignment="1">
      <alignment horizontal="center"/>
    </xf>
    <xf numFmtId="0" fontId="2" fillId="0" borderId="0" xfId="12" applyAlignment="1">
      <alignment horizontal="center"/>
    </xf>
    <xf numFmtId="0" fontId="13" fillId="0" borderId="0" xfId="12" applyFont="1" applyAlignment="1">
      <alignment horizontal="center"/>
    </xf>
    <xf numFmtId="0" fontId="93" fillId="0" borderId="13" xfId="12" applyFont="1" applyBorder="1" applyAlignment="1">
      <alignment horizontal="center"/>
    </xf>
    <xf numFmtId="0" fontId="93" fillId="0" borderId="14" xfId="12" applyFont="1" applyBorder="1" applyAlignment="1">
      <alignment horizontal="center"/>
    </xf>
    <xf numFmtId="0" fontId="82" fillId="0" borderId="118" xfId="12" applyFont="1" applyBorder="1"/>
    <xf numFmtId="0" fontId="79" fillId="0" borderId="117" xfId="0" applyFont="1" applyBorder="1"/>
    <xf numFmtId="0" fontId="80" fillId="0" borderId="204" xfId="12" applyFont="1" applyBorder="1" applyAlignment="1">
      <alignment horizontal="center"/>
    </xf>
    <xf numFmtId="0" fontId="80" fillId="0" borderId="192" xfId="12" applyFont="1" applyBorder="1" applyAlignment="1">
      <alignment horizontal="center"/>
    </xf>
    <xf numFmtId="0" fontId="81" fillId="0" borderId="197" xfId="12" applyFont="1" applyBorder="1" applyAlignment="1">
      <alignment horizontal="center" vertical="center" wrapText="1"/>
    </xf>
    <xf numFmtId="0" fontId="0" fillId="0" borderId="167" xfId="0" applyBorder="1" applyAlignment="1">
      <alignment vertical="center" wrapText="1"/>
    </xf>
    <xf numFmtId="0" fontId="81" fillId="0" borderId="128" xfId="12" applyFont="1" applyBorder="1" applyAlignment="1">
      <alignment horizontal="center" vertical="center" wrapText="1"/>
    </xf>
    <xf numFmtId="0" fontId="0" fillId="0" borderId="148" xfId="0" applyBorder="1" applyAlignment="1">
      <alignment vertical="center" wrapText="1"/>
    </xf>
    <xf numFmtId="0" fontId="81" fillId="0" borderId="199" xfId="12" applyFont="1" applyBorder="1" applyAlignment="1">
      <alignment horizontal="center" vertical="center" wrapText="1"/>
    </xf>
    <xf numFmtId="0" fontId="0" fillId="0" borderId="210" xfId="0" applyBorder="1" applyAlignment="1">
      <alignment vertical="center" wrapText="1"/>
    </xf>
    <xf numFmtId="0" fontId="5" fillId="0" borderId="0" xfId="0" applyFont="1" applyAlignment="1">
      <alignment horizontal="center"/>
    </xf>
    <xf numFmtId="3" fontId="57" fillId="2" borderId="5" xfId="1" applyFont="1" applyFill="1" applyBorder="1" applyAlignment="1">
      <alignment horizontal="center" vertical="center" textRotation="90" wrapText="1"/>
    </xf>
    <xf numFmtId="3" fontId="57" fillId="2" borderId="2" xfId="1" applyFont="1" applyFill="1" applyBorder="1" applyAlignment="1">
      <alignment horizontal="center" vertical="center" textRotation="90" wrapText="1"/>
    </xf>
    <xf numFmtId="3" fontId="55" fillId="2" borderId="199" xfId="1" applyFont="1" applyFill="1" applyBorder="1" applyAlignment="1">
      <alignment horizontal="center" vertical="center"/>
    </xf>
    <xf numFmtId="3" fontId="55" fillId="2" borderId="10" xfId="1" applyFont="1" applyFill="1" applyBorder="1" applyAlignment="1">
      <alignment horizontal="center" vertical="center"/>
    </xf>
    <xf numFmtId="3" fontId="55" fillId="2" borderId="210" xfId="1" applyFont="1" applyFill="1" applyBorder="1" applyAlignment="1">
      <alignment horizontal="center" vertical="center"/>
    </xf>
    <xf numFmtId="3" fontId="56" fillId="2" borderId="205" xfId="1" applyFont="1" applyFill="1" applyBorder="1" applyAlignment="1">
      <alignment horizontal="center" vertical="center"/>
    </xf>
    <xf numFmtId="3" fontId="56" fillId="2" borderId="192" xfId="1" applyFont="1" applyFill="1" applyBorder="1" applyAlignment="1">
      <alignment horizontal="center" vertical="center"/>
    </xf>
    <xf numFmtId="3" fontId="57" fillId="2" borderId="7" xfId="1" applyFont="1" applyFill="1" applyBorder="1" applyAlignment="1">
      <alignment horizontal="center" vertical="center" textRotation="90" wrapText="1"/>
    </xf>
    <xf numFmtId="3" fontId="57" fillId="2" borderId="204" xfId="1" applyFont="1" applyFill="1" applyBorder="1" applyAlignment="1">
      <alignment horizontal="center" vertical="center" wrapText="1"/>
    </xf>
    <xf numFmtId="3" fontId="57" fillId="2" borderId="192" xfId="1" applyFont="1" applyFill="1" applyBorder="1" applyAlignment="1">
      <alignment horizontal="center" vertical="center" wrapText="1"/>
    </xf>
    <xf numFmtId="3" fontId="57" fillId="2" borderId="184" xfId="1" applyFont="1" applyFill="1" applyBorder="1" applyAlignment="1">
      <alignment horizontal="center" vertical="center" textRotation="90" wrapText="1"/>
    </xf>
    <xf numFmtId="3" fontId="57" fillId="2" borderId="96" xfId="1" applyFont="1" applyFill="1" applyBorder="1" applyAlignment="1">
      <alignment horizontal="center" vertical="center" textRotation="90" wrapText="1"/>
    </xf>
    <xf numFmtId="3" fontId="57" fillId="2" borderId="102" xfId="1" applyFont="1" applyFill="1" applyBorder="1" applyAlignment="1">
      <alignment horizontal="center" vertical="center" textRotation="90" wrapText="1"/>
    </xf>
    <xf numFmtId="3" fontId="57" fillId="2" borderId="198" xfId="1" applyFont="1" applyFill="1" applyBorder="1" applyAlignment="1">
      <alignment horizontal="center" vertical="center" wrapText="1"/>
    </xf>
    <xf numFmtId="0" fontId="57" fillId="0" borderId="0" xfId="2" applyFont="1" applyBorder="1" applyAlignment="1">
      <alignment horizontal="center" textRotation="90"/>
    </xf>
    <xf numFmtId="0" fontId="0" fillId="0" borderId="2" xfId="0" applyBorder="1" applyAlignment="1">
      <alignment horizontal="center" vertical="center" textRotation="90" wrapText="1"/>
    </xf>
    <xf numFmtId="3" fontId="57" fillId="2" borderId="6" xfId="1" applyFont="1" applyFill="1" applyBorder="1" applyAlignment="1">
      <alignment horizontal="center" vertical="center" textRotation="90" wrapText="1"/>
    </xf>
    <xf numFmtId="3" fontId="57" fillId="2" borderId="90" xfId="1" applyFont="1" applyFill="1" applyBorder="1" applyAlignment="1">
      <alignment horizontal="center" vertical="center" textRotation="90" wrapText="1"/>
    </xf>
    <xf numFmtId="3" fontId="57" fillId="2" borderId="24" xfId="1" applyFont="1" applyFill="1" applyBorder="1" applyAlignment="1">
      <alignment horizontal="center" vertical="center" textRotation="90" wrapText="1"/>
    </xf>
    <xf numFmtId="0" fontId="54" fillId="0" borderId="17" xfId="0" applyFont="1" applyBorder="1" applyAlignment="1">
      <alignment horizontal="center" vertical="center" textRotation="90" wrapText="1"/>
    </xf>
    <xf numFmtId="3" fontId="57" fillId="2" borderId="53" xfId="1" applyFont="1" applyFill="1" applyBorder="1" applyAlignment="1">
      <alignment horizontal="center" vertical="center" textRotation="90" wrapText="1"/>
    </xf>
    <xf numFmtId="3" fontId="57" fillId="2" borderId="101" xfId="1" applyFont="1" applyFill="1" applyBorder="1" applyAlignment="1">
      <alignment horizontal="center" vertical="center" textRotation="90" wrapText="1"/>
    </xf>
    <xf numFmtId="3" fontId="57" fillId="2" borderId="17" xfId="1" applyFont="1" applyFill="1" applyBorder="1" applyAlignment="1">
      <alignment horizontal="center" vertical="center" textRotation="90" wrapText="1"/>
    </xf>
    <xf numFmtId="3" fontId="57" fillId="2" borderId="89" xfId="1" applyFont="1" applyFill="1" applyBorder="1" applyAlignment="1">
      <alignment horizontal="center" vertical="center" textRotation="90" wrapText="1"/>
    </xf>
    <xf numFmtId="0" fontId="54" fillId="0" borderId="2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37" fillId="0" borderId="0" xfId="14" applyFont="1" applyFill="1" applyBorder="1" applyAlignment="1" applyProtection="1">
      <alignment horizontal="center" vertical="center" wrapText="1"/>
    </xf>
    <xf numFmtId="0" fontId="39" fillId="0" borderId="0" xfId="14" applyFont="1" applyFill="1" applyBorder="1" applyAlignment="1" applyProtection="1">
      <alignment horizontal="right"/>
    </xf>
    <xf numFmtId="0" fontId="40" fillId="0" borderId="71" xfId="14" applyFont="1" applyFill="1" applyBorder="1" applyAlignment="1" applyProtection="1">
      <alignment horizontal="center" vertical="center" wrapText="1"/>
    </xf>
    <xf numFmtId="0" fontId="42" fillId="0" borderId="211" xfId="13" applyFont="1" applyFill="1" applyBorder="1" applyAlignment="1" applyProtection="1">
      <alignment horizontal="center" vertical="center"/>
    </xf>
    <xf numFmtId="0" fontId="42" fillId="0" borderId="212" xfId="13" applyFont="1" applyFill="1" applyBorder="1" applyAlignment="1" applyProtection="1">
      <alignment horizontal="center" vertical="center"/>
    </xf>
    <xf numFmtId="0" fontId="42" fillId="0" borderId="77" xfId="13" applyFont="1" applyFill="1" applyBorder="1" applyAlignment="1" applyProtection="1">
      <alignment horizontal="center" vertical="center"/>
    </xf>
    <xf numFmtId="0" fontId="39" fillId="0" borderId="72" xfId="14" applyFont="1" applyFill="1" applyBorder="1" applyAlignment="1" applyProtection="1">
      <alignment horizontal="center" vertical="center" wrapText="1"/>
    </xf>
    <xf numFmtId="0" fontId="39" fillId="0" borderId="73" xfId="14" applyFont="1" applyFill="1" applyBorder="1" applyAlignment="1" applyProtection="1">
      <alignment horizontal="center" vertical="center" wrapText="1"/>
    </xf>
    <xf numFmtId="0" fontId="39" fillId="0" borderId="76" xfId="14" applyFont="1" applyFill="1" applyBorder="1" applyAlignment="1" applyProtection="1">
      <alignment horizontal="center" wrapText="1"/>
    </xf>
    <xf numFmtId="0" fontId="48" fillId="0" borderId="0" xfId="13" applyFont="1" applyFill="1" applyBorder="1" applyAlignment="1" applyProtection="1">
      <alignment horizontal="center" vertical="center" wrapText="1"/>
    </xf>
    <xf numFmtId="0" fontId="49" fillId="0" borderId="0" xfId="13" applyFont="1" applyFill="1" applyBorder="1" applyAlignment="1" applyProtection="1">
      <alignment horizontal="center" vertical="center" wrapText="1"/>
    </xf>
    <xf numFmtId="0" fontId="42" fillId="0" borderId="0" xfId="13" applyFont="1" applyFill="1" applyBorder="1" applyAlignment="1" applyProtection="1">
      <alignment horizontal="right" vertical="center"/>
    </xf>
    <xf numFmtId="0" fontId="49" fillId="0" borderId="71" xfId="13" applyFont="1" applyFill="1" applyBorder="1" applyAlignment="1" applyProtection="1">
      <alignment horizontal="center" vertical="center" wrapText="1"/>
    </xf>
    <xf numFmtId="0" fontId="51" fillId="0" borderId="73" xfId="13" applyFont="1" applyFill="1" applyBorder="1" applyAlignment="1" applyProtection="1">
      <alignment horizontal="center" vertical="center" wrapText="1"/>
    </xf>
    <xf numFmtId="3" fontId="7" fillId="0" borderId="5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215" xfId="0" applyFont="1" applyBorder="1" applyAlignment="1"/>
    <xf numFmtId="0" fontId="17" fillId="0" borderId="50" xfId="0" applyFont="1" applyBorder="1" applyAlignment="1"/>
    <xf numFmtId="0" fontId="17" fillId="0" borderId="216" xfId="0" applyFont="1" applyBorder="1" applyAlignment="1"/>
    <xf numFmtId="0" fontId="17" fillId="0" borderId="199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17" fillId="0" borderId="21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7" fillId="0" borderId="192" xfId="0" applyFont="1" applyBorder="1" applyAlignment="1">
      <alignment horizontal="center"/>
    </xf>
    <xf numFmtId="0" fontId="0" fillId="0" borderId="192" xfId="0" applyBorder="1" applyAlignment="1"/>
    <xf numFmtId="0" fontId="12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/>
    </xf>
    <xf numFmtId="3" fontId="14" fillId="0" borderId="213" xfId="0" applyNumberFormat="1" applyFont="1" applyBorder="1" applyAlignment="1">
      <alignment horizontal="center"/>
    </xf>
    <xf numFmtId="0" fontId="0" fillId="0" borderId="195" xfId="0" applyBorder="1" applyAlignment="1">
      <alignment horizontal="center"/>
    </xf>
    <xf numFmtId="0" fontId="16" fillId="0" borderId="184" xfId="0" applyFont="1" applyBorder="1" applyAlignment="1">
      <alignment horizontal="center" wrapText="1"/>
    </xf>
    <xf numFmtId="0" fontId="28" fillId="0" borderId="96" xfId="0" applyFont="1" applyBorder="1" applyAlignment="1">
      <alignment horizontal="center" wrapText="1"/>
    </xf>
    <xf numFmtId="0" fontId="0" fillId="0" borderId="214" xfId="0" applyBorder="1" applyAlignment="1">
      <alignment wrapText="1"/>
    </xf>
    <xf numFmtId="0" fontId="17" fillId="0" borderId="39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3" fontId="14" fillId="0" borderId="213" xfId="0" applyNumberFormat="1" applyFont="1" applyBorder="1" applyAlignment="1"/>
    <xf numFmtId="3" fontId="14" fillId="0" borderId="195" xfId="0" applyNumberFormat="1" applyFont="1" applyBorder="1" applyAlignment="1"/>
    <xf numFmtId="3" fontId="14" fillId="0" borderId="25" xfId="0" applyNumberFormat="1" applyFont="1" applyBorder="1" applyAlignment="1"/>
    <xf numFmtId="3" fontId="14" fillId="0" borderId="117" xfId="0" applyNumberFormat="1" applyFont="1" applyBorder="1" applyAlignment="1"/>
    <xf numFmtId="0" fontId="12" fillId="0" borderId="105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0" borderId="103" xfId="0" applyFont="1" applyBorder="1" applyAlignment="1">
      <alignment horizontal="center" wrapText="1"/>
    </xf>
    <xf numFmtId="0" fontId="12" fillId="0" borderId="105" xfId="0" applyFont="1" applyBorder="1" applyAlignment="1">
      <alignment horizontal="center" wrapText="1"/>
    </xf>
    <xf numFmtId="0" fontId="12" fillId="0" borderId="10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3" fontId="12" fillId="0" borderId="60" xfId="0" applyNumberFormat="1" applyFont="1" applyBorder="1" applyAlignment="1"/>
    <xf numFmtId="3" fontId="12" fillId="0" borderId="131" xfId="0" applyNumberFormat="1" applyFont="1" applyBorder="1" applyAlignment="1"/>
    <xf numFmtId="3" fontId="14" fillId="0" borderId="138" xfId="0" applyNumberFormat="1" applyFont="1" applyBorder="1" applyAlignment="1">
      <alignment horizontal="right"/>
    </xf>
    <xf numFmtId="3" fontId="14" fillId="0" borderId="187" xfId="0" applyNumberFormat="1" applyFont="1" applyBorder="1" applyAlignment="1">
      <alignment horizontal="right"/>
    </xf>
    <xf numFmtId="0" fontId="11" fillId="0" borderId="12" xfId="6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192" xfId="5" applyFont="1" applyBorder="1" applyAlignment="1">
      <alignment horizontal="center"/>
    </xf>
    <xf numFmtId="0" fontId="0" fillId="0" borderId="198" xfId="0" applyBorder="1" applyAlignment="1">
      <alignment horizontal="center"/>
    </xf>
    <xf numFmtId="0" fontId="11" fillId="0" borderId="196" xfId="6" applyFont="1" applyBorder="1" applyAlignment="1">
      <alignment horizontal="center" vertical="center"/>
    </xf>
    <xf numFmtId="0" fontId="0" fillId="0" borderId="128" xfId="0" applyBorder="1" applyAlignment="1">
      <alignment horizontal="center"/>
    </xf>
    <xf numFmtId="0" fontId="0" fillId="0" borderId="217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20" xfId="0" applyBorder="1" applyAlignment="1">
      <alignment horizontal="center"/>
    </xf>
    <xf numFmtId="0" fontId="11" fillId="0" borderId="205" xfId="6" applyFont="1" applyBorder="1" applyAlignment="1">
      <alignment horizontal="center" vertical="center"/>
    </xf>
    <xf numFmtId="0" fontId="11" fillId="0" borderId="206" xfId="6" applyFont="1" applyBorder="1" applyAlignment="1">
      <alignment horizontal="center" vertical="center"/>
    </xf>
    <xf numFmtId="0" fontId="11" fillId="0" borderId="205" xfId="6" applyFont="1" applyBorder="1" applyAlignment="1">
      <alignment horizontal="center"/>
    </xf>
    <xf numFmtId="0" fontId="0" fillId="0" borderId="206" xfId="0" applyBorder="1" applyAlignment="1">
      <alignment horizontal="center"/>
    </xf>
    <xf numFmtId="0" fontId="11" fillId="0" borderId="206" xfId="6" applyFont="1" applyBorder="1" applyAlignment="1">
      <alignment horizontal="center"/>
    </xf>
    <xf numFmtId="0" fontId="21" fillId="0" borderId="205" xfId="5" applyFont="1" applyBorder="1" applyAlignment="1">
      <alignment horizontal="center"/>
    </xf>
    <xf numFmtId="0" fontId="21" fillId="0" borderId="206" xfId="5" applyFont="1" applyBorder="1" applyAlignment="1">
      <alignment horizontal="center"/>
    </xf>
    <xf numFmtId="0" fontId="11" fillId="0" borderId="0" xfId="6" applyFont="1" applyAlignment="1">
      <alignment horizontal="center"/>
    </xf>
    <xf numFmtId="0" fontId="18" fillId="0" borderId="0" xfId="6" applyFont="1" applyAlignment="1">
      <alignment horizontal="center"/>
    </xf>
    <xf numFmtId="0" fontId="27" fillId="0" borderId="0" xfId="0" applyFont="1" applyAlignment="1">
      <alignment horizontal="center"/>
    </xf>
    <xf numFmtId="3" fontId="5" fillId="0" borderId="60" xfId="0" applyNumberFormat="1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3" fontId="0" fillId="0" borderId="25" xfId="0" applyNumberForma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31" xfId="0" applyBorder="1" applyAlignment="1">
      <alignment horizontal="center"/>
    </xf>
    <xf numFmtId="0" fontId="5" fillId="0" borderId="218" xfId="0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0" fontId="5" fillId="0" borderId="219" xfId="0" applyFont="1" applyBorder="1" applyAlignment="1">
      <alignment horizontal="center" vertical="center" wrapText="1"/>
    </xf>
    <xf numFmtId="0" fontId="5" fillId="0" borderId="18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</cellXfs>
  <cellStyles count="15">
    <cellStyle name="ktsgv" xfId="1"/>
    <cellStyle name="Normál" xfId="0" builtinId="0"/>
    <cellStyle name="Normál_bevételek" xfId="2"/>
    <cellStyle name="Normál_Munka1" xfId="3"/>
    <cellStyle name="Normál_Munka10" xfId="4"/>
    <cellStyle name="Normál_Munka11" xfId="5"/>
    <cellStyle name="Normál_Munka11_1" xfId="6"/>
    <cellStyle name="Normál_Munka2" xfId="7"/>
    <cellStyle name="Normál_Munka2_1" xfId="8"/>
    <cellStyle name="Normál_Munka3" xfId="9"/>
    <cellStyle name="Normál_Munka4" xfId="10"/>
    <cellStyle name="Normál_Munka5" xfId="11"/>
    <cellStyle name="Normál_Munka6" xfId="12"/>
    <cellStyle name="Normál_VAGYONK" xfId="13"/>
    <cellStyle name="Normál_VAGYONKIM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45" sqref="D45"/>
    </sheetView>
  </sheetViews>
  <sheetFormatPr defaultRowHeight="12.75" x14ac:dyDescent="0.2"/>
  <cols>
    <col min="7" max="7" width="9.5703125" bestFit="1" customWidth="1"/>
    <col min="9" max="9" width="36.42578125" customWidth="1"/>
    <col min="10" max="10" width="9.5703125" bestFit="1" customWidth="1"/>
  </cols>
  <sheetData>
    <row r="1" spans="1:10" ht="16.5" x14ac:dyDescent="0.25">
      <c r="A1" s="1"/>
      <c r="B1" s="1584"/>
      <c r="C1" s="1584"/>
      <c r="D1" s="1584"/>
      <c r="E1" s="1584"/>
      <c r="F1" s="1584"/>
      <c r="G1" s="1584"/>
      <c r="H1" s="1584"/>
      <c r="I1" s="1584"/>
      <c r="J1" s="1584"/>
    </row>
    <row r="2" spans="1:10" x14ac:dyDescent="0.2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582" t="s">
        <v>627</v>
      </c>
      <c r="C4" s="1582"/>
      <c r="D4" s="1582"/>
      <c r="E4" s="1582"/>
      <c r="F4" s="1582"/>
      <c r="G4" s="1582"/>
      <c r="H4" s="1582"/>
      <c r="I4" s="1582"/>
      <c r="J4" s="1582"/>
    </row>
    <row r="5" spans="1:10" x14ac:dyDescent="0.2">
      <c r="A5" s="1"/>
      <c r="B5" s="1585" t="s">
        <v>628</v>
      </c>
      <c r="C5" s="1582"/>
      <c r="D5" s="1582"/>
      <c r="E5" s="1582"/>
      <c r="F5" s="1582"/>
      <c r="G5" s="1582"/>
      <c r="H5" s="1582"/>
      <c r="I5" s="1582"/>
      <c r="J5" s="1582"/>
    </row>
    <row r="6" spans="1:10" x14ac:dyDescent="0.2">
      <c r="A6" s="1"/>
      <c r="B6" s="1582"/>
      <c r="C6" s="1583"/>
      <c r="D6" s="1583"/>
      <c r="E6" s="1583"/>
      <c r="F6" s="1583"/>
      <c r="G6" s="1583"/>
      <c r="H6" s="1583"/>
      <c r="I6" s="1583"/>
      <c r="J6" s="1583"/>
    </row>
    <row r="7" spans="1:10" x14ac:dyDescent="0.2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x14ac:dyDescent="0.2">
      <c r="A8" s="1"/>
      <c r="B8" s="1"/>
      <c r="C8" s="1"/>
      <c r="D8" s="4"/>
      <c r="E8" s="4"/>
      <c r="F8" s="4"/>
      <c r="G8" s="4"/>
      <c r="H8" s="4"/>
      <c r="I8" s="4"/>
      <c r="J8" s="4"/>
    </row>
    <row r="9" spans="1:10" ht="13.5" thickBot="1" x14ac:dyDescent="0.25">
      <c r="A9" s="1"/>
      <c r="B9" s="1"/>
      <c r="C9" s="1"/>
      <c r="D9" s="1"/>
      <c r="E9" s="1"/>
      <c r="F9" s="1"/>
      <c r="G9" s="1"/>
      <c r="H9" s="1"/>
      <c r="I9" s="1586" t="s">
        <v>315</v>
      </c>
      <c r="J9" s="1586"/>
    </row>
    <row r="10" spans="1:10" ht="13.5" thickTop="1" x14ac:dyDescent="0.2">
      <c r="A10" s="1"/>
      <c r="B10" s="1587" t="s">
        <v>0</v>
      </c>
      <c r="C10" s="1589" t="s">
        <v>1</v>
      </c>
      <c r="D10" s="1589"/>
      <c r="E10" s="1589"/>
      <c r="F10" s="1589"/>
      <c r="G10" s="1580" t="s">
        <v>2</v>
      </c>
      <c r="H10" s="1587" t="s">
        <v>0</v>
      </c>
      <c r="I10" s="1591" t="s">
        <v>1</v>
      </c>
      <c r="J10" s="1580" t="s">
        <v>2</v>
      </c>
    </row>
    <row r="11" spans="1:10" x14ac:dyDescent="0.2">
      <c r="A11" s="1"/>
      <c r="B11" s="1588"/>
      <c r="C11" s="1590"/>
      <c r="D11" s="1590"/>
      <c r="E11" s="1590"/>
      <c r="F11" s="1590"/>
      <c r="G11" s="1581"/>
      <c r="H11" s="1588"/>
      <c r="I11" s="1592"/>
      <c r="J11" s="1581"/>
    </row>
    <row r="12" spans="1:10" x14ac:dyDescent="0.2">
      <c r="A12" s="1"/>
      <c r="B12" s="5" t="s">
        <v>197</v>
      </c>
      <c r="C12" s="1595" t="s">
        <v>4</v>
      </c>
      <c r="D12" s="1596"/>
      <c r="E12" s="1596"/>
      <c r="F12" s="1597"/>
      <c r="G12" s="319"/>
      <c r="H12" s="5" t="s">
        <v>3</v>
      </c>
      <c r="I12" s="6" t="s">
        <v>5</v>
      </c>
      <c r="J12" s="320"/>
    </row>
    <row r="13" spans="1:10" x14ac:dyDescent="0.2">
      <c r="A13" s="1"/>
      <c r="B13" s="321" t="s">
        <v>6</v>
      </c>
      <c r="C13" s="1598" t="s">
        <v>268</v>
      </c>
      <c r="D13" s="1598"/>
      <c r="E13" s="1598"/>
      <c r="F13" s="1598"/>
      <c r="G13" s="7">
        <v>520079883</v>
      </c>
      <c r="H13" s="321" t="s">
        <v>6</v>
      </c>
      <c r="I13" s="65" t="s">
        <v>18</v>
      </c>
      <c r="J13" s="8">
        <v>134854651</v>
      </c>
    </row>
    <row r="14" spans="1:10" x14ac:dyDescent="0.2">
      <c r="A14" s="1"/>
      <c r="B14" s="322" t="s">
        <v>8</v>
      </c>
      <c r="C14" s="323" t="s">
        <v>51</v>
      </c>
      <c r="G14" s="66">
        <v>50121364</v>
      </c>
      <c r="H14" s="322" t="s">
        <v>8</v>
      </c>
      <c r="I14" s="65" t="s">
        <v>269</v>
      </c>
      <c r="J14" s="8">
        <v>21525354</v>
      </c>
    </row>
    <row r="15" spans="1:10" x14ac:dyDescent="0.2">
      <c r="A15" s="1"/>
      <c r="B15" s="79" t="s">
        <v>10</v>
      </c>
      <c r="C15" s="1599" t="s">
        <v>7</v>
      </c>
      <c r="D15" s="1600"/>
      <c r="E15" s="1600"/>
      <c r="F15" s="1601"/>
      <c r="G15" s="7">
        <v>73755369</v>
      </c>
      <c r="H15" s="79" t="s">
        <v>10</v>
      </c>
      <c r="I15" s="65" t="s">
        <v>19</v>
      </c>
      <c r="J15" s="10">
        <v>117079384</v>
      </c>
    </row>
    <row r="16" spans="1:10" x14ac:dyDescent="0.2">
      <c r="A16" s="1"/>
      <c r="B16" s="316" t="s">
        <v>11</v>
      </c>
      <c r="C16" s="67" t="s">
        <v>270</v>
      </c>
      <c r="D16" s="325"/>
      <c r="E16" s="325"/>
      <c r="F16" s="326"/>
      <c r="G16" s="9"/>
      <c r="H16" s="316" t="s">
        <v>11</v>
      </c>
      <c r="I16" s="65" t="s">
        <v>52</v>
      </c>
      <c r="J16" s="8">
        <v>1030819</v>
      </c>
    </row>
    <row r="17" spans="1:10" x14ac:dyDescent="0.2">
      <c r="A17" s="1"/>
      <c r="B17" s="327" t="s">
        <v>12</v>
      </c>
      <c r="C17" s="64" t="s">
        <v>55</v>
      </c>
      <c r="D17" s="324"/>
      <c r="E17" s="324"/>
      <c r="F17" s="318"/>
      <c r="G17" s="7">
        <v>300000</v>
      </c>
      <c r="H17" s="316" t="s">
        <v>12</v>
      </c>
      <c r="I17" s="65" t="s">
        <v>271</v>
      </c>
      <c r="J17" s="8">
        <v>2833314</v>
      </c>
    </row>
    <row r="18" spans="1:10" x14ac:dyDescent="0.2">
      <c r="A18" s="1"/>
      <c r="B18" s="316" t="s">
        <v>14</v>
      </c>
      <c r="C18" s="64" t="s">
        <v>57</v>
      </c>
      <c r="D18" s="324"/>
      <c r="E18" s="324"/>
      <c r="F18" s="328"/>
      <c r="G18" s="11">
        <v>299052296</v>
      </c>
      <c r="H18" s="327" t="s">
        <v>14</v>
      </c>
      <c r="I18" s="314" t="s">
        <v>21</v>
      </c>
      <c r="J18" s="12">
        <v>137135954</v>
      </c>
    </row>
    <row r="19" spans="1:10" x14ac:dyDescent="0.2">
      <c r="A19" s="1"/>
      <c r="B19" s="316"/>
      <c r="C19" s="64"/>
      <c r="D19" s="324"/>
      <c r="E19" s="324"/>
      <c r="F19" s="318"/>
      <c r="G19" s="7"/>
      <c r="H19" s="316" t="s">
        <v>15</v>
      </c>
      <c r="I19" s="315" t="s">
        <v>20</v>
      </c>
      <c r="J19" s="8">
        <v>18467151</v>
      </c>
    </row>
    <row r="20" spans="1:10" x14ac:dyDescent="0.2">
      <c r="A20" s="1"/>
      <c r="B20" s="79"/>
      <c r="C20" s="64"/>
      <c r="D20" s="324"/>
      <c r="E20" s="324"/>
      <c r="F20" s="318"/>
      <c r="G20" s="7"/>
      <c r="H20" s="79" t="s">
        <v>16</v>
      </c>
      <c r="I20" s="80" t="s">
        <v>272</v>
      </c>
      <c r="J20" s="10"/>
    </row>
    <row r="21" spans="1:10" x14ac:dyDescent="0.2">
      <c r="A21" s="1"/>
      <c r="B21" s="79"/>
      <c r="C21" s="67"/>
      <c r="D21" s="325"/>
      <c r="E21" s="325"/>
      <c r="F21" s="326"/>
      <c r="G21" s="9"/>
      <c r="H21" s="79" t="s">
        <v>56</v>
      </c>
      <c r="I21" s="80" t="s">
        <v>273</v>
      </c>
      <c r="J21" s="10">
        <v>6801718</v>
      </c>
    </row>
    <row r="22" spans="1:10" x14ac:dyDescent="0.2">
      <c r="A22" s="1"/>
      <c r="B22" s="79"/>
      <c r="C22" s="67"/>
      <c r="D22" s="325"/>
      <c r="E22" s="325"/>
      <c r="F22" s="326"/>
      <c r="G22" s="9"/>
      <c r="H22" s="79"/>
      <c r="I22" s="80"/>
      <c r="J22" s="10"/>
    </row>
    <row r="23" spans="1:10" x14ac:dyDescent="0.2">
      <c r="A23" s="1"/>
      <c r="B23" s="79"/>
      <c r="C23" s="67"/>
      <c r="D23" s="325"/>
      <c r="E23" s="325"/>
      <c r="F23" s="326"/>
      <c r="G23" s="9"/>
      <c r="H23" s="79"/>
      <c r="I23" s="329"/>
      <c r="J23" s="10"/>
    </row>
    <row r="24" spans="1:10" ht="13.5" thickBot="1" x14ac:dyDescent="0.25">
      <c r="A24" s="1"/>
      <c r="B24" s="79"/>
      <c r="C24" s="1602"/>
      <c r="D24" s="1602"/>
      <c r="E24" s="1602"/>
      <c r="F24" s="1602"/>
      <c r="G24" s="9"/>
      <c r="H24" s="79"/>
      <c r="I24" s="329"/>
      <c r="J24" s="330"/>
    </row>
    <row r="25" spans="1:10" ht="14.25" thickTop="1" thickBot="1" x14ac:dyDescent="0.25">
      <c r="A25" s="1"/>
      <c r="B25" s="1593" t="s">
        <v>41</v>
      </c>
      <c r="C25" s="1594"/>
      <c r="D25" s="1594"/>
      <c r="E25" s="1594"/>
      <c r="F25" s="1594"/>
      <c r="G25" s="14">
        <f>SUM(G13:G20)</f>
        <v>943308912</v>
      </c>
      <c r="H25" s="1593" t="s">
        <v>316</v>
      </c>
      <c r="I25" s="1594"/>
      <c r="J25" s="14">
        <f>SUM(J13:J24)</f>
        <v>439728345</v>
      </c>
    </row>
    <row r="26" spans="1:10" ht="13.5" thickTop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7">
    <mergeCell ref="I10:I11"/>
    <mergeCell ref="B25:F25"/>
    <mergeCell ref="H25:I25"/>
    <mergeCell ref="C12:F12"/>
    <mergeCell ref="C13:F13"/>
    <mergeCell ref="C15:F15"/>
    <mergeCell ref="C24:F24"/>
    <mergeCell ref="J10:J11"/>
    <mergeCell ref="B6:J6"/>
    <mergeCell ref="B1:J1"/>
    <mergeCell ref="B4:J4"/>
    <mergeCell ref="B5:J5"/>
    <mergeCell ref="I9:J9"/>
    <mergeCell ref="B10:B11"/>
    <mergeCell ref="C10:F11"/>
    <mergeCell ref="G10:G11"/>
    <mergeCell ref="H10:H11"/>
  </mergeCells>
  <printOptions horizont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46" workbookViewId="0">
      <selection sqref="A1:E73"/>
    </sheetView>
  </sheetViews>
  <sheetFormatPr defaultRowHeight="12.75" x14ac:dyDescent="0.2"/>
  <cols>
    <col min="1" max="1" width="70.42578125" customWidth="1"/>
    <col min="2" max="2" width="27.42578125" customWidth="1"/>
    <col min="3" max="3" width="26" customWidth="1"/>
    <col min="4" max="4" width="25.140625" customWidth="1"/>
    <col min="5" max="5" width="0.28515625" customWidth="1"/>
  </cols>
  <sheetData>
    <row r="1" spans="1:11" x14ac:dyDescent="0.2">
      <c r="A1" s="1939" t="s">
        <v>668</v>
      </c>
      <c r="B1" s="1939"/>
      <c r="C1" s="1939"/>
      <c r="D1" s="1939"/>
      <c r="E1" s="1939"/>
    </row>
    <row r="2" spans="1:11" ht="15.75" x14ac:dyDescent="0.2">
      <c r="A2" s="1966" t="s">
        <v>669</v>
      </c>
      <c r="B2" s="1966"/>
      <c r="C2" s="1966"/>
      <c r="D2" s="1966"/>
      <c r="E2" s="1966"/>
    </row>
    <row r="3" spans="1:11" ht="16.5" thickBot="1" x14ac:dyDescent="0.3">
      <c r="A3" s="173"/>
      <c r="B3" s="174"/>
      <c r="C3" s="1967" t="s">
        <v>322</v>
      </c>
      <c r="D3" s="1967"/>
      <c r="E3" s="1967"/>
    </row>
    <row r="4" spans="1:11" ht="13.5" thickBot="1" x14ac:dyDescent="0.25">
      <c r="A4" s="1968" t="s">
        <v>87</v>
      </c>
      <c r="B4" s="1969" t="s">
        <v>88</v>
      </c>
      <c r="C4" s="1972" t="s">
        <v>89</v>
      </c>
      <c r="D4" s="1972" t="s">
        <v>203</v>
      </c>
      <c r="E4" s="1973" t="s">
        <v>90</v>
      </c>
    </row>
    <row r="5" spans="1:11" ht="13.5" thickBot="1" x14ac:dyDescent="0.25">
      <c r="A5" s="1968"/>
      <c r="B5" s="1970"/>
      <c r="C5" s="1972"/>
      <c r="D5" s="1972"/>
      <c r="E5" s="1973"/>
    </row>
    <row r="6" spans="1:11" x14ac:dyDescent="0.2">
      <c r="A6" s="1968"/>
      <c r="B6" s="1971"/>
      <c r="C6" s="1974" t="s">
        <v>91</v>
      </c>
      <c r="D6" s="1974"/>
      <c r="E6" s="1974"/>
    </row>
    <row r="7" spans="1:11" ht="13.5" thickBot="1" x14ac:dyDescent="0.25">
      <c r="A7" s="175" t="s">
        <v>92</v>
      </c>
      <c r="B7" s="176" t="s">
        <v>93</v>
      </c>
      <c r="C7" s="176" t="s">
        <v>94</v>
      </c>
      <c r="D7" s="176" t="s">
        <v>95</v>
      </c>
      <c r="E7" s="177" t="s">
        <v>96</v>
      </c>
    </row>
    <row r="8" spans="1:11" ht="20.25" customHeight="1" x14ac:dyDescent="0.2">
      <c r="A8" s="178" t="s">
        <v>97</v>
      </c>
      <c r="B8" s="179" t="s">
        <v>98</v>
      </c>
      <c r="C8" s="180"/>
      <c r="D8" s="180"/>
      <c r="E8" s="181"/>
    </row>
    <row r="9" spans="1:11" ht="20.25" customHeight="1" x14ac:dyDescent="0.2">
      <c r="A9" s="364" t="s">
        <v>310</v>
      </c>
      <c r="B9" s="202" t="s">
        <v>100</v>
      </c>
      <c r="C9" s="365"/>
      <c r="D9" s="365"/>
      <c r="E9" s="366"/>
    </row>
    <row r="10" spans="1:11" ht="20.25" customHeight="1" x14ac:dyDescent="0.2">
      <c r="A10" s="364" t="s">
        <v>311</v>
      </c>
      <c r="B10" s="202" t="s">
        <v>101</v>
      </c>
      <c r="C10" s="367"/>
      <c r="D10" s="367"/>
      <c r="E10" s="366"/>
    </row>
    <row r="11" spans="1:11" ht="16.5" customHeight="1" x14ac:dyDescent="0.2">
      <c r="A11" s="182" t="s">
        <v>99</v>
      </c>
      <c r="B11" s="202" t="s">
        <v>103</v>
      </c>
      <c r="C11" s="184">
        <f>C12+C17+C22+C27</f>
        <v>2604279125</v>
      </c>
      <c r="D11" s="184">
        <f>D12+D17+D22+D27</f>
        <v>1661970711</v>
      </c>
      <c r="E11" s="185">
        <f>+E12+E17+E22+E27+E32</f>
        <v>0</v>
      </c>
    </row>
    <row r="12" spans="1:11" x14ac:dyDescent="0.2">
      <c r="A12" s="182" t="s">
        <v>323</v>
      </c>
      <c r="B12" s="202" t="s">
        <v>105</v>
      </c>
      <c r="C12" s="184">
        <f>C13+C15+C16</f>
        <v>2309954339</v>
      </c>
      <c r="D12" s="184">
        <f>D13+D15+D16</f>
        <v>1469855658</v>
      </c>
      <c r="E12" s="185">
        <f>+E13+E14+E15+E16</f>
        <v>0</v>
      </c>
      <c r="J12" t="s">
        <v>263</v>
      </c>
    </row>
    <row r="13" spans="1:11" ht="15.75" customHeight="1" x14ac:dyDescent="0.2">
      <c r="A13" s="186" t="s">
        <v>102</v>
      </c>
      <c r="B13" s="202" t="s">
        <v>107</v>
      </c>
      <c r="C13" s="317">
        <v>687377825</v>
      </c>
      <c r="D13" s="317">
        <v>433824802</v>
      </c>
      <c r="E13" s="187"/>
    </row>
    <row r="14" spans="1:11" ht="30.75" customHeight="1" x14ac:dyDescent="0.2">
      <c r="A14" s="186" t="s">
        <v>104</v>
      </c>
      <c r="B14" s="202" t="s">
        <v>109</v>
      </c>
      <c r="C14" s="188"/>
      <c r="D14" s="188"/>
      <c r="E14" s="189"/>
    </row>
    <row r="15" spans="1:11" ht="20.25" customHeight="1" x14ac:dyDescent="0.2">
      <c r="A15" s="186" t="s">
        <v>106</v>
      </c>
      <c r="B15" s="202" t="s">
        <v>110</v>
      </c>
      <c r="C15" s="317">
        <v>423926999</v>
      </c>
      <c r="D15" s="317">
        <v>301973284</v>
      </c>
      <c r="E15" s="189"/>
    </row>
    <row r="16" spans="1:11" ht="24" customHeight="1" x14ac:dyDescent="0.2">
      <c r="A16" s="186" t="s">
        <v>108</v>
      </c>
      <c r="B16" s="202" t="s">
        <v>112</v>
      </c>
      <c r="C16" s="317">
        <v>1198649515</v>
      </c>
      <c r="D16" s="317">
        <v>734057572</v>
      </c>
      <c r="E16" s="189"/>
      <c r="K16" t="s">
        <v>22</v>
      </c>
    </row>
    <row r="17" spans="1:5" ht="22.5" customHeight="1" x14ac:dyDescent="0.2">
      <c r="A17" s="182" t="s">
        <v>324</v>
      </c>
      <c r="B17" s="202" t="s">
        <v>28</v>
      </c>
      <c r="C17" s="184">
        <f>C20</f>
        <v>284492848</v>
      </c>
      <c r="D17" s="184">
        <f>D20</f>
        <v>182283115</v>
      </c>
      <c r="E17" s="191">
        <f>+E18+E19+E20+E21</f>
        <v>0</v>
      </c>
    </row>
    <row r="18" spans="1:5" ht="23.25" customHeight="1" x14ac:dyDescent="0.2">
      <c r="A18" s="186" t="s">
        <v>111</v>
      </c>
      <c r="B18" s="202" t="s">
        <v>29</v>
      </c>
      <c r="C18" s="188"/>
      <c r="D18" s="188"/>
      <c r="E18" s="189"/>
    </row>
    <row r="19" spans="1:5" ht="24" customHeight="1" x14ac:dyDescent="0.2">
      <c r="A19" s="186" t="s">
        <v>113</v>
      </c>
      <c r="B19" s="202" t="s">
        <v>30</v>
      </c>
      <c r="C19" s="188"/>
      <c r="D19" s="188"/>
      <c r="E19" s="189"/>
    </row>
    <row r="20" spans="1:5" ht="18" customHeight="1" x14ac:dyDescent="0.2">
      <c r="A20" s="186" t="s">
        <v>114</v>
      </c>
      <c r="B20" s="202" t="s">
        <v>31</v>
      </c>
      <c r="C20" s="317">
        <v>284492848</v>
      </c>
      <c r="D20" s="317">
        <v>182283115</v>
      </c>
      <c r="E20" s="189"/>
    </row>
    <row r="21" spans="1:5" ht="18.75" customHeight="1" x14ac:dyDescent="0.2">
      <c r="A21" s="186" t="s">
        <v>115</v>
      </c>
      <c r="B21" s="202" t="s">
        <v>32</v>
      </c>
      <c r="C21" s="188"/>
      <c r="D21" s="188"/>
      <c r="E21" s="189"/>
    </row>
    <row r="22" spans="1:5" ht="21" customHeight="1" x14ac:dyDescent="0.2">
      <c r="A22" s="182" t="s">
        <v>325</v>
      </c>
      <c r="B22" s="202" t="s">
        <v>33</v>
      </c>
      <c r="C22" s="184">
        <f>C25</f>
        <v>0</v>
      </c>
      <c r="D22" s="184">
        <f>D25</f>
        <v>0</v>
      </c>
      <c r="E22" s="191">
        <f>+E23+E24+E25+E26</f>
        <v>0</v>
      </c>
    </row>
    <row r="23" spans="1:5" x14ac:dyDescent="0.2">
      <c r="A23" s="186" t="s">
        <v>116</v>
      </c>
      <c r="B23" s="202" t="s">
        <v>34</v>
      </c>
      <c r="C23" s="317"/>
      <c r="D23" s="317"/>
      <c r="E23" s="189"/>
    </row>
    <row r="24" spans="1:5" x14ac:dyDescent="0.2">
      <c r="A24" s="186" t="s">
        <v>117</v>
      </c>
      <c r="B24" s="202" t="s">
        <v>35</v>
      </c>
      <c r="C24" s="188"/>
      <c r="D24" s="188"/>
      <c r="E24" s="189"/>
    </row>
    <row r="25" spans="1:5" ht="14.25" customHeight="1" x14ac:dyDescent="0.2">
      <c r="A25" s="186" t="s">
        <v>118</v>
      </c>
      <c r="B25" s="202" t="s">
        <v>36</v>
      </c>
      <c r="C25" s="188"/>
      <c r="D25" s="188"/>
      <c r="E25" s="189"/>
    </row>
    <row r="26" spans="1:5" x14ac:dyDescent="0.2">
      <c r="A26" s="186" t="s">
        <v>119</v>
      </c>
      <c r="B26" s="202" t="s">
        <v>37</v>
      </c>
      <c r="C26" s="188"/>
      <c r="D26" s="188"/>
      <c r="E26" s="189"/>
    </row>
    <row r="27" spans="1:5" x14ac:dyDescent="0.2">
      <c r="A27" s="182" t="s">
        <v>326</v>
      </c>
      <c r="B27" s="202" t="s">
        <v>122</v>
      </c>
      <c r="C27" s="184">
        <f>+C28+C29+C30+C31</f>
        <v>9831938</v>
      </c>
      <c r="D27" s="184">
        <f>+D28+D29+D30+D31</f>
        <v>9831938</v>
      </c>
      <c r="E27" s="191">
        <f>+E28+E29+E30+E31</f>
        <v>0</v>
      </c>
    </row>
    <row r="28" spans="1:5" ht="21" customHeight="1" x14ac:dyDescent="0.2">
      <c r="A28" s="186" t="s">
        <v>120</v>
      </c>
      <c r="B28" s="202" t="s">
        <v>124</v>
      </c>
      <c r="C28" s="317"/>
      <c r="D28" s="317"/>
      <c r="E28" s="189"/>
    </row>
    <row r="29" spans="1:5" ht="21.75" customHeight="1" x14ac:dyDescent="0.2">
      <c r="A29" s="186" t="s">
        <v>121</v>
      </c>
      <c r="B29" s="202" t="s">
        <v>126</v>
      </c>
      <c r="C29" s="188"/>
      <c r="D29" s="188"/>
      <c r="E29" s="189"/>
    </row>
    <row r="30" spans="1:5" ht="21.75" customHeight="1" x14ac:dyDescent="0.2">
      <c r="A30" s="186" t="s">
        <v>123</v>
      </c>
      <c r="B30" s="202" t="s">
        <v>127</v>
      </c>
      <c r="C30" s="188">
        <v>9831938</v>
      </c>
      <c r="D30" s="188">
        <v>9831938</v>
      </c>
      <c r="E30" s="189"/>
    </row>
    <row r="31" spans="1:5" ht="18.75" customHeight="1" x14ac:dyDescent="0.2">
      <c r="A31" s="186" t="s">
        <v>125</v>
      </c>
      <c r="B31" s="202" t="s">
        <v>129</v>
      </c>
      <c r="C31" s="188"/>
      <c r="D31" s="188"/>
      <c r="E31" s="189"/>
    </row>
    <row r="32" spans="1:5" ht="17.25" customHeight="1" x14ac:dyDescent="0.2">
      <c r="A32" s="182" t="s">
        <v>327</v>
      </c>
      <c r="B32" s="202" t="s">
        <v>131</v>
      </c>
      <c r="C32" s="190">
        <f>+C33+C34+C35+C36</f>
        <v>0</v>
      </c>
      <c r="D32" s="190">
        <f>+D33+D34+D35+D36</f>
        <v>0</v>
      </c>
      <c r="E32" s="191">
        <f>+E33+E34+E35+E36</f>
        <v>0</v>
      </c>
    </row>
    <row r="33" spans="1:12" ht="20.25" customHeight="1" x14ac:dyDescent="0.2">
      <c r="A33" s="186" t="s">
        <v>128</v>
      </c>
      <c r="B33" s="202" t="s">
        <v>133</v>
      </c>
      <c r="C33" s="188"/>
      <c r="D33" s="188"/>
      <c r="E33" s="189"/>
    </row>
    <row r="34" spans="1:12" ht="23.25" customHeight="1" x14ac:dyDescent="0.2">
      <c r="A34" s="186" t="s">
        <v>130</v>
      </c>
      <c r="B34" s="202" t="s">
        <v>135</v>
      </c>
      <c r="C34" s="188"/>
      <c r="D34" s="188"/>
      <c r="E34" s="189"/>
    </row>
    <row r="35" spans="1:12" ht="18" customHeight="1" x14ac:dyDescent="0.2">
      <c r="A35" s="186" t="s">
        <v>132</v>
      </c>
      <c r="B35" s="202" t="s">
        <v>136</v>
      </c>
      <c r="C35" s="188"/>
      <c r="D35" s="188"/>
      <c r="E35" s="189"/>
    </row>
    <row r="36" spans="1:12" ht="19.5" customHeight="1" x14ac:dyDescent="0.2">
      <c r="A36" s="186" t="s">
        <v>134</v>
      </c>
      <c r="B36" s="202" t="s">
        <v>137</v>
      </c>
      <c r="C36" s="188"/>
      <c r="D36" s="188"/>
      <c r="E36" s="189"/>
    </row>
    <row r="37" spans="1:12" ht="21" customHeight="1" x14ac:dyDescent="0.2">
      <c r="A37" s="182" t="s">
        <v>328</v>
      </c>
      <c r="B37" s="202" t="s">
        <v>139</v>
      </c>
      <c r="C37" s="184">
        <f>C38</f>
        <v>13722895</v>
      </c>
      <c r="D37" s="184">
        <f>D38</f>
        <v>13722895</v>
      </c>
      <c r="E37" s="191">
        <f>+E38+E43+E48</f>
        <v>0</v>
      </c>
    </row>
    <row r="38" spans="1:12" ht="21" customHeight="1" x14ac:dyDescent="0.2">
      <c r="A38" s="182" t="s">
        <v>329</v>
      </c>
      <c r="B38" s="202" t="s">
        <v>141</v>
      </c>
      <c r="C38" s="184">
        <f>C42</f>
        <v>13722895</v>
      </c>
      <c r="D38" s="184">
        <f>D42</f>
        <v>13722895</v>
      </c>
      <c r="E38" s="191">
        <f>+E39+E40+E41+E42</f>
        <v>0</v>
      </c>
    </row>
    <row r="39" spans="1:12" ht="18.75" customHeight="1" x14ac:dyDescent="0.2">
      <c r="A39" s="186" t="s">
        <v>138</v>
      </c>
      <c r="B39" s="202" t="s">
        <v>143</v>
      </c>
      <c r="C39" s="188"/>
      <c r="D39" s="188"/>
      <c r="E39" s="189"/>
    </row>
    <row r="40" spans="1:12" ht="21.75" customHeight="1" x14ac:dyDescent="0.2">
      <c r="A40" s="186" t="s">
        <v>140</v>
      </c>
      <c r="B40" s="202" t="s">
        <v>145</v>
      </c>
      <c r="C40" s="188"/>
      <c r="D40" s="188"/>
      <c r="E40" s="189"/>
    </row>
    <row r="41" spans="1:12" ht="21" customHeight="1" x14ac:dyDescent="0.2">
      <c r="A41" s="186" t="s">
        <v>142</v>
      </c>
      <c r="B41" s="202" t="s">
        <v>146</v>
      </c>
      <c r="C41" s="188"/>
      <c r="D41" s="188"/>
      <c r="E41" s="189"/>
    </row>
    <row r="42" spans="1:12" ht="20.25" customHeight="1" x14ac:dyDescent="0.2">
      <c r="A42" s="186" t="s">
        <v>144</v>
      </c>
      <c r="B42" s="202" t="s">
        <v>148</v>
      </c>
      <c r="C42" s="317">
        <v>13722895</v>
      </c>
      <c r="D42" s="317">
        <v>13722895</v>
      </c>
      <c r="E42" s="189"/>
    </row>
    <row r="43" spans="1:12" ht="20.25" customHeight="1" x14ac:dyDescent="0.2">
      <c r="A43" s="182" t="s">
        <v>330</v>
      </c>
      <c r="B43" s="202" t="s">
        <v>150</v>
      </c>
      <c r="C43" s="190"/>
      <c r="D43" s="190"/>
      <c r="E43" s="191">
        <f>+E44+E45+E46+E47</f>
        <v>0</v>
      </c>
      <c r="L43" t="s">
        <v>22</v>
      </c>
    </row>
    <row r="44" spans="1:12" ht="21.75" customHeight="1" x14ac:dyDescent="0.2">
      <c r="A44" s="186" t="s">
        <v>147</v>
      </c>
      <c r="B44" s="202" t="s">
        <v>152</v>
      </c>
      <c r="C44" s="188"/>
      <c r="D44" s="188"/>
      <c r="E44" s="189"/>
    </row>
    <row r="45" spans="1:12" ht="22.5" customHeight="1" x14ac:dyDescent="0.2">
      <c r="A45" s="186" t="s">
        <v>149</v>
      </c>
      <c r="B45" s="202" t="s">
        <v>154</v>
      </c>
      <c r="C45" s="188"/>
      <c r="D45" s="188"/>
      <c r="E45" s="189"/>
    </row>
    <row r="46" spans="1:12" ht="23.25" customHeight="1" x14ac:dyDescent="0.2">
      <c r="A46" s="186" t="s">
        <v>151</v>
      </c>
      <c r="B46" s="202" t="s">
        <v>155</v>
      </c>
      <c r="C46" s="188"/>
      <c r="D46" s="188"/>
      <c r="E46" s="189"/>
    </row>
    <row r="47" spans="1:12" ht="20.25" customHeight="1" x14ac:dyDescent="0.2">
      <c r="A47" s="186" t="s">
        <v>153</v>
      </c>
      <c r="B47" s="202" t="s">
        <v>157</v>
      </c>
      <c r="C47" s="188"/>
      <c r="D47" s="188"/>
      <c r="E47" s="189"/>
    </row>
    <row r="48" spans="1:12" ht="21" customHeight="1" x14ac:dyDescent="0.2">
      <c r="A48" s="182" t="s">
        <v>331</v>
      </c>
      <c r="B48" s="202" t="s">
        <v>159</v>
      </c>
      <c r="C48" s="190">
        <f>+C49+C50+C51+C52</f>
        <v>0</v>
      </c>
      <c r="D48" s="190">
        <f>+D49+D50+D51+D52</f>
        <v>0</v>
      </c>
      <c r="E48" s="191">
        <f>+E49+E50+E51+E52</f>
        <v>0</v>
      </c>
    </row>
    <row r="49" spans="1:5" ht="18" customHeight="1" x14ac:dyDescent="0.2">
      <c r="A49" s="186" t="s">
        <v>156</v>
      </c>
      <c r="B49" s="202" t="s">
        <v>161</v>
      </c>
      <c r="C49" s="188"/>
      <c r="D49" s="188"/>
      <c r="E49" s="189"/>
    </row>
    <row r="50" spans="1:5" ht="22.5" x14ac:dyDescent="0.2">
      <c r="A50" s="186" t="s">
        <v>158</v>
      </c>
      <c r="B50" s="202" t="s">
        <v>163</v>
      </c>
      <c r="C50" s="188"/>
      <c r="D50" s="188"/>
      <c r="E50" s="189"/>
    </row>
    <row r="51" spans="1:5" x14ac:dyDescent="0.2">
      <c r="A51" s="186" t="s">
        <v>160</v>
      </c>
      <c r="B51" s="202" t="s">
        <v>165</v>
      </c>
      <c r="C51" s="188"/>
      <c r="D51" s="188"/>
      <c r="E51" s="189"/>
    </row>
    <row r="52" spans="1:5" ht="15.75" customHeight="1" x14ac:dyDescent="0.2">
      <c r="A52" s="186" t="s">
        <v>162</v>
      </c>
      <c r="B52" s="202" t="s">
        <v>166</v>
      </c>
      <c r="C52" s="188"/>
      <c r="D52" s="188"/>
      <c r="E52" s="189"/>
    </row>
    <row r="53" spans="1:5" ht="21" customHeight="1" x14ac:dyDescent="0.2">
      <c r="A53" s="182" t="s">
        <v>164</v>
      </c>
      <c r="B53" s="202" t="s">
        <v>168</v>
      </c>
      <c r="C53" s="188"/>
      <c r="D53" s="188"/>
      <c r="E53" s="189"/>
    </row>
    <row r="54" spans="1:5" ht="19.5" customHeight="1" x14ac:dyDescent="0.2">
      <c r="A54" s="182" t="s">
        <v>332</v>
      </c>
      <c r="B54" s="202" t="s">
        <v>170</v>
      </c>
      <c r="C54" s="184">
        <f>C8+C11+C37</f>
        <v>2618002020</v>
      </c>
      <c r="D54" s="184">
        <f>D8+D11+D37</f>
        <v>1675693606</v>
      </c>
      <c r="E54" s="191">
        <f>+E8+E11+E37+E53</f>
        <v>0</v>
      </c>
    </row>
    <row r="55" spans="1:5" x14ac:dyDescent="0.2">
      <c r="A55" s="182" t="s">
        <v>167</v>
      </c>
      <c r="B55" s="202" t="s">
        <v>171</v>
      </c>
      <c r="C55" s="188">
        <v>5902387</v>
      </c>
      <c r="D55" s="188">
        <v>5902387</v>
      </c>
      <c r="E55" s="189"/>
    </row>
    <row r="56" spans="1:5" ht="18" customHeight="1" x14ac:dyDescent="0.2">
      <c r="A56" s="182" t="s">
        <v>169</v>
      </c>
      <c r="B56" s="202" t="s">
        <v>173</v>
      </c>
      <c r="C56" s="188"/>
      <c r="D56" s="188"/>
      <c r="E56" s="189"/>
    </row>
    <row r="57" spans="1:5" ht="21" customHeight="1" x14ac:dyDescent="0.2">
      <c r="A57" s="182" t="s">
        <v>333</v>
      </c>
      <c r="B57" s="202" t="s">
        <v>175</v>
      </c>
      <c r="C57" s="184">
        <f>+C55+C56</f>
        <v>5902387</v>
      </c>
      <c r="D57" s="184">
        <f>D55+D56</f>
        <v>5902387</v>
      </c>
      <c r="E57" s="191">
        <f>+E55+E56</f>
        <v>0</v>
      </c>
    </row>
    <row r="58" spans="1:5" ht="16.5" customHeight="1" x14ac:dyDescent="0.2">
      <c r="A58" s="182" t="s">
        <v>172</v>
      </c>
      <c r="B58" s="202" t="s">
        <v>177</v>
      </c>
      <c r="C58" s="188"/>
      <c r="D58" s="188"/>
      <c r="E58" s="189"/>
    </row>
    <row r="59" spans="1:5" ht="15" customHeight="1" x14ac:dyDescent="0.2">
      <c r="A59" s="182" t="s">
        <v>174</v>
      </c>
      <c r="B59" s="202" t="s">
        <v>178</v>
      </c>
      <c r="C59" s="188">
        <v>1263060</v>
      </c>
      <c r="D59" s="188">
        <v>1263060</v>
      </c>
      <c r="E59" s="189"/>
    </row>
    <row r="60" spans="1:5" ht="19.5" customHeight="1" x14ac:dyDescent="0.2">
      <c r="A60" s="182" t="s">
        <v>176</v>
      </c>
      <c r="B60" s="202" t="s">
        <v>179</v>
      </c>
      <c r="C60" s="188">
        <v>506542617</v>
      </c>
      <c r="D60" s="188">
        <v>506542617</v>
      </c>
      <c r="E60" s="189"/>
    </row>
    <row r="61" spans="1:5" ht="18" customHeight="1" x14ac:dyDescent="0.2">
      <c r="A61" s="182" t="s">
        <v>204</v>
      </c>
      <c r="B61" s="202" t="s">
        <v>181</v>
      </c>
      <c r="C61" s="188"/>
      <c r="D61" s="188"/>
      <c r="E61" s="189"/>
    </row>
    <row r="62" spans="1:5" ht="16.5" customHeight="1" x14ac:dyDescent="0.2">
      <c r="A62" s="182" t="s">
        <v>334</v>
      </c>
      <c r="B62" s="202" t="s">
        <v>183</v>
      </c>
      <c r="C62" s="184">
        <f>+C58+C59+C60+C61</f>
        <v>507805677</v>
      </c>
      <c r="D62" s="184">
        <f>D59+D60+D61</f>
        <v>507805677</v>
      </c>
      <c r="E62" s="191">
        <f>+E58+E59+E60+E61</f>
        <v>0</v>
      </c>
    </row>
    <row r="63" spans="1:5" ht="15.75" customHeight="1" x14ac:dyDescent="0.2">
      <c r="A63" s="182" t="s">
        <v>180</v>
      </c>
      <c r="B63" s="202" t="s">
        <v>185</v>
      </c>
      <c r="C63" s="188">
        <v>14622052</v>
      </c>
      <c r="D63" s="188">
        <v>14622052</v>
      </c>
      <c r="E63" s="189"/>
    </row>
    <row r="64" spans="1:5" ht="18" customHeight="1" x14ac:dyDescent="0.2">
      <c r="A64" s="182" t="s">
        <v>182</v>
      </c>
      <c r="B64" s="202" t="s">
        <v>186</v>
      </c>
      <c r="C64" s="188">
        <v>5699710</v>
      </c>
      <c r="D64" s="188">
        <v>5699710</v>
      </c>
      <c r="E64" s="189"/>
    </row>
    <row r="65" spans="1:5" ht="16.5" customHeight="1" x14ac:dyDescent="0.2">
      <c r="A65" s="182" t="s">
        <v>184</v>
      </c>
      <c r="B65" s="202" t="s">
        <v>188</v>
      </c>
      <c r="C65" s="188">
        <v>3262891</v>
      </c>
      <c r="D65" s="188">
        <v>3262891</v>
      </c>
      <c r="E65" s="189"/>
    </row>
    <row r="66" spans="1:5" ht="20.25" customHeight="1" x14ac:dyDescent="0.2">
      <c r="A66" s="182" t="s">
        <v>335</v>
      </c>
      <c r="B66" s="202" t="s">
        <v>190</v>
      </c>
      <c r="C66" s="184">
        <f>+C63+C64+C65</f>
        <v>23584653</v>
      </c>
      <c r="D66" s="184">
        <f>SUM(D63:D65)</f>
        <v>23584653</v>
      </c>
      <c r="E66" s="191">
        <f>+E63+E64+E65</f>
        <v>0</v>
      </c>
    </row>
    <row r="67" spans="1:5" ht="18.75" customHeight="1" x14ac:dyDescent="0.2">
      <c r="A67" s="182" t="s">
        <v>187</v>
      </c>
      <c r="B67" s="202" t="s">
        <v>191</v>
      </c>
      <c r="C67" s="188"/>
      <c r="D67" s="188"/>
      <c r="E67" s="189"/>
    </row>
    <row r="68" spans="1:5" ht="22.5" customHeight="1" x14ac:dyDescent="0.2">
      <c r="A68" s="182" t="s">
        <v>189</v>
      </c>
      <c r="B68" s="202" t="s">
        <v>193</v>
      </c>
      <c r="C68" s="188"/>
      <c r="D68" s="188"/>
      <c r="E68" s="189"/>
    </row>
    <row r="69" spans="1:5" ht="21" customHeight="1" x14ac:dyDescent="0.2">
      <c r="A69" s="182" t="s">
        <v>337</v>
      </c>
      <c r="B69" s="202" t="s">
        <v>194</v>
      </c>
      <c r="C69" s="184">
        <v>3106000</v>
      </c>
      <c r="D69" s="184">
        <v>3106000</v>
      </c>
      <c r="E69" s="191">
        <f>+E67+E68</f>
        <v>0</v>
      </c>
    </row>
    <row r="70" spans="1:5" ht="18.75" customHeight="1" x14ac:dyDescent="0.2">
      <c r="A70" s="182" t="s">
        <v>192</v>
      </c>
      <c r="B70" s="202" t="s">
        <v>312</v>
      </c>
      <c r="C70" s="383">
        <v>1967296</v>
      </c>
      <c r="D70" s="383">
        <v>1967296</v>
      </c>
      <c r="E70" s="189"/>
    </row>
    <row r="71" spans="1:5" ht="21.75" customHeight="1" thickBot="1" x14ac:dyDescent="0.25">
      <c r="A71" s="192" t="s">
        <v>336</v>
      </c>
      <c r="B71" s="193" t="s">
        <v>313</v>
      </c>
      <c r="C71" s="194">
        <f>C54+C57+C62+C66+C69+C70</f>
        <v>3160368033</v>
      </c>
      <c r="D71" s="194">
        <f>D54+D57+D62+D66+D69+D70</f>
        <v>2218059619</v>
      </c>
      <c r="E71" s="195">
        <f>+E54+E57+E62+E66+E69+E70</f>
        <v>0</v>
      </c>
    </row>
  </sheetData>
  <mergeCells count="9">
    <mergeCell ref="A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1.1023622047244095" right="0.70866141732283472" top="0.74803149606299213" bottom="0.74803149606299213" header="0.31496062992125984" footer="0.31496062992125984"/>
  <pageSetup paperSize="9" scale="56" fitToWidth="0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C32"/>
    </sheetView>
  </sheetViews>
  <sheetFormatPr defaultRowHeight="12.75" x14ac:dyDescent="0.2"/>
  <cols>
    <col min="1" max="1" width="42.42578125" customWidth="1"/>
    <col min="2" max="2" width="25.5703125" customWidth="1"/>
    <col min="3" max="3" width="15" customWidth="1"/>
  </cols>
  <sheetData>
    <row r="1" spans="1:3" x14ac:dyDescent="0.2">
      <c r="A1" s="1975" t="s">
        <v>195</v>
      </c>
      <c r="B1" s="1975"/>
      <c r="C1" s="1975"/>
    </row>
    <row r="2" spans="1:3" ht="15.75" x14ac:dyDescent="0.2">
      <c r="A2" s="1976" t="s">
        <v>773</v>
      </c>
      <c r="B2" s="1976"/>
      <c r="C2" s="1976"/>
    </row>
    <row r="3" spans="1:3" x14ac:dyDescent="0.2">
      <c r="A3" s="196"/>
      <c r="B3" s="197"/>
      <c r="C3" s="198"/>
    </row>
    <row r="4" spans="1:3" ht="13.5" thickBot="1" x14ac:dyDescent="0.25">
      <c r="A4" s="196"/>
      <c r="B4" s="1977" t="s">
        <v>322</v>
      </c>
      <c r="C4" s="1977"/>
    </row>
    <row r="5" spans="1:3" ht="13.5" thickBot="1" x14ac:dyDescent="0.25">
      <c r="A5" s="1978" t="s">
        <v>196</v>
      </c>
      <c r="B5" s="1969" t="s">
        <v>88</v>
      </c>
      <c r="C5" s="1979" t="s">
        <v>205</v>
      </c>
    </row>
    <row r="6" spans="1:3" x14ac:dyDescent="0.2">
      <c r="A6" s="1978"/>
      <c r="B6" s="1971"/>
      <c r="C6" s="1979"/>
    </row>
    <row r="7" spans="1:3" ht="13.5" thickBot="1" x14ac:dyDescent="0.25">
      <c r="A7" s="199" t="s">
        <v>197</v>
      </c>
      <c r="B7" s="200" t="s">
        <v>93</v>
      </c>
      <c r="C7" s="201" t="s">
        <v>94</v>
      </c>
    </row>
    <row r="8" spans="1:3" ht="22.5" customHeight="1" x14ac:dyDescent="0.2">
      <c r="A8" s="182" t="s">
        <v>304</v>
      </c>
      <c r="B8" s="202" t="s">
        <v>98</v>
      </c>
      <c r="C8" s="203">
        <v>1981463347</v>
      </c>
    </row>
    <row r="9" spans="1:3" ht="21" customHeight="1" x14ac:dyDescent="0.2">
      <c r="A9" s="182" t="s">
        <v>198</v>
      </c>
      <c r="B9" s="183" t="s">
        <v>100</v>
      </c>
      <c r="C9" s="204">
        <v>-485097260</v>
      </c>
    </row>
    <row r="10" spans="1:3" ht="18.75" customHeight="1" x14ac:dyDescent="0.2">
      <c r="A10" s="182" t="s">
        <v>199</v>
      </c>
      <c r="B10" s="183" t="s">
        <v>101</v>
      </c>
      <c r="C10" s="204">
        <v>19342436</v>
      </c>
    </row>
    <row r="11" spans="1:3" ht="20.25" customHeight="1" x14ac:dyDescent="0.2">
      <c r="A11" s="182" t="s">
        <v>338</v>
      </c>
      <c r="B11" s="183" t="s">
        <v>103</v>
      </c>
      <c r="C11" s="205">
        <f>SUM(C8:C10)</f>
        <v>1515708523</v>
      </c>
    </row>
    <row r="12" spans="1:3" ht="21" customHeight="1" x14ac:dyDescent="0.2">
      <c r="A12" s="182" t="s">
        <v>200</v>
      </c>
      <c r="B12" s="183" t="s">
        <v>105</v>
      </c>
      <c r="C12" s="384">
        <v>240172</v>
      </c>
    </row>
    <row r="13" spans="1:3" ht="21" customHeight="1" x14ac:dyDescent="0.2">
      <c r="A13" s="182" t="s">
        <v>201</v>
      </c>
      <c r="B13" s="183" t="s">
        <v>107</v>
      </c>
      <c r="C13" s="204">
        <v>16602388</v>
      </c>
    </row>
    <row r="14" spans="1:3" ht="18" customHeight="1" x14ac:dyDescent="0.2">
      <c r="A14" s="182" t="s">
        <v>202</v>
      </c>
      <c r="B14" s="183" t="s">
        <v>109</v>
      </c>
      <c r="C14" s="204">
        <v>7664013</v>
      </c>
    </row>
    <row r="15" spans="1:3" ht="16.5" customHeight="1" x14ac:dyDescent="0.2">
      <c r="A15" s="182" t="s">
        <v>339</v>
      </c>
      <c r="B15" s="183" t="s">
        <v>110</v>
      </c>
      <c r="C15" s="205">
        <v>24506573</v>
      </c>
    </row>
    <row r="16" spans="1:3" ht="18.75" customHeight="1" x14ac:dyDescent="0.2">
      <c r="A16" s="182" t="s">
        <v>305</v>
      </c>
      <c r="B16" s="183" t="s">
        <v>112</v>
      </c>
      <c r="C16" s="208">
        <v>677844523</v>
      </c>
    </row>
    <row r="17" spans="1:9" ht="26.25" customHeight="1" thickBot="1" x14ac:dyDescent="0.25">
      <c r="A17" s="206" t="s">
        <v>340</v>
      </c>
      <c r="B17" s="193" t="s">
        <v>28</v>
      </c>
      <c r="C17" s="207">
        <f>C11+C15+C16</f>
        <v>2218059619</v>
      </c>
    </row>
    <row r="20" spans="1:9" ht="13.5" thickBot="1" x14ac:dyDescent="0.25">
      <c r="B20" s="1977" t="s">
        <v>348</v>
      </c>
      <c r="C20" s="1977"/>
    </row>
    <row r="21" spans="1:9" x14ac:dyDescent="0.2">
      <c r="A21" s="274" t="s">
        <v>341</v>
      </c>
      <c r="B21" s="276" t="s">
        <v>88</v>
      </c>
      <c r="C21" s="275" t="s">
        <v>229</v>
      </c>
    </row>
    <row r="22" spans="1:9" ht="17.25" customHeight="1" x14ac:dyDescent="0.2">
      <c r="A22" s="280" t="s">
        <v>230</v>
      </c>
      <c r="B22" s="281">
        <v>1</v>
      </c>
      <c r="C22" s="282">
        <v>14443995</v>
      </c>
    </row>
    <row r="23" spans="1:9" ht="18" customHeight="1" x14ac:dyDescent="0.2">
      <c r="A23" s="280" t="s">
        <v>231</v>
      </c>
      <c r="B23" s="281">
        <v>3</v>
      </c>
      <c r="C23" s="282">
        <f>C25+C26</f>
        <v>67975715</v>
      </c>
    </row>
    <row r="24" spans="1:9" ht="18" customHeight="1" x14ac:dyDescent="0.2">
      <c r="A24" s="283" t="s">
        <v>232</v>
      </c>
      <c r="B24" s="281">
        <v>4</v>
      </c>
      <c r="C24" s="284"/>
      <c r="H24" s="1977"/>
      <c r="I24" s="1977"/>
    </row>
    <row r="25" spans="1:9" ht="17.25" customHeight="1" x14ac:dyDescent="0.2">
      <c r="A25" s="283" t="s">
        <v>233</v>
      </c>
      <c r="B25" s="281">
        <v>6</v>
      </c>
      <c r="C25" s="284">
        <v>59575715</v>
      </c>
    </row>
    <row r="26" spans="1:9" ht="18" customHeight="1" x14ac:dyDescent="0.2">
      <c r="A26" s="283" t="s">
        <v>234</v>
      </c>
      <c r="B26" s="281">
        <v>8</v>
      </c>
      <c r="C26" s="284">
        <v>8400000</v>
      </c>
    </row>
    <row r="27" spans="1:9" ht="16.5" customHeight="1" x14ac:dyDescent="0.2">
      <c r="A27" s="1983" t="s">
        <v>235</v>
      </c>
      <c r="B27" s="1985">
        <v>10</v>
      </c>
      <c r="C27" s="1980"/>
    </row>
    <row r="28" spans="1:9" x14ac:dyDescent="0.2">
      <c r="A28" s="1983"/>
      <c r="B28" s="1985"/>
      <c r="C28" s="1981"/>
    </row>
    <row r="29" spans="1:9" x14ac:dyDescent="0.2">
      <c r="A29" s="1984"/>
      <c r="B29" s="1985"/>
      <c r="C29" s="1982"/>
    </row>
    <row r="30" spans="1:9" ht="20.25" customHeight="1" thickBot="1" x14ac:dyDescent="0.25">
      <c r="A30" s="278" t="s">
        <v>236</v>
      </c>
      <c r="B30" s="277">
        <v>12</v>
      </c>
      <c r="C30" s="279">
        <f>C22+C23</f>
        <v>82419710</v>
      </c>
    </row>
    <row r="31" spans="1:9" x14ac:dyDescent="0.2">
      <c r="C31" s="68"/>
    </row>
    <row r="32" spans="1:9" x14ac:dyDescent="0.2">
      <c r="C32" s="68"/>
    </row>
    <row r="33" spans="3:3" x14ac:dyDescent="0.2">
      <c r="C33" s="68"/>
    </row>
    <row r="34" spans="3:3" x14ac:dyDescent="0.2">
      <c r="C34" s="68"/>
    </row>
    <row r="35" spans="3:3" x14ac:dyDescent="0.2">
      <c r="C35" s="68"/>
    </row>
  </sheetData>
  <mergeCells count="11">
    <mergeCell ref="C27:C29"/>
    <mergeCell ref="H24:I24"/>
    <mergeCell ref="A27:A29"/>
    <mergeCell ref="B27:B29"/>
    <mergeCell ref="B20:C20"/>
    <mergeCell ref="A1:C1"/>
    <mergeCell ref="A2:C2"/>
    <mergeCell ref="B4:C4"/>
    <mergeCell ref="A5:A6"/>
    <mergeCell ref="B5:B6"/>
    <mergeCell ref="C5:C6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96" zoomScaleNormal="96" workbookViewId="0">
      <selection activeCell="U26" sqref="U26"/>
    </sheetView>
  </sheetViews>
  <sheetFormatPr defaultRowHeight="12.75" x14ac:dyDescent="0.2"/>
  <cols>
    <col min="1" max="1" width="13" customWidth="1"/>
    <col min="2" max="2" width="10" bestFit="1" customWidth="1"/>
    <col min="3" max="3" width="10.28515625" customWidth="1"/>
    <col min="8" max="8" width="8.7109375" customWidth="1"/>
    <col min="9" max="9" width="10.5703125" hidden="1" customWidth="1"/>
    <col min="13" max="13" width="8.85546875" customWidth="1"/>
    <col min="14" max="14" width="9.140625" hidden="1" customWidth="1"/>
    <col min="15" max="15" width="6.7109375" hidden="1" customWidth="1"/>
    <col min="16" max="16" width="15.5703125" bestFit="1" customWidth="1"/>
    <col min="19" max="19" width="10.5703125" bestFit="1" customWidth="1"/>
  </cols>
  <sheetData>
    <row r="1" spans="1:16" x14ac:dyDescent="0.2">
      <c r="N1" s="1965" t="s">
        <v>58</v>
      </c>
      <c r="O1" s="1986"/>
    </row>
    <row r="2" spans="1:16" x14ac:dyDescent="0.2">
      <c r="A2" s="2000" t="s">
        <v>670</v>
      </c>
      <c r="B2" s="2000"/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1999"/>
    </row>
    <row r="3" spans="1:16" ht="17.25" customHeight="1" x14ac:dyDescent="0.2">
      <c r="A3" s="1998" t="s">
        <v>444</v>
      </c>
      <c r="B3" s="1583"/>
      <c r="C3" s="1583"/>
      <c r="D3" s="1583"/>
      <c r="E3" s="1583"/>
      <c r="F3" s="1583"/>
      <c r="G3" s="1583"/>
      <c r="H3" s="1583"/>
      <c r="I3" s="1583"/>
      <c r="J3" s="1583"/>
      <c r="K3" s="1583"/>
      <c r="L3" s="1583"/>
      <c r="M3" s="1583"/>
      <c r="N3" s="1583"/>
      <c r="O3" s="1583"/>
      <c r="P3" s="1999"/>
    </row>
    <row r="4" spans="1:16" x14ac:dyDescent="0.2">
      <c r="N4" s="1986"/>
      <c r="O4" s="1986"/>
    </row>
    <row r="5" spans="1:16" ht="13.5" thickBot="1" x14ac:dyDescent="0.25"/>
    <row r="6" spans="1:16" ht="13.5" thickTop="1" x14ac:dyDescent="0.2">
      <c r="A6" s="1987" t="s">
        <v>59</v>
      </c>
      <c r="B6" s="1990" t="s">
        <v>60</v>
      </c>
      <c r="C6" s="1991"/>
      <c r="D6" s="1992"/>
      <c r="E6" s="1996" t="s">
        <v>27</v>
      </c>
      <c r="F6" s="1997"/>
      <c r="G6" s="1997"/>
      <c r="H6" s="1997"/>
      <c r="I6" s="1997"/>
      <c r="J6" s="1997"/>
      <c r="K6" s="1997"/>
      <c r="L6" s="1997"/>
      <c r="M6" s="1997"/>
      <c r="N6" s="1997"/>
      <c r="O6" s="1997"/>
      <c r="P6" s="2003" t="s">
        <v>61</v>
      </c>
    </row>
    <row r="7" spans="1:16" x14ac:dyDescent="0.2">
      <c r="A7" s="1988"/>
      <c r="B7" s="1993"/>
      <c r="C7" s="1994"/>
      <c r="D7" s="1995"/>
      <c r="E7" s="2006" t="s">
        <v>671</v>
      </c>
      <c r="F7" s="2007"/>
      <c r="G7" s="2006">
        <v>2020</v>
      </c>
      <c r="H7" s="2008"/>
      <c r="I7" s="2007"/>
      <c r="J7" s="2006">
        <v>2021</v>
      </c>
      <c r="K7" s="2008"/>
      <c r="L7" s="2006"/>
      <c r="M7" s="2007"/>
      <c r="N7" s="2009" t="s">
        <v>62</v>
      </c>
      <c r="O7" s="2008"/>
      <c r="P7" s="2004"/>
    </row>
    <row r="8" spans="1:16" ht="18.75" thickBot="1" x14ac:dyDescent="0.25">
      <c r="A8" s="1989"/>
      <c r="B8" s="1409" t="s">
        <v>63</v>
      </c>
      <c r="C8" s="1410" t="s">
        <v>314</v>
      </c>
      <c r="D8" s="1411" t="s">
        <v>64</v>
      </c>
      <c r="E8" s="1412" t="s">
        <v>63</v>
      </c>
      <c r="F8" s="1413" t="s">
        <v>64</v>
      </c>
      <c r="G8" s="1412" t="s">
        <v>65</v>
      </c>
      <c r="H8" s="1413" t="s">
        <v>64</v>
      </c>
      <c r="I8" s="1413" t="s">
        <v>85</v>
      </c>
      <c r="J8" s="1412" t="s">
        <v>321</v>
      </c>
      <c r="K8" s="1413" t="s">
        <v>64</v>
      </c>
      <c r="L8" s="1412" t="s">
        <v>84</v>
      </c>
      <c r="M8" s="1413" t="s">
        <v>64</v>
      </c>
      <c r="N8" s="82" t="s">
        <v>63</v>
      </c>
      <c r="O8" s="81" t="s">
        <v>64</v>
      </c>
      <c r="P8" s="2005"/>
    </row>
    <row r="9" spans="1:16" ht="18.75" x14ac:dyDescent="0.2">
      <c r="A9" s="83" t="s">
        <v>66</v>
      </c>
      <c r="B9" s="84"/>
      <c r="C9" s="369"/>
      <c r="D9" s="85"/>
      <c r="E9" s="86"/>
      <c r="F9" s="87"/>
      <c r="G9" s="86"/>
      <c r="H9" s="166"/>
      <c r="I9" s="87"/>
      <c r="J9" s="86"/>
      <c r="K9" s="166"/>
      <c r="L9" s="86"/>
      <c r="M9" s="87"/>
      <c r="N9" s="88"/>
      <c r="O9" s="89"/>
      <c r="P9" s="90"/>
    </row>
    <row r="10" spans="1:16" ht="18.75" x14ac:dyDescent="0.2">
      <c r="A10" s="360" t="s">
        <v>67</v>
      </c>
      <c r="B10" s="353">
        <f>B11+B12</f>
        <v>29022247</v>
      </c>
      <c r="C10" s="357"/>
      <c r="D10" s="354">
        <f>D11+D12</f>
        <v>29022247</v>
      </c>
      <c r="E10" s="353">
        <v>26554</v>
      </c>
      <c r="F10" s="354">
        <f>F11+F12</f>
        <v>28686247</v>
      </c>
      <c r="G10" s="353">
        <f>G11+G12</f>
        <v>336000</v>
      </c>
      <c r="H10" s="354">
        <f>H11+H12</f>
        <v>336000</v>
      </c>
      <c r="I10" s="354"/>
      <c r="J10" s="363">
        <v>0</v>
      </c>
      <c r="K10" s="354">
        <v>0</v>
      </c>
      <c r="L10" s="353">
        <v>0</v>
      </c>
      <c r="M10" s="353">
        <v>0</v>
      </c>
      <c r="N10" s="358"/>
      <c r="O10" s="356"/>
      <c r="P10" s="361">
        <v>0</v>
      </c>
    </row>
    <row r="11" spans="1:16" ht="18.75" x14ac:dyDescent="0.2">
      <c r="A11" s="91" t="s">
        <v>68</v>
      </c>
      <c r="B11" s="92">
        <v>25662247</v>
      </c>
      <c r="C11" s="167"/>
      <c r="D11" s="93">
        <v>25662247</v>
      </c>
      <c r="E11" s="92">
        <v>25662247</v>
      </c>
      <c r="F11" s="93">
        <v>25662247</v>
      </c>
      <c r="G11" s="92"/>
      <c r="H11" s="93"/>
      <c r="I11" s="93"/>
      <c r="J11" s="1414"/>
      <c r="K11" s="354">
        <v>0</v>
      </c>
      <c r="L11" s="353">
        <v>0</v>
      </c>
      <c r="M11" s="353">
        <v>0</v>
      </c>
      <c r="N11" s="94"/>
      <c r="O11" s="95"/>
      <c r="P11" s="96">
        <v>0</v>
      </c>
    </row>
    <row r="12" spans="1:16" ht="18.75" x14ac:dyDescent="0.2">
      <c r="A12" s="91" t="s">
        <v>69</v>
      </c>
      <c r="B12" s="92">
        <v>3360000</v>
      </c>
      <c r="C12" s="167"/>
      <c r="D12" s="93">
        <v>3360000</v>
      </c>
      <c r="E12" s="92">
        <v>3024000</v>
      </c>
      <c r="F12" s="93">
        <v>3024000</v>
      </c>
      <c r="G12" s="92">
        <v>336000</v>
      </c>
      <c r="H12" s="93">
        <v>336000</v>
      </c>
      <c r="I12" s="93"/>
      <c r="J12" s="1414">
        <v>0</v>
      </c>
      <c r="K12" s="354">
        <v>0</v>
      </c>
      <c r="L12" s="353">
        <v>0</v>
      </c>
      <c r="M12" s="353">
        <v>0</v>
      </c>
      <c r="N12" s="94"/>
      <c r="O12" s="95"/>
      <c r="P12" s="96">
        <v>0</v>
      </c>
    </row>
    <row r="13" spans="1:16" ht="0.75" customHeight="1" thickBot="1" x14ac:dyDescent="0.25">
      <c r="A13" s="97"/>
      <c r="B13" s="98"/>
      <c r="C13" s="99"/>
      <c r="D13" s="99"/>
      <c r="E13" s="100"/>
      <c r="F13" s="101"/>
      <c r="G13" s="100"/>
      <c r="H13" s="170"/>
      <c r="I13" s="101"/>
      <c r="J13" s="100"/>
      <c r="K13" s="99"/>
      <c r="L13" s="100"/>
      <c r="M13" s="101"/>
      <c r="N13" s="99"/>
      <c r="O13" s="102"/>
      <c r="P13" s="103"/>
    </row>
    <row r="14" spans="1:16" ht="21.75" customHeight="1" x14ac:dyDescent="0.2">
      <c r="A14" s="83" t="s">
        <v>70</v>
      </c>
      <c r="B14" s="104"/>
      <c r="C14" s="105"/>
      <c r="D14" s="105"/>
      <c r="E14" s="2001" t="s">
        <v>672</v>
      </c>
      <c r="F14" s="2002"/>
      <c r="G14" s="106"/>
      <c r="H14" s="171"/>
      <c r="I14" s="107"/>
      <c r="J14" s="106"/>
      <c r="K14" s="108"/>
      <c r="L14" s="106"/>
      <c r="M14" s="107"/>
      <c r="N14" s="108"/>
      <c r="O14" s="109"/>
      <c r="P14" s="110"/>
    </row>
    <row r="15" spans="1:16" ht="18.75" x14ac:dyDescent="0.2">
      <c r="A15" s="352" t="s">
        <v>71</v>
      </c>
      <c r="B15" s="353">
        <f>B16+B17+B18</f>
        <v>63904155</v>
      </c>
      <c r="C15" s="357"/>
      <c r="D15" s="354">
        <f>D16+D17+D18</f>
        <v>60104155</v>
      </c>
      <c r="E15" s="353">
        <f>E16+E17+E18</f>
        <v>57034123</v>
      </c>
      <c r="F15" s="355">
        <f>SUM(F16:F18)</f>
        <v>57034123</v>
      </c>
      <c r="G15" s="353">
        <f>G17+G18</f>
        <v>3070032</v>
      </c>
      <c r="H15" s="356">
        <f>H17+H18</f>
        <v>3070032</v>
      </c>
      <c r="I15" s="355">
        <v>23070</v>
      </c>
      <c r="J15" s="353">
        <f>SUM(J16:J18)</f>
        <v>2400000</v>
      </c>
      <c r="K15" s="357"/>
      <c r="L15" s="353"/>
      <c r="M15" s="355"/>
      <c r="N15" s="358"/>
      <c r="O15" s="358"/>
      <c r="P15" s="359">
        <f>P17+P18</f>
        <v>3800000</v>
      </c>
    </row>
    <row r="16" spans="1:16" x14ac:dyDescent="0.2">
      <c r="A16" s="112" t="s">
        <v>72</v>
      </c>
      <c r="B16" s="92">
        <v>30604592</v>
      </c>
      <c r="C16" s="167"/>
      <c r="D16" s="93">
        <v>30604592</v>
      </c>
      <c r="E16" s="92">
        <v>30604592</v>
      </c>
      <c r="F16" s="93">
        <v>30604592</v>
      </c>
      <c r="G16" s="92"/>
      <c r="H16" s="167"/>
      <c r="I16" s="93">
        <v>23070</v>
      </c>
      <c r="J16" s="92"/>
      <c r="K16" s="167"/>
      <c r="L16" s="92"/>
      <c r="M16" s="93"/>
      <c r="N16" s="94"/>
      <c r="O16" s="95"/>
      <c r="P16" s="111"/>
    </row>
    <row r="17" spans="1:19" x14ac:dyDescent="0.2">
      <c r="A17" s="113" t="s">
        <v>73</v>
      </c>
      <c r="B17" s="114">
        <v>24974770</v>
      </c>
      <c r="C17" s="168"/>
      <c r="D17" s="115">
        <v>22124770</v>
      </c>
      <c r="E17" s="114">
        <v>19822231</v>
      </c>
      <c r="F17" s="115">
        <v>19822231</v>
      </c>
      <c r="G17" s="114">
        <v>2302539</v>
      </c>
      <c r="H17" s="168">
        <v>2302539</v>
      </c>
      <c r="I17" s="115"/>
      <c r="J17" s="114">
        <v>1800000</v>
      </c>
      <c r="K17" s="168"/>
      <c r="L17" s="114"/>
      <c r="M17" s="115"/>
      <c r="N17" s="116"/>
      <c r="O17" s="117"/>
      <c r="P17" s="111">
        <f>B17-D17</f>
        <v>2850000</v>
      </c>
    </row>
    <row r="18" spans="1:19" x14ac:dyDescent="0.2">
      <c r="A18" s="118" t="s">
        <v>74</v>
      </c>
      <c r="B18" s="119">
        <v>8324793</v>
      </c>
      <c r="C18" s="169"/>
      <c r="D18" s="120">
        <v>7374793</v>
      </c>
      <c r="E18" s="119">
        <v>6607300</v>
      </c>
      <c r="F18" s="120">
        <v>6607300</v>
      </c>
      <c r="G18" s="119">
        <v>767493</v>
      </c>
      <c r="H18" s="169">
        <v>767493</v>
      </c>
      <c r="I18" s="120"/>
      <c r="J18" s="119">
        <v>600000</v>
      </c>
      <c r="K18" s="169"/>
      <c r="L18" s="119"/>
      <c r="M18" s="120"/>
      <c r="N18" s="121"/>
      <c r="O18" s="122"/>
      <c r="P18" s="344">
        <f>B18-D18</f>
        <v>950000</v>
      </c>
      <c r="S18" s="68"/>
    </row>
    <row r="19" spans="1:19" ht="20.25" customHeight="1" x14ac:dyDescent="0.2">
      <c r="A19" s="362" t="s">
        <v>306</v>
      </c>
      <c r="B19" s="353">
        <f t="shared" ref="B19:H19" si="0">B20+B21</f>
        <v>9106281</v>
      </c>
      <c r="C19" s="357">
        <f t="shared" si="0"/>
        <v>-13491</v>
      </c>
      <c r="D19" s="354">
        <f t="shared" si="0"/>
        <v>1442664</v>
      </c>
      <c r="E19" s="363">
        <f t="shared" si="0"/>
        <v>977153</v>
      </c>
      <c r="F19" s="354">
        <f t="shared" si="0"/>
        <v>977153</v>
      </c>
      <c r="G19" s="353">
        <f t="shared" si="0"/>
        <v>465511</v>
      </c>
      <c r="H19" s="357">
        <f t="shared" si="0"/>
        <v>465511</v>
      </c>
      <c r="I19" s="354"/>
      <c r="J19" s="353">
        <f>J20+J21</f>
        <v>850335</v>
      </c>
      <c r="K19" s="357"/>
      <c r="L19" s="363"/>
      <c r="M19" s="354"/>
      <c r="N19" s="357"/>
      <c r="O19" s="356"/>
      <c r="P19" s="359">
        <f>P20+P21</f>
        <v>7650126</v>
      </c>
    </row>
    <row r="20" spans="1:19" x14ac:dyDescent="0.2">
      <c r="A20" s="343" t="s">
        <v>307</v>
      </c>
      <c r="B20" s="114">
        <v>5916930</v>
      </c>
      <c r="C20" s="168">
        <v>-9555</v>
      </c>
      <c r="D20" s="115">
        <f>676433+H20</f>
        <v>987391</v>
      </c>
      <c r="E20" s="341">
        <v>676433</v>
      </c>
      <c r="F20" s="115">
        <v>676433</v>
      </c>
      <c r="G20" s="114">
        <v>310958</v>
      </c>
      <c r="H20" s="168">
        <v>310958</v>
      </c>
      <c r="I20" s="115"/>
      <c r="J20" s="114">
        <v>559346</v>
      </c>
      <c r="K20" s="168"/>
      <c r="L20" s="341"/>
      <c r="M20" s="115"/>
      <c r="N20" s="168"/>
      <c r="O20" s="117"/>
      <c r="P20" s="342">
        <f>B20+C20-D20</f>
        <v>4919984</v>
      </c>
    </row>
    <row r="21" spans="1:19" ht="13.5" thickBot="1" x14ac:dyDescent="0.25">
      <c r="A21" s="345" t="s">
        <v>308</v>
      </c>
      <c r="B21" s="348">
        <v>3189351</v>
      </c>
      <c r="C21" s="349">
        <v>-3936</v>
      </c>
      <c r="D21" s="347">
        <f>300720+H21</f>
        <v>455273</v>
      </c>
      <c r="E21" s="346">
        <v>300720</v>
      </c>
      <c r="F21" s="347">
        <v>300720</v>
      </c>
      <c r="G21" s="348">
        <v>154553</v>
      </c>
      <c r="H21" s="349">
        <v>154553</v>
      </c>
      <c r="I21" s="347"/>
      <c r="J21" s="348">
        <v>290989</v>
      </c>
      <c r="K21" s="349"/>
      <c r="L21" s="346"/>
      <c r="M21" s="347"/>
      <c r="N21" s="349"/>
      <c r="O21" s="350"/>
      <c r="P21" s="351">
        <f>B21+C21-D21</f>
        <v>2730142</v>
      </c>
      <c r="S21" s="68"/>
    </row>
    <row r="22" spans="1:19" ht="14.25" thickTop="1" thickBot="1" x14ac:dyDescent="0.25">
      <c r="A22" s="123" t="s">
        <v>86</v>
      </c>
      <c r="B22" s="172">
        <f>B10+B15+B19</f>
        <v>102032683</v>
      </c>
      <c r="C22" s="126">
        <f>C19</f>
        <v>-13491</v>
      </c>
      <c r="D22" s="125">
        <f>D10+D15+D19</f>
        <v>90569066</v>
      </c>
      <c r="E22" s="124">
        <f>E10+E15+E19</f>
        <v>58037830</v>
      </c>
      <c r="F22" s="125">
        <f>F10+F15+F19</f>
        <v>86697523</v>
      </c>
      <c r="G22" s="125">
        <f>G10+G15+G19</f>
        <v>3871543</v>
      </c>
      <c r="H22" s="126">
        <f>H10+H15+H19</f>
        <v>3871543</v>
      </c>
      <c r="I22" s="125">
        <f>SUM(I10+I13+I15)</f>
        <v>23070</v>
      </c>
      <c r="J22" s="172">
        <f>SUM(J10+J13+J15)</f>
        <v>2400000</v>
      </c>
      <c r="K22" s="126"/>
      <c r="L22" s="124"/>
      <c r="M22" s="125"/>
      <c r="N22" s="126"/>
      <c r="O22" s="127"/>
      <c r="P22" s="128">
        <f>P10+P15+P19</f>
        <v>11450126</v>
      </c>
    </row>
    <row r="23" spans="1:19" ht="13.5" thickTop="1" x14ac:dyDescent="0.2"/>
    <row r="24" spans="1:19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9" x14ac:dyDescent="0.2">
      <c r="A25" s="130"/>
      <c r="B25" s="130"/>
      <c r="C25" s="130"/>
      <c r="D25" s="130"/>
      <c r="E25" s="130"/>
      <c r="F25" s="130"/>
      <c r="G25" s="131"/>
      <c r="H25" s="131"/>
      <c r="I25" s="131"/>
      <c r="J25" s="131"/>
      <c r="K25" s="131"/>
    </row>
    <row r="26" spans="1:19" x14ac:dyDescent="0.2">
      <c r="A26" s="130"/>
      <c r="B26" s="130"/>
      <c r="C26" s="130"/>
      <c r="D26" s="130"/>
      <c r="E26" s="130"/>
      <c r="F26" s="130"/>
      <c r="G26" s="131"/>
      <c r="H26" s="131"/>
      <c r="I26" s="131"/>
      <c r="J26" s="131"/>
      <c r="K26" s="131"/>
    </row>
    <row r="27" spans="1:19" x14ac:dyDescent="0.2">
      <c r="A27" s="130"/>
      <c r="B27" s="132"/>
      <c r="C27" s="132"/>
      <c r="D27" s="132"/>
      <c r="E27" s="132"/>
      <c r="F27" s="133"/>
      <c r="G27" s="133"/>
      <c r="H27" s="133"/>
      <c r="I27" s="134"/>
      <c r="J27" s="313"/>
      <c r="K27" s="313"/>
      <c r="L27" s="313"/>
      <c r="M27" s="134"/>
      <c r="R27" t="s">
        <v>22</v>
      </c>
    </row>
    <row r="28" spans="1:19" x14ac:dyDescent="0.2">
      <c r="A28" s="135"/>
      <c r="B28" s="136"/>
      <c r="C28" s="136"/>
      <c r="D28" s="137"/>
      <c r="E28" s="138"/>
      <c r="F28" s="137"/>
      <c r="G28" s="138"/>
      <c r="H28" s="138"/>
      <c r="I28" s="138"/>
      <c r="J28" s="138"/>
      <c r="K28" s="138"/>
      <c r="L28" s="138"/>
      <c r="M28" s="368"/>
    </row>
    <row r="29" spans="1:19" x14ac:dyDescent="0.2">
      <c r="A29" s="135"/>
      <c r="B29" s="136"/>
      <c r="C29" s="136"/>
      <c r="D29" s="137"/>
      <c r="E29" s="138"/>
      <c r="F29" s="137"/>
      <c r="G29" s="138"/>
      <c r="H29" s="138"/>
      <c r="I29" s="138"/>
      <c r="J29" s="138"/>
      <c r="K29" s="138"/>
      <c r="L29" s="138"/>
      <c r="M29" s="368"/>
    </row>
    <row r="30" spans="1:19" x14ac:dyDescent="0.2">
      <c r="A30" s="135"/>
      <c r="B30" s="136"/>
      <c r="C30" s="136"/>
      <c r="D30" s="137"/>
      <c r="E30" s="138"/>
      <c r="F30" s="137"/>
      <c r="G30" s="138"/>
      <c r="H30" s="138"/>
      <c r="I30" s="138"/>
      <c r="J30" s="138"/>
      <c r="K30" s="138"/>
      <c r="L30" s="138"/>
      <c r="M30" s="368"/>
    </row>
    <row r="31" spans="1:19" x14ac:dyDescent="0.2">
      <c r="A31" s="139"/>
      <c r="B31" s="140"/>
      <c r="C31" s="140"/>
      <c r="D31" s="141"/>
      <c r="E31" s="142"/>
      <c r="F31" s="143"/>
      <c r="G31" s="144"/>
      <c r="H31" s="144"/>
      <c r="I31" s="144"/>
      <c r="J31" s="144"/>
      <c r="K31" s="144"/>
      <c r="L31" s="144"/>
      <c r="M31" s="368"/>
    </row>
    <row r="44" spans="17:17" x14ac:dyDescent="0.2">
      <c r="Q44" t="s">
        <v>239</v>
      </c>
    </row>
  </sheetData>
  <mergeCells count="14">
    <mergeCell ref="E14:F14"/>
    <mergeCell ref="P6:P8"/>
    <mergeCell ref="E7:F7"/>
    <mergeCell ref="G7:I7"/>
    <mergeCell ref="J7:K7"/>
    <mergeCell ref="L7:M7"/>
    <mergeCell ref="N7:O7"/>
    <mergeCell ref="N1:O1"/>
    <mergeCell ref="N4:O4"/>
    <mergeCell ref="A6:A8"/>
    <mergeCell ref="B6:D7"/>
    <mergeCell ref="E6:O6"/>
    <mergeCell ref="A3:P3"/>
    <mergeCell ref="A2:P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A3" sqref="A3:L3"/>
    </sheetView>
  </sheetViews>
  <sheetFormatPr defaultRowHeight="12.75" x14ac:dyDescent="0.2"/>
  <cols>
    <col min="2" max="2" width="11.42578125" bestFit="1" customWidth="1"/>
  </cols>
  <sheetData>
    <row r="1" spans="1:14" ht="15" x14ac:dyDescent="0.2">
      <c r="J1" s="145"/>
      <c r="K1" s="145"/>
    </row>
    <row r="2" spans="1:14" x14ac:dyDescent="0.2">
      <c r="A2" s="2000" t="s">
        <v>673</v>
      </c>
      <c r="B2" s="2000"/>
      <c r="C2" s="2000"/>
      <c r="D2" s="2000"/>
      <c r="E2" s="2000"/>
      <c r="F2" s="2000"/>
      <c r="G2" s="2000"/>
      <c r="H2" s="2000"/>
      <c r="I2" s="2000"/>
      <c r="J2" s="2000"/>
      <c r="K2" s="2000"/>
      <c r="L2" s="2000"/>
    </row>
    <row r="3" spans="1:14" x14ac:dyDescent="0.2">
      <c r="A3" s="1998" t="s">
        <v>778</v>
      </c>
      <c r="B3" s="1583"/>
      <c r="C3" s="1583"/>
      <c r="D3" s="1583"/>
      <c r="E3" s="1583"/>
      <c r="F3" s="1583"/>
      <c r="G3" s="1583"/>
      <c r="H3" s="1583"/>
      <c r="I3" s="1583"/>
      <c r="J3" s="1583"/>
      <c r="K3" s="1583"/>
      <c r="L3" s="1583"/>
    </row>
    <row r="4" spans="1:14" x14ac:dyDescent="0.2">
      <c r="I4" s="146"/>
      <c r="J4" s="146"/>
      <c r="K4" s="147"/>
    </row>
    <row r="5" spans="1:14" ht="13.5" thickBot="1" x14ac:dyDescent="0.25"/>
    <row r="6" spans="1:14" x14ac:dyDescent="0.2">
      <c r="A6" s="2019" t="s">
        <v>76</v>
      </c>
      <c r="B6" s="2010" t="s">
        <v>77</v>
      </c>
      <c r="C6" s="2011"/>
      <c r="D6" s="2012"/>
      <c r="E6" s="2010" t="s">
        <v>78</v>
      </c>
      <c r="F6" s="2011"/>
      <c r="G6" s="2012"/>
      <c r="H6" s="2010" t="s">
        <v>79</v>
      </c>
      <c r="I6" s="2011"/>
      <c r="J6" s="2012"/>
      <c r="K6" s="2021" t="s">
        <v>25</v>
      </c>
      <c r="L6" s="2022"/>
    </row>
    <row r="7" spans="1:14" ht="26.25" thickBot="1" x14ac:dyDescent="0.25">
      <c r="A7" s="2020"/>
      <c r="B7" s="148" t="s">
        <v>80</v>
      </c>
      <c r="C7" s="149" t="s">
        <v>81</v>
      </c>
      <c r="D7" s="150" t="s">
        <v>346</v>
      </c>
      <c r="E7" s="148" t="s">
        <v>80</v>
      </c>
      <c r="F7" s="149" t="s">
        <v>81</v>
      </c>
      <c r="G7" s="150" t="s">
        <v>346</v>
      </c>
      <c r="H7" s="148" t="s">
        <v>80</v>
      </c>
      <c r="I7" s="149" t="s">
        <v>81</v>
      </c>
      <c r="J7" s="150" t="s">
        <v>346</v>
      </c>
      <c r="K7" s="2017" t="s">
        <v>347</v>
      </c>
      <c r="L7" s="2018"/>
    </row>
    <row r="8" spans="1:14" x14ac:dyDescent="0.2">
      <c r="A8" s="151">
        <v>260</v>
      </c>
      <c r="B8" s="152"/>
      <c r="C8" s="153"/>
      <c r="D8" s="154"/>
      <c r="E8" s="152" t="s">
        <v>82</v>
      </c>
      <c r="F8" s="153">
        <v>100</v>
      </c>
      <c r="G8" s="155">
        <v>1246000</v>
      </c>
      <c r="H8" s="152"/>
      <c r="I8" s="153"/>
      <c r="J8" s="155"/>
      <c r="K8" s="2013">
        <v>1246000</v>
      </c>
      <c r="L8" s="2014"/>
    </row>
    <row r="9" spans="1:14" x14ac:dyDescent="0.2">
      <c r="A9" s="156">
        <v>25</v>
      </c>
      <c r="B9" s="157"/>
      <c r="C9" s="158"/>
      <c r="D9" s="159"/>
      <c r="E9" s="157" t="s">
        <v>82</v>
      </c>
      <c r="F9" s="158">
        <v>50</v>
      </c>
      <c r="G9" s="160">
        <v>64000</v>
      </c>
      <c r="H9" s="157"/>
      <c r="I9" s="158"/>
      <c r="J9" s="160"/>
      <c r="K9" s="2015">
        <v>64000</v>
      </c>
      <c r="L9" s="2016"/>
    </row>
    <row r="10" spans="1:14" x14ac:dyDescent="0.2">
      <c r="A10" s="156">
        <v>32</v>
      </c>
      <c r="B10" s="157"/>
      <c r="C10" s="158"/>
      <c r="D10" s="160"/>
      <c r="E10" s="157"/>
      <c r="F10" s="158"/>
      <c r="G10" s="160"/>
      <c r="H10" s="157" t="s">
        <v>267</v>
      </c>
      <c r="I10" s="158">
        <v>31</v>
      </c>
      <c r="J10" s="160">
        <v>935471</v>
      </c>
      <c r="K10" s="385"/>
      <c r="L10" s="392">
        <f>J10</f>
        <v>935471</v>
      </c>
    </row>
    <row r="11" spans="1:14" x14ac:dyDescent="0.2">
      <c r="A11" s="156">
        <v>13</v>
      </c>
      <c r="B11" s="157"/>
      <c r="C11" s="158"/>
      <c r="D11" s="160"/>
      <c r="E11" s="157"/>
      <c r="F11" s="158"/>
      <c r="G11" s="160"/>
      <c r="H11" s="157" t="s">
        <v>267</v>
      </c>
      <c r="I11" s="158">
        <v>55</v>
      </c>
      <c r="J11" s="160">
        <v>673309</v>
      </c>
      <c r="K11" s="2015">
        <f>SUM(J11)</f>
        <v>673309</v>
      </c>
      <c r="L11" s="2016"/>
    </row>
    <row r="12" spans="1:14" x14ac:dyDescent="0.2">
      <c r="A12" s="156"/>
      <c r="B12" s="157"/>
      <c r="C12" s="158"/>
      <c r="D12" s="160"/>
      <c r="E12" s="157"/>
      <c r="F12" s="158"/>
      <c r="G12" s="160"/>
      <c r="H12" s="157"/>
      <c r="I12" s="158"/>
      <c r="J12" s="160"/>
      <c r="K12" s="2015"/>
      <c r="L12" s="2016"/>
      <c r="N12">
        <v>7</v>
      </c>
    </row>
    <row r="13" spans="1:14" x14ac:dyDescent="0.2">
      <c r="A13" s="156"/>
      <c r="B13" s="157"/>
      <c r="C13" s="158"/>
      <c r="D13" s="160"/>
      <c r="E13" s="157"/>
      <c r="F13" s="158"/>
      <c r="G13" s="160"/>
      <c r="H13" s="157"/>
      <c r="I13" s="158"/>
      <c r="J13" s="160"/>
      <c r="K13" s="2015"/>
      <c r="L13" s="2016"/>
    </row>
    <row r="14" spans="1:14" x14ac:dyDescent="0.2">
      <c r="A14" s="156"/>
      <c r="B14" s="157"/>
      <c r="C14" s="158"/>
      <c r="D14" s="160"/>
      <c r="E14" s="157"/>
      <c r="F14" s="158"/>
      <c r="G14" s="160"/>
      <c r="H14" s="157"/>
      <c r="I14" s="158"/>
      <c r="J14" s="160"/>
      <c r="K14" s="2015"/>
      <c r="L14" s="2016"/>
    </row>
    <row r="15" spans="1:14" x14ac:dyDescent="0.2">
      <c r="A15" s="156"/>
      <c r="B15" s="157"/>
      <c r="C15" s="158"/>
      <c r="D15" s="160"/>
      <c r="E15" s="157"/>
      <c r="F15" s="158"/>
      <c r="G15" s="160"/>
      <c r="H15" s="157"/>
      <c r="I15" s="158"/>
      <c r="J15" s="160"/>
      <c r="K15" s="2015"/>
      <c r="L15" s="2016"/>
    </row>
    <row r="16" spans="1:14" x14ac:dyDescent="0.2">
      <c r="A16" s="156"/>
      <c r="B16" s="157"/>
      <c r="C16" s="158"/>
      <c r="D16" s="160"/>
      <c r="E16" s="157"/>
      <c r="F16" s="158"/>
      <c r="G16" s="160"/>
      <c r="H16" s="157"/>
      <c r="I16" s="158"/>
      <c r="J16" s="160"/>
      <c r="K16" s="2015"/>
      <c r="L16" s="2016"/>
    </row>
    <row r="17" spans="1:12" x14ac:dyDescent="0.2">
      <c r="A17" s="156"/>
      <c r="B17" s="157"/>
      <c r="C17" s="158"/>
      <c r="D17" s="160"/>
      <c r="E17" s="157"/>
      <c r="F17" s="158"/>
      <c r="G17" s="160"/>
      <c r="H17" s="157"/>
      <c r="I17" s="158"/>
      <c r="J17" s="160"/>
      <c r="K17" s="2015"/>
      <c r="L17" s="2016"/>
    </row>
    <row r="18" spans="1:12" ht="13.5" thickBot="1" x14ac:dyDescent="0.25">
      <c r="A18" s="156"/>
      <c r="B18" s="157"/>
      <c r="C18" s="158"/>
      <c r="D18" s="160"/>
      <c r="E18" s="157"/>
      <c r="F18" s="158"/>
      <c r="G18" s="160"/>
      <c r="H18" s="157"/>
      <c r="I18" s="158"/>
      <c r="J18" s="160"/>
      <c r="K18" s="2025"/>
      <c r="L18" s="2026"/>
    </row>
    <row r="19" spans="1:12" ht="13.5" thickBot="1" x14ac:dyDescent="0.25">
      <c r="A19" s="161" t="s">
        <v>25</v>
      </c>
      <c r="B19" s="162"/>
      <c r="C19" s="163"/>
      <c r="D19" s="164">
        <f>SUM(D9:D18)</f>
        <v>0</v>
      </c>
      <c r="E19" s="162"/>
      <c r="F19" s="163"/>
      <c r="G19" s="164">
        <f>SUM(G8:G18)</f>
        <v>1310000</v>
      </c>
      <c r="H19" s="162"/>
      <c r="I19" s="163"/>
      <c r="J19" s="164">
        <f>SUM(J10:J18)</f>
        <v>1608780</v>
      </c>
      <c r="K19" s="2023">
        <f>SUM(K8:L18)</f>
        <v>2918780</v>
      </c>
      <c r="L19" s="2024"/>
    </row>
  </sheetData>
  <mergeCells count="19">
    <mergeCell ref="K9:L9"/>
    <mergeCell ref="K19:L19"/>
    <mergeCell ref="K11:L11"/>
    <mergeCell ref="K12:L12"/>
    <mergeCell ref="K13:L13"/>
    <mergeCell ref="K14:L14"/>
    <mergeCell ref="K17:L17"/>
    <mergeCell ref="K16:L16"/>
    <mergeCell ref="K18:L18"/>
    <mergeCell ref="H6:J6"/>
    <mergeCell ref="K8:L8"/>
    <mergeCell ref="K15:L15"/>
    <mergeCell ref="K7:L7"/>
    <mergeCell ref="A2:L2"/>
    <mergeCell ref="A3:L3"/>
    <mergeCell ref="A6:A7"/>
    <mergeCell ref="B6:D6"/>
    <mergeCell ref="E6:G6"/>
    <mergeCell ref="K6:L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95"/>
  <sheetViews>
    <sheetView topLeftCell="A28" workbookViewId="0">
      <selection activeCell="A63" sqref="A63:W97"/>
    </sheetView>
  </sheetViews>
  <sheetFormatPr defaultRowHeight="12.75" x14ac:dyDescent="0.2"/>
  <cols>
    <col min="1" max="1" width="6" customWidth="1"/>
    <col min="2" max="2" width="7.7109375" customWidth="1"/>
    <col min="3" max="3" width="8.28515625" customWidth="1"/>
    <col min="4" max="4" width="7.28515625" customWidth="1"/>
    <col min="5" max="5" width="6.42578125" customWidth="1"/>
    <col min="7" max="7" width="9.5703125" bestFit="1" customWidth="1"/>
    <col min="17" max="17" width="10.5703125" customWidth="1"/>
  </cols>
  <sheetData>
    <row r="6" spans="1:24" x14ac:dyDescent="0.2">
      <c r="A6" s="2046" t="s">
        <v>675</v>
      </c>
      <c r="B6" s="2046"/>
      <c r="C6" s="2046"/>
      <c r="D6" s="2046"/>
      <c r="E6" s="2046"/>
      <c r="F6" s="2046"/>
      <c r="G6" s="2046"/>
      <c r="H6" s="2046"/>
      <c r="I6" s="2046"/>
      <c r="J6" s="2046"/>
      <c r="K6" s="2046"/>
      <c r="L6" s="2046"/>
      <c r="M6" s="2046"/>
      <c r="N6" s="2046"/>
      <c r="O6" s="2046"/>
      <c r="P6" s="2046"/>
      <c r="Q6" s="2046"/>
      <c r="R6" s="2046"/>
      <c r="S6" s="2046"/>
      <c r="T6" s="2046"/>
      <c r="U6" s="2046"/>
      <c r="V6" s="2046"/>
      <c r="W6" s="2046"/>
    </row>
    <row r="7" spans="1:24" x14ac:dyDescent="0.2">
      <c r="A7" s="1719" t="s">
        <v>676</v>
      </c>
      <c r="B7" s="1719"/>
      <c r="C7" s="1719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19"/>
      <c r="S7" s="1719"/>
      <c r="T7" s="1719"/>
      <c r="U7" s="1719"/>
      <c r="V7" s="1719"/>
      <c r="W7" s="1719"/>
    </row>
    <row r="8" spans="1:24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4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044" t="s">
        <v>315</v>
      </c>
      <c r="W9" s="2045"/>
    </row>
    <row r="10" spans="1:24" ht="13.5" thickBo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4" ht="13.5" thickTop="1" x14ac:dyDescent="0.2">
      <c r="A11" s="2031" t="s">
        <v>1</v>
      </c>
      <c r="B11" s="2032"/>
      <c r="C11" s="2033"/>
      <c r="D11" s="2037" t="s">
        <v>47</v>
      </c>
      <c r="E11" s="2038"/>
      <c r="F11" s="2039" t="s">
        <v>43</v>
      </c>
      <c r="G11" s="2040"/>
      <c r="H11" s="1772" t="s">
        <v>44</v>
      </c>
      <c r="I11" s="1772"/>
      <c r="J11" s="2039" t="s">
        <v>45</v>
      </c>
      <c r="K11" s="2041"/>
      <c r="L11" s="1772" t="s">
        <v>46</v>
      </c>
      <c r="M11" s="1772"/>
      <c r="N11" s="2042" t="s">
        <v>17</v>
      </c>
      <c r="O11" s="2043"/>
      <c r="P11" s="2029" t="s">
        <v>83</v>
      </c>
      <c r="Q11" s="2029"/>
      <c r="R11" s="2042" t="s">
        <v>13</v>
      </c>
      <c r="S11" s="2043"/>
      <c r="T11" s="2042" t="s">
        <v>39</v>
      </c>
      <c r="U11" s="2043"/>
      <c r="V11" s="2029" t="s">
        <v>26</v>
      </c>
      <c r="W11" s="2030"/>
    </row>
    <row r="12" spans="1:24" ht="19.5" x14ac:dyDescent="0.2">
      <c r="A12" s="2034"/>
      <c r="B12" s="2035"/>
      <c r="C12" s="2036"/>
      <c r="D12" s="70" t="s">
        <v>677</v>
      </c>
      <c r="E12" s="71" t="s">
        <v>678</v>
      </c>
      <c r="F12" s="70" t="s">
        <v>634</v>
      </c>
      <c r="G12" s="71" t="s">
        <v>679</v>
      </c>
      <c r="H12" s="70" t="s">
        <v>634</v>
      </c>
      <c r="I12" s="71" t="s">
        <v>679</v>
      </c>
      <c r="J12" s="70" t="s">
        <v>634</v>
      </c>
      <c r="K12" s="71" t="s">
        <v>679</v>
      </c>
      <c r="L12" s="70" t="s">
        <v>634</v>
      </c>
      <c r="M12" s="71" t="s">
        <v>679</v>
      </c>
      <c r="N12" s="70" t="s">
        <v>634</v>
      </c>
      <c r="O12" s="71" t="s">
        <v>679</v>
      </c>
      <c r="P12" s="70" t="s">
        <v>634</v>
      </c>
      <c r="Q12" s="71" t="s">
        <v>679</v>
      </c>
      <c r="R12" s="70" t="s">
        <v>634</v>
      </c>
      <c r="S12" s="71" t="s">
        <v>679</v>
      </c>
      <c r="T12" s="70" t="s">
        <v>634</v>
      </c>
      <c r="U12" s="71" t="s">
        <v>679</v>
      </c>
      <c r="V12" s="70" t="s">
        <v>634</v>
      </c>
      <c r="W12" s="71" t="s">
        <v>679</v>
      </c>
      <c r="X12" s="62"/>
    </row>
    <row r="13" spans="1:24" x14ac:dyDescent="0.2">
      <c r="A13" s="22"/>
      <c r="B13" s="17"/>
      <c r="C13" s="17"/>
      <c r="D13" s="19"/>
      <c r="E13" s="20"/>
      <c r="F13" s="19"/>
      <c r="G13" s="52"/>
      <c r="H13" s="49"/>
      <c r="I13" s="52"/>
      <c r="J13" s="49"/>
      <c r="K13" s="52"/>
      <c r="L13" s="49"/>
      <c r="M13" s="52"/>
      <c r="N13" s="49"/>
      <c r="O13" s="52"/>
      <c r="P13" s="18"/>
      <c r="Q13" s="20"/>
      <c r="R13" s="75"/>
      <c r="S13" s="52"/>
      <c r="T13" s="18"/>
      <c r="U13" s="52"/>
      <c r="V13" s="49"/>
      <c r="W13" s="54"/>
    </row>
    <row r="14" spans="1:24" x14ac:dyDescent="0.2">
      <c r="A14" s="69" t="s">
        <v>626</v>
      </c>
      <c r="B14" s="15"/>
      <c r="C14" s="73"/>
      <c r="D14" s="72">
        <v>7.7</v>
      </c>
      <c r="E14" s="25">
        <v>7</v>
      </c>
      <c r="F14" s="55">
        <v>27153195</v>
      </c>
      <c r="G14" s="31">
        <v>24288536</v>
      </c>
      <c r="H14" s="55">
        <v>5055924</v>
      </c>
      <c r="I14" s="31">
        <v>4335906</v>
      </c>
      <c r="J14" s="55">
        <v>7038053</v>
      </c>
      <c r="K14" s="31">
        <v>4727981</v>
      </c>
      <c r="L14" s="55"/>
      <c r="M14" s="31"/>
      <c r="N14" s="55"/>
      <c r="O14" s="31"/>
      <c r="P14" s="32"/>
      <c r="Q14" s="31"/>
      <c r="R14" s="76">
        <v>318000</v>
      </c>
      <c r="S14" s="31">
        <v>59970</v>
      </c>
      <c r="T14" s="32">
        <f>F14+H14+J14+R14</f>
        <v>39565172</v>
      </c>
      <c r="U14" s="31">
        <f>G14+I14+K14+S14</f>
        <v>33412393</v>
      </c>
      <c r="V14" s="55">
        <v>633325</v>
      </c>
      <c r="W14" s="33">
        <v>790316</v>
      </c>
    </row>
    <row r="15" spans="1:24" x14ac:dyDescent="0.2">
      <c r="A15" s="23"/>
      <c r="B15" s="15"/>
      <c r="C15" s="15"/>
      <c r="D15" s="59"/>
      <c r="E15" s="29"/>
      <c r="F15" s="56"/>
      <c r="G15" s="26"/>
      <c r="H15" s="56"/>
      <c r="I15" s="26"/>
      <c r="J15" s="56"/>
      <c r="K15" s="26"/>
      <c r="L15" s="56"/>
      <c r="M15" s="26"/>
      <c r="N15" s="56"/>
      <c r="O15" s="26"/>
      <c r="P15" s="27"/>
      <c r="Q15" s="26"/>
      <c r="R15" s="77"/>
      <c r="S15" s="26"/>
      <c r="T15" s="27"/>
      <c r="U15" s="26"/>
      <c r="V15" s="56"/>
      <c r="W15" s="28"/>
    </row>
    <row r="16" spans="1:24" x14ac:dyDescent="0.2">
      <c r="A16" s="69" t="s">
        <v>344</v>
      </c>
      <c r="B16" s="15"/>
      <c r="C16" s="15"/>
      <c r="D16" s="386">
        <v>0.1</v>
      </c>
      <c r="E16" s="387">
        <v>0</v>
      </c>
      <c r="F16" s="388">
        <v>765600</v>
      </c>
      <c r="G16" s="389">
        <v>1273645</v>
      </c>
      <c r="H16" s="388">
        <v>78960</v>
      </c>
      <c r="I16" s="389">
        <v>165892</v>
      </c>
      <c r="J16" s="388"/>
      <c r="K16" s="26"/>
      <c r="L16" s="56"/>
      <c r="M16" s="26"/>
      <c r="N16" s="56"/>
      <c r="O16" s="26"/>
      <c r="P16" s="27"/>
      <c r="Q16" s="26"/>
      <c r="R16" s="77"/>
      <c r="S16" s="26"/>
      <c r="T16" s="390">
        <f>F16+H16+J16</f>
        <v>844560</v>
      </c>
      <c r="U16" s="389">
        <f>G16+I16</f>
        <v>1439537</v>
      </c>
      <c r="V16" s="56"/>
      <c r="W16" s="28"/>
    </row>
    <row r="17" spans="1:26" x14ac:dyDescent="0.2">
      <c r="A17" s="23"/>
      <c r="B17" s="15"/>
      <c r="C17" s="15"/>
      <c r="D17" s="59"/>
      <c r="E17" s="29"/>
      <c r="F17" s="56"/>
      <c r="G17" s="26"/>
      <c r="H17" s="56"/>
      <c r="I17" s="26"/>
      <c r="J17" s="56"/>
      <c r="K17" s="26"/>
      <c r="L17" s="56"/>
      <c r="M17" s="26"/>
      <c r="N17" s="56"/>
      <c r="O17" s="26"/>
      <c r="P17" s="27"/>
      <c r="Q17" s="26"/>
      <c r="R17" s="77"/>
      <c r="S17" s="26"/>
      <c r="T17" s="27"/>
      <c r="U17" s="26"/>
      <c r="V17" s="56"/>
      <c r="W17" s="28"/>
    </row>
    <row r="18" spans="1:26" x14ac:dyDescent="0.2">
      <c r="A18" s="69" t="s">
        <v>345</v>
      </c>
      <c r="B18" s="15"/>
      <c r="C18" s="15"/>
      <c r="D18" s="59"/>
      <c r="E18" s="29"/>
      <c r="F18" s="388"/>
      <c r="G18" s="389">
        <v>192000</v>
      </c>
      <c r="H18" s="56"/>
      <c r="I18" s="389">
        <v>32762</v>
      </c>
      <c r="J18" s="56"/>
      <c r="K18" s="389"/>
      <c r="L18" s="56"/>
      <c r="M18" s="26"/>
      <c r="N18" s="56"/>
      <c r="O18" s="26"/>
      <c r="P18" s="27"/>
      <c r="Q18" s="26"/>
      <c r="R18" s="77"/>
      <c r="S18" s="26"/>
      <c r="T18" s="27"/>
      <c r="U18" s="389">
        <f>G18+I18+K18</f>
        <v>224762</v>
      </c>
      <c r="V18" s="56"/>
      <c r="W18" s="391">
        <v>224762</v>
      </c>
    </row>
    <row r="19" spans="1:26" x14ac:dyDescent="0.2">
      <c r="A19" s="23"/>
      <c r="B19" s="15"/>
      <c r="C19" s="15"/>
      <c r="D19" s="59"/>
      <c r="E19" s="29"/>
      <c r="F19" s="56"/>
      <c r="G19" s="26"/>
      <c r="H19" s="56"/>
      <c r="I19" s="26"/>
      <c r="J19" s="56"/>
      <c r="K19" s="26"/>
      <c r="L19" s="56"/>
      <c r="M19" s="26"/>
      <c r="N19" s="56"/>
      <c r="O19" s="26"/>
      <c r="P19" s="27"/>
      <c r="Q19" s="26"/>
      <c r="R19" s="77"/>
      <c r="S19" s="26"/>
      <c r="T19" s="27"/>
      <c r="U19" s="26"/>
      <c r="V19" s="56"/>
      <c r="W19" s="28"/>
    </row>
    <row r="20" spans="1:26" x14ac:dyDescent="0.2">
      <c r="A20" s="69" t="s">
        <v>266</v>
      </c>
      <c r="B20" s="15"/>
      <c r="C20" s="15"/>
      <c r="D20" s="59"/>
      <c r="E20" s="29"/>
      <c r="F20" s="56"/>
      <c r="G20" s="26"/>
      <c r="H20" s="56"/>
      <c r="I20" s="26"/>
      <c r="J20" s="56"/>
      <c r="K20" s="26"/>
      <c r="L20" s="56"/>
      <c r="M20" s="26"/>
      <c r="N20" s="56"/>
      <c r="O20" s="26"/>
      <c r="P20" s="27"/>
      <c r="Q20" s="26"/>
      <c r="R20" s="77"/>
      <c r="S20" s="26"/>
      <c r="T20" s="27"/>
      <c r="U20" s="26"/>
      <c r="V20" s="388">
        <v>1068945</v>
      </c>
      <c r="W20" s="391">
        <v>1068945</v>
      </c>
    </row>
    <row r="21" spans="1:26" x14ac:dyDescent="0.2">
      <c r="A21" s="23"/>
      <c r="B21" s="15"/>
      <c r="C21" s="15"/>
      <c r="D21" s="58"/>
      <c r="E21" s="25"/>
      <c r="F21" s="55"/>
      <c r="G21" s="31"/>
      <c r="H21" s="55"/>
      <c r="I21" s="31"/>
      <c r="J21" s="55"/>
      <c r="K21" s="31"/>
      <c r="L21" s="55"/>
      <c r="M21" s="31"/>
      <c r="N21" s="55"/>
      <c r="O21" s="31"/>
      <c r="P21" s="32"/>
      <c r="Q21" s="31"/>
      <c r="R21" s="76"/>
      <c r="S21" s="31"/>
      <c r="T21" s="32"/>
      <c r="U21" s="31"/>
      <c r="V21" s="55"/>
      <c r="W21" s="33"/>
    </row>
    <row r="22" spans="1:26" x14ac:dyDescent="0.2">
      <c r="A22" s="23"/>
      <c r="B22" s="15"/>
      <c r="C22" s="15"/>
      <c r="D22" s="58"/>
      <c r="E22" s="25"/>
      <c r="F22" s="55"/>
      <c r="G22" s="31"/>
      <c r="H22" s="55"/>
      <c r="I22" s="31"/>
      <c r="J22" s="55"/>
      <c r="K22" s="31"/>
      <c r="L22" s="55"/>
      <c r="M22" s="31"/>
      <c r="N22" s="55"/>
      <c r="O22" s="31"/>
      <c r="P22" s="32"/>
      <c r="Q22" s="31"/>
      <c r="R22" s="76"/>
      <c r="S22" s="31"/>
      <c r="T22" s="32"/>
      <c r="U22" s="31"/>
      <c r="V22" s="55"/>
      <c r="W22" s="33"/>
    </row>
    <row r="23" spans="1:26" x14ac:dyDescent="0.2">
      <c r="A23" s="23"/>
      <c r="B23" s="15"/>
      <c r="C23" s="15"/>
      <c r="D23" s="58"/>
      <c r="E23" s="25"/>
      <c r="F23" s="55"/>
      <c r="G23" s="31"/>
      <c r="H23" s="55"/>
      <c r="I23" s="31"/>
      <c r="J23" s="55"/>
      <c r="K23" s="31"/>
      <c r="L23" s="55"/>
      <c r="M23" s="31"/>
      <c r="N23" s="55"/>
      <c r="O23" s="31"/>
      <c r="P23" s="32"/>
      <c r="Q23" s="31"/>
      <c r="R23" s="76"/>
      <c r="S23" s="31"/>
      <c r="T23" s="32"/>
      <c r="U23" s="31"/>
      <c r="V23" s="55"/>
      <c r="W23" s="33"/>
      <c r="Z23" s="71"/>
    </row>
    <row r="24" spans="1:26" ht="27" customHeight="1" x14ac:dyDescent="0.2">
      <c r="A24" s="2027"/>
      <c r="B24" s="2028"/>
      <c r="C24" s="1873"/>
      <c r="D24" s="165"/>
      <c r="E24" s="25"/>
      <c r="F24" s="55"/>
      <c r="G24" s="31"/>
      <c r="H24" s="55"/>
      <c r="I24" s="31"/>
      <c r="J24" s="55"/>
      <c r="K24" s="31"/>
      <c r="L24" s="55"/>
      <c r="M24" s="31"/>
      <c r="N24" s="55"/>
      <c r="O24" s="31"/>
      <c r="P24" s="32"/>
      <c r="Q24" s="31"/>
      <c r="R24" s="76"/>
      <c r="S24" s="31"/>
      <c r="T24" s="32"/>
      <c r="U24" s="31"/>
      <c r="V24" s="55"/>
      <c r="W24" s="33"/>
    </row>
    <row r="25" spans="1:26" x14ac:dyDescent="0.2">
      <c r="A25" s="23"/>
      <c r="B25" s="15"/>
      <c r="C25" s="15"/>
      <c r="D25" s="58"/>
      <c r="E25" s="25"/>
      <c r="F25" s="55"/>
      <c r="G25" s="31"/>
      <c r="H25" s="55"/>
      <c r="I25" s="31"/>
      <c r="J25" s="55"/>
      <c r="K25" s="31"/>
      <c r="L25" s="55"/>
      <c r="M25" s="31"/>
      <c r="N25" s="55"/>
      <c r="O25" s="31"/>
      <c r="P25" s="32"/>
      <c r="Q25" s="31"/>
      <c r="R25" s="76"/>
      <c r="S25" s="31"/>
      <c r="T25" s="32"/>
      <c r="U25" s="31"/>
      <c r="V25" s="55"/>
      <c r="W25" s="33"/>
    </row>
    <row r="26" spans="1:26" ht="13.5" thickBot="1" x14ac:dyDescent="0.25">
      <c r="A26" s="23" t="s">
        <v>49</v>
      </c>
      <c r="B26" s="15"/>
      <c r="C26" s="15"/>
      <c r="D26" s="58"/>
      <c r="E26" s="25"/>
      <c r="F26" s="55"/>
      <c r="G26" s="31"/>
      <c r="H26" s="55"/>
      <c r="I26" s="31"/>
      <c r="J26" s="55"/>
      <c r="K26" s="31"/>
      <c r="L26" s="55"/>
      <c r="M26" s="31"/>
      <c r="N26" s="55"/>
      <c r="O26" s="31"/>
      <c r="P26" s="32"/>
      <c r="Q26" s="31"/>
      <c r="R26" s="76"/>
      <c r="S26" s="31"/>
      <c r="T26" s="32"/>
      <c r="U26" s="31"/>
      <c r="V26" s="55">
        <f>T27-V14-V20</f>
        <v>38707462</v>
      </c>
      <c r="W26" s="33">
        <v>34528694</v>
      </c>
    </row>
    <row r="27" spans="1:26" ht="14.25" thickTop="1" thickBot="1" x14ac:dyDescent="0.25">
      <c r="A27" s="34" t="s">
        <v>25</v>
      </c>
      <c r="B27" s="35"/>
      <c r="C27" s="35"/>
      <c r="D27" s="60">
        <f>SUM(D14:D26)</f>
        <v>7.8</v>
      </c>
      <c r="E27" s="37">
        <f>SUM(E14:E26)</f>
        <v>7</v>
      </c>
      <c r="F27" s="57">
        <f>SUM(F14:F26)</f>
        <v>27918795</v>
      </c>
      <c r="G27" s="38">
        <f t="shared" ref="G27:V27" si="0">SUM(G14:G26)</f>
        <v>25754181</v>
      </c>
      <c r="H27" s="39">
        <f t="shared" si="0"/>
        <v>5134884</v>
      </c>
      <c r="I27" s="38">
        <f t="shared" si="0"/>
        <v>4534560</v>
      </c>
      <c r="J27" s="39">
        <f t="shared" si="0"/>
        <v>7038053</v>
      </c>
      <c r="K27" s="38">
        <f t="shared" si="0"/>
        <v>4727981</v>
      </c>
      <c r="L27" s="39">
        <f t="shared" si="0"/>
        <v>0</v>
      </c>
      <c r="M27" s="38">
        <f t="shared" si="0"/>
        <v>0</v>
      </c>
      <c r="N27" s="39">
        <f t="shared" si="0"/>
        <v>0</v>
      </c>
      <c r="O27" s="38">
        <f t="shared" si="0"/>
        <v>0</v>
      </c>
      <c r="P27" s="39">
        <f t="shared" si="0"/>
        <v>0</v>
      </c>
      <c r="Q27" s="38">
        <f t="shared" si="0"/>
        <v>0</v>
      </c>
      <c r="R27" s="78">
        <f t="shared" si="0"/>
        <v>318000</v>
      </c>
      <c r="S27" s="38">
        <f t="shared" si="0"/>
        <v>59970</v>
      </c>
      <c r="T27" s="39">
        <f t="shared" si="0"/>
        <v>40409732</v>
      </c>
      <c r="U27" s="38">
        <f t="shared" si="0"/>
        <v>35076692</v>
      </c>
      <c r="V27" s="39">
        <f t="shared" si="0"/>
        <v>40409732</v>
      </c>
      <c r="W27" s="40">
        <f>SUM(W14:W26)</f>
        <v>36612717</v>
      </c>
    </row>
    <row r="28" spans="1:26" ht="13.5" thickTop="1" x14ac:dyDescent="0.2"/>
    <row r="66" spans="1:24" x14ac:dyDescent="0.2">
      <c r="A66" s="2046" t="s">
        <v>674</v>
      </c>
      <c r="B66" s="2046"/>
      <c r="C66" s="2046"/>
      <c r="D66" s="2046"/>
      <c r="E66" s="2046"/>
      <c r="F66" s="2046"/>
      <c r="G66" s="2046"/>
      <c r="H66" s="2046"/>
      <c r="I66" s="2046"/>
      <c r="J66" s="2046"/>
      <c r="K66" s="2046"/>
      <c r="L66" s="2046"/>
      <c r="M66" s="2046"/>
      <c r="N66" s="2046"/>
      <c r="O66" s="2046"/>
      <c r="P66" s="2046"/>
      <c r="Q66" s="2046"/>
      <c r="R66" s="2046"/>
      <c r="S66" s="2046"/>
      <c r="T66" s="2046"/>
      <c r="U66" s="2046"/>
      <c r="V66" s="2046"/>
      <c r="W66" s="2046"/>
    </row>
    <row r="67" spans="1:24" x14ac:dyDescent="0.2">
      <c r="A67" s="1719" t="s">
        <v>680</v>
      </c>
      <c r="B67" s="1719"/>
      <c r="C67" s="1719"/>
      <c r="D67" s="1719"/>
      <c r="E67" s="1719"/>
      <c r="F67" s="1719"/>
      <c r="G67" s="1719"/>
      <c r="H67" s="1719"/>
      <c r="I67" s="1719"/>
      <c r="J67" s="1719"/>
      <c r="K67" s="1719"/>
      <c r="L67" s="1719"/>
      <c r="M67" s="1719"/>
      <c r="N67" s="1719"/>
      <c r="O67" s="1719"/>
      <c r="P67" s="1719"/>
      <c r="Q67" s="1719"/>
      <c r="R67" s="1719"/>
      <c r="S67" s="1719"/>
      <c r="T67" s="1719"/>
      <c r="U67" s="1719"/>
      <c r="V67" s="1719"/>
      <c r="W67" s="1719"/>
    </row>
    <row r="68" spans="1:24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4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044" t="s">
        <v>315</v>
      </c>
      <c r="W69" s="2045"/>
    </row>
    <row r="70" spans="1:24" ht="13.5" thickBo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4" ht="13.5" thickTop="1" x14ac:dyDescent="0.2">
      <c r="A71" s="2031" t="s">
        <v>1</v>
      </c>
      <c r="B71" s="2032"/>
      <c r="C71" s="2033"/>
      <c r="D71" s="2037" t="s">
        <v>47</v>
      </c>
      <c r="E71" s="2038"/>
      <c r="F71" s="2039" t="s">
        <v>43</v>
      </c>
      <c r="G71" s="2040"/>
      <c r="H71" s="1772" t="s">
        <v>44</v>
      </c>
      <c r="I71" s="1772"/>
      <c r="J71" s="2039" t="s">
        <v>45</v>
      </c>
      <c r="K71" s="2041"/>
      <c r="L71" s="1772" t="s">
        <v>46</v>
      </c>
      <c r="M71" s="1772"/>
      <c r="N71" s="2042" t="s">
        <v>17</v>
      </c>
      <c r="O71" s="2043"/>
      <c r="P71" s="2029" t="s">
        <v>83</v>
      </c>
      <c r="Q71" s="2029"/>
      <c r="R71" s="2042" t="s">
        <v>13</v>
      </c>
      <c r="S71" s="2043"/>
      <c r="T71" s="2042" t="s">
        <v>39</v>
      </c>
      <c r="U71" s="2043"/>
      <c r="V71" s="2029" t="s">
        <v>26</v>
      </c>
      <c r="W71" s="2030"/>
    </row>
    <row r="72" spans="1:24" ht="19.5" x14ac:dyDescent="0.2">
      <c r="A72" s="2034"/>
      <c r="B72" s="2035"/>
      <c r="C72" s="2036"/>
      <c r="D72" s="70" t="s">
        <v>677</v>
      </c>
      <c r="E72" s="71" t="s">
        <v>678</v>
      </c>
      <c r="F72" s="70" t="s">
        <v>634</v>
      </c>
      <c r="G72" s="71" t="s">
        <v>679</v>
      </c>
      <c r="H72" s="70" t="s">
        <v>634</v>
      </c>
      <c r="I72" s="71" t="s">
        <v>679</v>
      </c>
      <c r="J72" s="70" t="s">
        <v>634</v>
      </c>
      <c r="K72" s="71" t="s">
        <v>679</v>
      </c>
      <c r="L72" s="70" t="s">
        <v>634</v>
      </c>
      <c r="M72" s="71" t="s">
        <v>679</v>
      </c>
      <c r="N72" s="70" t="s">
        <v>634</v>
      </c>
      <c r="O72" s="71" t="s">
        <v>679</v>
      </c>
      <c r="P72" s="70" t="s">
        <v>634</v>
      </c>
      <c r="Q72" s="71" t="s">
        <v>679</v>
      </c>
      <c r="R72" s="70" t="s">
        <v>634</v>
      </c>
      <c r="S72" s="71" t="s">
        <v>679</v>
      </c>
      <c r="T72" s="70" t="s">
        <v>634</v>
      </c>
      <c r="U72" s="71" t="s">
        <v>679</v>
      </c>
      <c r="V72" s="70" t="s">
        <v>634</v>
      </c>
      <c r="W72" s="71" t="s">
        <v>679</v>
      </c>
      <c r="X72" s="62"/>
    </row>
    <row r="73" spans="1:24" x14ac:dyDescent="0.2">
      <c r="A73" s="22"/>
      <c r="B73" s="17"/>
      <c r="C73" s="17"/>
      <c r="D73" s="19"/>
      <c r="E73" s="20"/>
      <c r="F73" s="19"/>
      <c r="G73" s="52"/>
      <c r="H73" s="18"/>
      <c r="I73" s="52"/>
      <c r="J73" s="44"/>
      <c r="K73" s="52"/>
      <c r="L73" s="18"/>
      <c r="M73" s="20"/>
      <c r="N73" s="19"/>
      <c r="O73" s="20"/>
      <c r="P73" s="18"/>
      <c r="Q73" s="20"/>
      <c r="R73" s="19"/>
      <c r="S73" s="20"/>
      <c r="T73" s="19"/>
      <c r="U73" s="20"/>
      <c r="V73" s="18"/>
      <c r="W73" s="54"/>
    </row>
    <row r="74" spans="1:24" x14ac:dyDescent="0.2">
      <c r="A74" s="23" t="s">
        <v>40</v>
      </c>
      <c r="B74" s="15"/>
      <c r="C74" s="15"/>
      <c r="D74" s="24">
        <v>2</v>
      </c>
      <c r="E74" s="25">
        <v>2</v>
      </c>
      <c r="F74" s="50">
        <v>5080693</v>
      </c>
      <c r="G74" s="41">
        <v>4483113</v>
      </c>
      <c r="H74" s="50">
        <v>891155</v>
      </c>
      <c r="I74" s="41">
        <v>745532</v>
      </c>
      <c r="J74" s="50">
        <v>6793427</v>
      </c>
      <c r="K74" s="41">
        <v>6447595</v>
      </c>
      <c r="L74" s="42"/>
      <c r="M74" s="41"/>
      <c r="N74" s="21"/>
      <c r="O74" s="41"/>
      <c r="P74" s="42"/>
      <c r="Q74" s="41"/>
      <c r="R74" s="21">
        <v>40962</v>
      </c>
      <c r="S74" s="41"/>
      <c r="T74" s="21">
        <f>F74+H74+J74+R74</f>
        <v>12806237</v>
      </c>
      <c r="U74" s="41">
        <f>G74+I74+K74+S74</f>
        <v>11676240</v>
      </c>
      <c r="V74" s="50"/>
      <c r="W74" s="43"/>
    </row>
    <row r="75" spans="1:24" x14ac:dyDescent="0.2">
      <c r="A75" s="23"/>
      <c r="B75" s="15"/>
      <c r="C75" s="15"/>
      <c r="D75" s="24"/>
      <c r="E75" s="25"/>
      <c r="F75" s="50"/>
      <c r="G75" s="41"/>
      <c r="H75" s="50"/>
      <c r="I75" s="41"/>
      <c r="J75" s="50"/>
      <c r="K75" s="41"/>
      <c r="L75" s="42"/>
      <c r="M75" s="41"/>
      <c r="N75" s="21"/>
      <c r="O75" s="41"/>
      <c r="P75" s="42"/>
      <c r="Q75" s="41"/>
      <c r="R75" s="21"/>
      <c r="S75" s="41"/>
      <c r="T75" s="21"/>
      <c r="U75" s="41">
        <f t="shared" ref="U75:U86" si="1">G75+I75+K75+S75</f>
        <v>0</v>
      </c>
      <c r="V75" s="50"/>
      <c r="W75" s="43"/>
    </row>
    <row r="76" spans="1:24" x14ac:dyDescent="0.2">
      <c r="A76" s="23" t="s">
        <v>50</v>
      </c>
      <c r="B76" s="15"/>
      <c r="C76" s="15"/>
      <c r="D76" s="24">
        <v>2.5</v>
      </c>
      <c r="E76" s="25">
        <v>2.5</v>
      </c>
      <c r="F76" s="50">
        <v>6513710</v>
      </c>
      <c r="G76" s="41">
        <v>3943791</v>
      </c>
      <c r="H76" s="50">
        <v>1142507</v>
      </c>
      <c r="I76" s="41">
        <v>655844</v>
      </c>
      <c r="J76" s="50">
        <v>9396150</v>
      </c>
      <c r="K76" s="41">
        <v>5671944</v>
      </c>
      <c r="L76" s="42"/>
      <c r="M76" s="41"/>
      <c r="N76" s="21"/>
      <c r="O76" s="41"/>
      <c r="P76" s="42"/>
      <c r="Q76" s="41"/>
      <c r="R76" s="21">
        <v>52515</v>
      </c>
      <c r="S76" s="41"/>
      <c r="T76" s="21">
        <f t="shared" ref="T76:T84" si="2">F76+H76+J76+R76</f>
        <v>17104882</v>
      </c>
      <c r="U76" s="41">
        <f t="shared" si="1"/>
        <v>10271579</v>
      </c>
      <c r="V76" s="50">
        <v>398520</v>
      </c>
      <c r="W76" s="43">
        <v>582986</v>
      </c>
    </row>
    <row r="77" spans="1:24" x14ac:dyDescent="0.2">
      <c r="A77" s="23"/>
      <c r="B77" s="15"/>
      <c r="C77" s="15"/>
      <c r="D77" s="24"/>
      <c r="E77" s="25"/>
      <c r="F77" s="50"/>
      <c r="G77" s="41"/>
      <c r="H77" s="50"/>
      <c r="I77" s="41"/>
      <c r="J77" s="50"/>
      <c r="K77" s="41"/>
      <c r="L77" s="42"/>
      <c r="M77" s="41"/>
      <c r="N77" s="21"/>
      <c r="O77" s="41"/>
      <c r="P77" s="42"/>
      <c r="Q77" s="41"/>
      <c r="R77" s="21"/>
      <c r="S77" s="41"/>
      <c r="T77" s="21"/>
      <c r="U77" s="41"/>
      <c r="V77" s="50"/>
      <c r="W77" s="43"/>
    </row>
    <row r="78" spans="1:24" x14ac:dyDescent="0.2">
      <c r="A78" s="23" t="s">
        <v>48</v>
      </c>
      <c r="B78" s="15"/>
      <c r="C78" s="15"/>
      <c r="D78" s="24"/>
      <c r="E78" s="25"/>
      <c r="F78" s="50">
        <v>130274</v>
      </c>
      <c r="G78" s="41">
        <v>394698</v>
      </c>
      <c r="H78" s="50">
        <v>22850</v>
      </c>
      <c r="I78" s="41">
        <v>66847</v>
      </c>
      <c r="J78" s="50">
        <v>383893</v>
      </c>
      <c r="K78" s="41">
        <v>485696</v>
      </c>
      <c r="L78" s="42"/>
      <c r="M78" s="41"/>
      <c r="N78" s="21"/>
      <c r="O78" s="41"/>
      <c r="P78" s="42"/>
      <c r="Q78" s="41"/>
      <c r="R78" s="21">
        <v>1050</v>
      </c>
      <c r="S78" s="41"/>
      <c r="T78" s="21">
        <f>F78+H78+J78+R78</f>
        <v>538067</v>
      </c>
      <c r="U78" s="41">
        <f t="shared" si="1"/>
        <v>947241</v>
      </c>
      <c r="V78" s="50">
        <v>524160</v>
      </c>
      <c r="W78" s="43">
        <v>965543</v>
      </c>
    </row>
    <row r="79" spans="1:24" x14ac:dyDescent="0.2">
      <c r="A79" s="23"/>
      <c r="B79" s="15"/>
      <c r="C79" s="15"/>
      <c r="D79" s="24"/>
      <c r="E79" s="25"/>
      <c r="F79" s="50"/>
      <c r="G79" s="41"/>
      <c r="H79" s="50"/>
      <c r="I79" s="41"/>
      <c r="J79" s="50"/>
      <c r="K79" s="41"/>
      <c r="L79" s="42"/>
      <c r="M79" s="41"/>
      <c r="N79" s="21"/>
      <c r="O79" s="41"/>
      <c r="P79" s="42"/>
      <c r="Q79" s="41"/>
      <c r="R79" s="21"/>
      <c r="S79" s="41"/>
      <c r="T79" s="21"/>
      <c r="U79" s="41"/>
      <c r="V79" s="50"/>
      <c r="W79" s="43"/>
    </row>
    <row r="80" spans="1:24" x14ac:dyDescent="0.2">
      <c r="A80" s="69" t="s">
        <v>54</v>
      </c>
      <c r="B80" s="15"/>
      <c r="C80" s="15"/>
      <c r="D80" s="24"/>
      <c r="E80" s="25"/>
      <c r="F80" s="50"/>
      <c r="G80" s="41"/>
      <c r="H80" s="50"/>
      <c r="I80" s="41"/>
      <c r="J80" s="50">
        <v>6350781</v>
      </c>
      <c r="K80" s="41">
        <v>5882980</v>
      </c>
      <c r="L80" s="42"/>
      <c r="M80" s="41"/>
      <c r="N80" s="21"/>
      <c r="O80" s="41"/>
      <c r="P80" s="42"/>
      <c r="Q80" s="41"/>
      <c r="R80" s="21">
        <v>682499</v>
      </c>
      <c r="S80" s="41">
        <v>1964189</v>
      </c>
      <c r="T80" s="21">
        <f t="shared" si="2"/>
        <v>7033280</v>
      </c>
      <c r="U80" s="41">
        <f t="shared" si="1"/>
        <v>7847169</v>
      </c>
      <c r="V80" s="50">
        <v>4109569</v>
      </c>
      <c r="W80" s="43">
        <v>467564</v>
      </c>
    </row>
    <row r="81" spans="1:23" x14ac:dyDescent="0.2">
      <c r="A81" s="23"/>
      <c r="B81" s="15"/>
      <c r="C81" s="15"/>
      <c r="D81" s="24"/>
      <c r="E81" s="25"/>
      <c r="F81" s="50"/>
      <c r="G81" s="41"/>
      <c r="H81" s="50"/>
      <c r="I81" s="41"/>
      <c r="J81" s="50"/>
      <c r="K81" s="41"/>
      <c r="L81" s="42"/>
      <c r="M81" s="41"/>
      <c r="N81" s="21"/>
      <c r="O81" s="41"/>
      <c r="P81" s="42"/>
      <c r="Q81" s="41"/>
      <c r="R81" s="21"/>
      <c r="S81" s="41"/>
      <c r="T81" s="21"/>
      <c r="U81" s="41"/>
      <c r="V81" s="50"/>
      <c r="W81" s="43"/>
    </row>
    <row r="82" spans="1:23" x14ac:dyDescent="0.2">
      <c r="A82" s="69" t="s">
        <v>53</v>
      </c>
      <c r="B82" s="15"/>
      <c r="C82" s="15"/>
      <c r="D82" s="24">
        <v>9</v>
      </c>
      <c r="E82" s="25">
        <v>7</v>
      </c>
      <c r="F82" s="50">
        <v>33230205</v>
      </c>
      <c r="G82" s="41">
        <v>30395236</v>
      </c>
      <c r="H82" s="50">
        <v>5786851</v>
      </c>
      <c r="I82" s="41">
        <v>4960000</v>
      </c>
      <c r="J82" s="50"/>
      <c r="K82" s="41"/>
      <c r="L82" s="42"/>
      <c r="M82" s="41"/>
      <c r="N82" s="21"/>
      <c r="O82" s="41"/>
      <c r="P82" s="42"/>
      <c r="Q82" s="41"/>
      <c r="R82" s="21"/>
      <c r="S82" s="41"/>
      <c r="T82" s="21">
        <f t="shared" si="2"/>
        <v>39017056</v>
      </c>
      <c r="U82" s="41">
        <f t="shared" si="1"/>
        <v>35355236</v>
      </c>
      <c r="V82" s="50"/>
      <c r="W82" s="43"/>
    </row>
    <row r="83" spans="1:23" x14ac:dyDescent="0.2">
      <c r="A83" s="23"/>
      <c r="B83" s="15"/>
      <c r="C83" s="15"/>
      <c r="D83" s="24"/>
      <c r="E83" s="25"/>
      <c r="F83" s="50"/>
      <c r="G83" s="41"/>
      <c r="H83" s="50"/>
      <c r="I83" s="41"/>
      <c r="J83" s="50"/>
      <c r="K83" s="41"/>
      <c r="L83" s="42"/>
      <c r="M83" s="41"/>
      <c r="N83" s="21"/>
      <c r="O83" s="41"/>
      <c r="P83" s="42"/>
      <c r="Q83" s="41"/>
      <c r="R83" s="21"/>
      <c r="S83" s="41"/>
      <c r="T83" s="21"/>
      <c r="U83" s="41"/>
      <c r="V83" s="50"/>
      <c r="W83" s="43"/>
    </row>
    <row r="84" spans="1:23" x14ac:dyDescent="0.2">
      <c r="A84" s="23" t="s">
        <v>38</v>
      </c>
      <c r="B84" s="15"/>
      <c r="C84" s="15"/>
      <c r="D84" s="24">
        <v>0.5</v>
      </c>
      <c r="E84" s="25">
        <v>0.5</v>
      </c>
      <c r="F84" s="50">
        <v>1172468</v>
      </c>
      <c r="G84" s="41">
        <v>1849330</v>
      </c>
      <c r="H84" s="50">
        <v>205651</v>
      </c>
      <c r="I84" s="41">
        <v>317288</v>
      </c>
      <c r="J84" s="50">
        <v>2721997</v>
      </c>
      <c r="K84" s="41">
        <v>2017269</v>
      </c>
      <c r="L84" s="42"/>
      <c r="M84" s="41"/>
      <c r="N84" s="21"/>
      <c r="O84" s="41"/>
      <c r="P84" s="42"/>
      <c r="Q84" s="41"/>
      <c r="R84" s="21">
        <v>9453</v>
      </c>
      <c r="S84" s="41"/>
      <c r="T84" s="21">
        <f t="shared" si="2"/>
        <v>4109569</v>
      </c>
      <c r="U84" s="41">
        <f t="shared" si="1"/>
        <v>4183887</v>
      </c>
      <c r="V84" s="50"/>
      <c r="W84" s="43">
        <v>1896854</v>
      </c>
    </row>
    <row r="85" spans="1:23" x14ac:dyDescent="0.2">
      <c r="A85" s="23"/>
      <c r="B85" s="15"/>
      <c r="C85" s="15"/>
      <c r="D85" s="24"/>
      <c r="E85" s="25"/>
      <c r="F85" s="50"/>
      <c r="G85" s="41"/>
      <c r="H85" s="50"/>
      <c r="I85" s="41"/>
      <c r="J85" s="50"/>
      <c r="K85" s="41"/>
      <c r="L85" s="42"/>
      <c r="M85" s="41"/>
      <c r="N85" s="21"/>
      <c r="O85" s="41"/>
      <c r="P85" s="42"/>
      <c r="Q85" s="41"/>
      <c r="R85" s="21"/>
      <c r="S85" s="41"/>
      <c r="T85" s="21"/>
      <c r="U85" s="41"/>
      <c r="V85" s="50"/>
      <c r="W85" s="43"/>
    </row>
    <row r="86" spans="1:23" x14ac:dyDescent="0.2">
      <c r="A86" s="69" t="s">
        <v>309</v>
      </c>
      <c r="B86" s="15"/>
      <c r="C86" s="15"/>
      <c r="D86" s="30"/>
      <c r="E86" s="29"/>
      <c r="F86" s="50">
        <v>130274</v>
      </c>
      <c r="G86" s="41">
        <v>514644</v>
      </c>
      <c r="H86" s="50">
        <v>22850</v>
      </c>
      <c r="I86" s="41">
        <v>85780</v>
      </c>
      <c r="J86" s="50">
        <v>241093</v>
      </c>
      <c r="K86" s="41">
        <v>562031</v>
      </c>
      <c r="L86" s="42"/>
      <c r="M86" s="41"/>
      <c r="N86" s="21"/>
      <c r="O86" s="41"/>
      <c r="P86" s="42"/>
      <c r="Q86" s="41"/>
      <c r="R86" s="21">
        <v>1050</v>
      </c>
      <c r="S86" s="41"/>
      <c r="T86" s="21">
        <f>F86+H86+J86+R86</f>
        <v>395267</v>
      </c>
      <c r="U86" s="41">
        <f t="shared" si="1"/>
        <v>1162455</v>
      </c>
      <c r="V86" s="50"/>
      <c r="W86" s="43"/>
    </row>
    <row r="87" spans="1:23" x14ac:dyDescent="0.2">
      <c r="A87" s="69"/>
      <c r="B87" s="15"/>
      <c r="C87" s="15"/>
      <c r="D87" s="30"/>
      <c r="E87" s="29"/>
      <c r="F87" s="50"/>
      <c r="G87" s="41"/>
      <c r="H87" s="50"/>
      <c r="I87" s="41"/>
      <c r="J87" s="50"/>
      <c r="K87" s="41"/>
      <c r="L87" s="42"/>
      <c r="M87" s="41"/>
      <c r="N87" s="21"/>
      <c r="O87" s="41"/>
      <c r="P87" s="42"/>
      <c r="Q87" s="41"/>
      <c r="R87" s="21"/>
      <c r="S87" s="41"/>
      <c r="T87" s="21"/>
      <c r="U87" s="41"/>
      <c r="V87" s="50"/>
      <c r="W87" s="43"/>
    </row>
    <row r="88" spans="1:23" x14ac:dyDescent="0.2">
      <c r="A88" s="69" t="s">
        <v>681</v>
      </c>
      <c r="B88" s="15"/>
      <c r="C88" s="15"/>
      <c r="D88" s="30"/>
      <c r="E88" s="29"/>
      <c r="F88" s="50"/>
      <c r="G88" s="41"/>
      <c r="H88" s="50"/>
      <c r="I88" s="41"/>
      <c r="J88" s="50"/>
      <c r="K88" s="41">
        <v>111000</v>
      </c>
      <c r="L88" s="42"/>
      <c r="M88" s="41"/>
      <c r="N88" s="21"/>
      <c r="O88" s="41"/>
      <c r="P88" s="42"/>
      <c r="Q88" s="41"/>
      <c r="R88" s="21"/>
      <c r="S88" s="41"/>
      <c r="T88" s="21"/>
      <c r="U88" s="41">
        <f>K88</f>
        <v>111000</v>
      </c>
      <c r="V88" s="50"/>
      <c r="W88" s="43"/>
    </row>
    <row r="89" spans="1:23" x14ac:dyDescent="0.2">
      <c r="A89" s="69"/>
      <c r="B89" s="15"/>
      <c r="C89" s="15"/>
      <c r="D89" s="24"/>
      <c r="E89" s="25"/>
      <c r="F89" s="50"/>
      <c r="G89" s="41"/>
      <c r="H89" s="50"/>
      <c r="I89" s="41"/>
      <c r="J89" s="50"/>
      <c r="K89" s="41"/>
      <c r="L89" s="42"/>
      <c r="M89" s="41"/>
      <c r="N89" s="21"/>
      <c r="O89" s="41"/>
      <c r="P89" s="42"/>
      <c r="Q89" s="41"/>
      <c r="R89" s="21"/>
      <c r="S89" s="41"/>
      <c r="T89" s="21"/>
      <c r="U89" s="41"/>
      <c r="V89" s="50"/>
      <c r="W89" s="43"/>
    </row>
    <row r="90" spans="1:23" x14ac:dyDescent="0.2">
      <c r="A90" s="69" t="s">
        <v>266</v>
      </c>
      <c r="B90" s="15"/>
      <c r="C90" s="15"/>
      <c r="D90" s="24"/>
      <c r="E90" s="25"/>
      <c r="F90" s="50"/>
      <c r="G90" s="41"/>
      <c r="H90" s="50"/>
      <c r="I90" s="41"/>
      <c r="J90" s="50"/>
      <c r="K90" s="41"/>
      <c r="L90" s="42"/>
      <c r="M90" s="41"/>
      <c r="N90" s="21"/>
      <c r="O90" s="41"/>
      <c r="P90" s="42"/>
      <c r="Q90" s="41"/>
      <c r="R90" s="21"/>
      <c r="S90" s="41"/>
      <c r="T90" s="21"/>
      <c r="U90" s="41"/>
      <c r="V90" s="50">
        <v>458246</v>
      </c>
      <c r="W90" s="43">
        <v>458246</v>
      </c>
    </row>
    <row r="91" spans="1:23" x14ac:dyDescent="0.2">
      <c r="A91" s="23"/>
      <c r="B91" s="15"/>
      <c r="C91" s="15"/>
      <c r="D91" s="24"/>
      <c r="E91" s="25"/>
      <c r="F91" s="50"/>
      <c r="G91" s="41"/>
      <c r="H91" s="50"/>
      <c r="I91" s="41"/>
      <c r="J91" s="50"/>
      <c r="K91" s="41"/>
      <c r="L91" s="42"/>
      <c r="M91" s="41"/>
      <c r="N91" s="21"/>
      <c r="O91" s="41"/>
      <c r="P91" s="42"/>
      <c r="Q91" s="41"/>
      <c r="R91" s="21"/>
      <c r="S91" s="41"/>
      <c r="T91" s="21"/>
      <c r="U91" s="41"/>
      <c r="V91" s="50"/>
      <c r="W91" s="43"/>
    </row>
    <row r="92" spans="1:23" x14ac:dyDescent="0.2">
      <c r="A92" s="23"/>
      <c r="B92" s="15"/>
      <c r="C92" s="15"/>
      <c r="D92" s="24"/>
      <c r="E92" s="25"/>
      <c r="F92" s="50"/>
      <c r="G92" s="41"/>
      <c r="H92" s="50"/>
      <c r="I92" s="41"/>
      <c r="J92" s="50"/>
      <c r="K92" s="41"/>
      <c r="L92" s="42"/>
      <c r="M92" s="41"/>
      <c r="N92" s="21"/>
      <c r="O92" s="41"/>
      <c r="P92" s="42"/>
      <c r="Q92" s="41"/>
      <c r="R92" s="21"/>
      <c r="S92" s="41"/>
      <c r="T92" s="21"/>
      <c r="U92" s="41"/>
      <c r="V92" s="50"/>
      <c r="W92" s="43"/>
    </row>
    <row r="93" spans="1:23" ht="13.5" thickBot="1" x14ac:dyDescent="0.25">
      <c r="A93" s="23" t="s">
        <v>49</v>
      </c>
      <c r="B93" s="15"/>
      <c r="C93" s="15"/>
      <c r="D93" s="24"/>
      <c r="E93" s="25"/>
      <c r="F93" s="50"/>
      <c r="G93" s="41"/>
      <c r="H93" s="50"/>
      <c r="I93" s="53"/>
      <c r="J93" s="50"/>
      <c r="K93" s="41"/>
      <c r="L93" s="42"/>
      <c r="M93" s="41"/>
      <c r="N93" s="21"/>
      <c r="O93" s="41"/>
      <c r="P93" s="42"/>
      <c r="Q93" s="41"/>
      <c r="R93" s="21"/>
      <c r="S93" s="41"/>
      <c r="T93" s="21"/>
      <c r="U93" s="41"/>
      <c r="V93" s="50">
        <f>T94-V76-V78-V80-V90</f>
        <v>75513863</v>
      </c>
      <c r="W93" s="43">
        <v>67654310</v>
      </c>
    </row>
    <row r="94" spans="1:23" ht="14.25" thickTop="1" thickBot="1" x14ac:dyDescent="0.25">
      <c r="A94" s="34" t="s">
        <v>25</v>
      </c>
      <c r="B94" s="35"/>
      <c r="C94" s="35"/>
      <c r="D94" s="36">
        <f>SUM(D74:D92)</f>
        <v>14</v>
      </c>
      <c r="E94" s="37">
        <f>SUM(E74:E92)</f>
        <v>12</v>
      </c>
      <c r="F94" s="51">
        <f>SUM(F74:F90)</f>
        <v>46257624</v>
      </c>
      <c r="G94" s="51">
        <f>SUM(G74:G89)</f>
        <v>41580812</v>
      </c>
      <c r="H94" s="46">
        <f>SUM(H74:H90)</f>
        <v>8071864</v>
      </c>
      <c r="I94" s="46">
        <f>SUM(I74:I89)</f>
        <v>6831291</v>
      </c>
      <c r="J94" s="45">
        <f>SUM(J74:J89)</f>
        <v>25887341</v>
      </c>
      <c r="K94" s="46">
        <f>SUM(K74:K89)</f>
        <v>21178515</v>
      </c>
      <c r="L94" s="47">
        <f t="shared" ref="L94:Q94" si="3">SUM(L73:L93)</f>
        <v>0</v>
      </c>
      <c r="M94" s="46">
        <f t="shared" si="3"/>
        <v>0</v>
      </c>
      <c r="N94" s="45">
        <f t="shared" si="3"/>
        <v>0</v>
      </c>
      <c r="O94" s="46">
        <f t="shared" si="3"/>
        <v>0</v>
      </c>
      <c r="P94" s="47">
        <f t="shared" si="3"/>
        <v>0</v>
      </c>
      <c r="Q94" s="46">
        <f t="shared" si="3"/>
        <v>0</v>
      </c>
      <c r="R94" s="74">
        <f>SUM(R74:R93)</f>
        <v>787529</v>
      </c>
      <c r="S94" s="47">
        <f>SUM(S74:S93)</f>
        <v>1964189</v>
      </c>
      <c r="T94" s="74">
        <f>SUM(T74:T89)</f>
        <v>81004358</v>
      </c>
      <c r="U94" s="46">
        <f>SUM(U73:U88)</f>
        <v>71554807</v>
      </c>
      <c r="V94" s="47">
        <f>SUM(V74:V93)</f>
        <v>81004358</v>
      </c>
      <c r="W94" s="48">
        <f>SUM(W74:W93)</f>
        <v>72025503</v>
      </c>
    </row>
    <row r="95" spans="1:23" ht="13.5" thickTop="1" x14ac:dyDescent="0.2"/>
  </sheetData>
  <mergeCells count="29">
    <mergeCell ref="A6:W6"/>
    <mergeCell ref="A66:W66"/>
    <mergeCell ref="R11:S11"/>
    <mergeCell ref="P71:Q71"/>
    <mergeCell ref="R71:S71"/>
    <mergeCell ref="T71:U71"/>
    <mergeCell ref="J11:K11"/>
    <mergeCell ref="L11:M11"/>
    <mergeCell ref="N11:O11"/>
    <mergeCell ref="P11:Q11"/>
    <mergeCell ref="A7:W7"/>
    <mergeCell ref="V9:W9"/>
    <mergeCell ref="A67:W67"/>
    <mergeCell ref="V69:W69"/>
    <mergeCell ref="F11:G11"/>
    <mergeCell ref="H11:I11"/>
    <mergeCell ref="D11:E11"/>
    <mergeCell ref="A11:C12"/>
    <mergeCell ref="T11:U11"/>
    <mergeCell ref="V11:W11"/>
    <mergeCell ref="A24:C24"/>
    <mergeCell ref="V71:W71"/>
    <mergeCell ref="A71:C72"/>
    <mergeCell ref="D71:E71"/>
    <mergeCell ref="F71:G71"/>
    <mergeCell ref="H71:I71"/>
    <mergeCell ref="J71:K71"/>
    <mergeCell ref="L71:M71"/>
    <mergeCell ref="N71:O71"/>
  </mergeCells>
  <phoneticPr fontId="7" type="noConversion"/>
  <pageMargins left="0.43307086614173229" right="0.23622047244094491" top="0.74803149606299213" bottom="0.74803149606299213" header="0.31496062992125984" footer="0.31496062992125984"/>
  <pageSetup paperSize="9" scale="7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B41"/>
  <sheetViews>
    <sheetView topLeftCell="A17" workbookViewId="0">
      <selection activeCell="I29" sqref="I29:J29"/>
    </sheetView>
  </sheetViews>
  <sheetFormatPr defaultRowHeight="12.75" x14ac:dyDescent="0.2"/>
  <cols>
    <col min="1" max="1" width="32.5703125" customWidth="1"/>
    <col min="2" max="4" width="15.85546875" customWidth="1"/>
    <col min="5" max="5" width="8.7109375" customWidth="1"/>
    <col min="6" max="6" width="8.42578125" customWidth="1"/>
    <col min="7" max="7" width="10.7109375" customWidth="1"/>
    <col min="8" max="8" width="12.42578125" customWidth="1"/>
    <col min="9" max="9" width="10.7109375" customWidth="1"/>
    <col min="10" max="10" width="0.85546875" hidden="1" customWidth="1"/>
    <col min="11" max="11" width="10.28515625" customWidth="1"/>
    <col min="12" max="12" width="10.7109375" customWidth="1"/>
    <col min="13" max="13" width="10.85546875" customWidth="1"/>
    <col min="14" max="14" width="12.7109375" customWidth="1"/>
    <col min="15" max="15" width="15.7109375" customWidth="1"/>
    <col min="16" max="16" width="0.28515625" hidden="1" customWidth="1"/>
    <col min="17" max="17" width="0.28515625" customWidth="1"/>
    <col min="18" max="20" width="11.42578125" customWidth="1"/>
    <col min="21" max="21" width="12.7109375" customWidth="1"/>
    <col min="22" max="22" width="14.28515625" customWidth="1"/>
    <col min="23" max="23" width="0.140625" customWidth="1"/>
    <col min="24" max="24" width="11.42578125" customWidth="1"/>
    <col min="27" max="27" width="12.85546875" customWidth="1"/>
    <col min="28" max="28" width="10.140625" bestFit="1" customWidth="1"/>
  </cols>
  <sheetData>
    <row r="6" spans="1:24" x14ac:dyDescent="0.2">
      <c r="A6" s="1939" t="s">
        <v>437</v>
      </c>
      <c r="B6" s="1939"/>
      <c r="C6" s="1939"/>
      <c r="D6" s="1939"/>
      <c r="E6" s="1939"/>
      <c r="F6" s="1939"/>
      <c r="G6" s="1939"/>
      <c r="H6" s="1939"/>
      <c r="I6" s="1939"/>
      <c r="J6" s="1939"/>
      <c r="K6" s="1939"/>
      <c r="L6" s="1939"/>
      <c r="M6" s="1939"/>
      <c r="N6" s="1939"/>
      <c r="O6" s="1939"/>
      <c r="P6" s="1939"/>
      <c r="Q6" s="1939"/>
      <c r="R6" s="1939"/>
      <c r="S6" s="1939"/>
      <c r="T6" s="1939"/>
      <c r="U6" s="1939"/>
      <c r="V6" s="1939"/>
      <c r="W6" s="1939"/>
    </row>
    <row r="7" spans="1:24" x14ac:dyDescent="0.2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</row>
    <row r="8" spans="1:24" x14ac:dyDescent="0.2">
      <c r="A8" s="1939" t="s">
        <v>774</v>
      </c>
      <c r="B8" s="1939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</row>
    <row r="13" spans="1:24" x14ac:dyDescent="0.2">
      <c r="X13" s="562"/>
    </row>
    <row r="14" spans="1:24" x14ac:dyDescent="0.2">
      <c r="X14" s="562"/>
    </row>
    <row r="15" spans="1:24" x14ac:dyDescent="0.2">
      <c r="X15" s="562"/>
    </row>
    <row r="16" spans="1:24" x14ac:dyDescent="0.2">
      <c r="X16" s="562"/>
    </row>
    <row r="17" spans="1:28" x14ac:dyDescent="0.2">
      <c r="X17" s="562"/>
    </row>
    <row r="18" spans="1:28" ht="13.5" thickBot="1" x14ac:dyDescent="0.25">
      <c r="U18" s="63"/>
      <c r="X18" s="562"/>
      <c r="Z18" s="63" t="s">
        <v>23</v>
      </c>
    </row>
    <row r="19" spans="1:28" ht="23.25" customHeight="1" thickBot="1" x14ac:dyDescent="0.25">
      <c r="A19" s="2054" t="s">
        <v>1</v>
      </c>
      <c r="B19" s="2061" t="s">
        <v>301</v>
      </c>
      <c r="C19" s="2065" t="s">
        <v>443</v>
      </c>
      <c r="D19" s="2063" t="s">
        <v>318</v>
      </c>
      <c r="E19" s="2056" t="s">
        <v>438</v>
      </c>
      <c r="F19" s="2056"/>
      <c r="G19" s="2056"/>
      <c r="H19" s="2056"/>
      <c r="I19" s="2056"/>
      <c r="J19" s="2057"/>
      <c r="K19" s="2058" t="s">
        <v>439</v>
      </c>
      <c r="L19" s="2056"/>
      <c r="M19" s="2056"/>
      <c r="N19" s="2056"/>
      <c r="O19" s="2056"/>
      <c r="P19" s="2057"/>
      <c r="Q19" s="337"/>
      <c r="R19" s="2058" t="s">
        <v>775</v>
      </c>
      <c r="S19" s="2059"/>
      <c r="T19" s="2059"/>
      <c r="U19" s="2059"/>
      <c r="V19" s="2060"/>
      <c r="W19" s="379"/>
      <c r="X19" s="2058" t="s">
        <v>236</v>
      </c>
      <c r="Y19" s="2059"/>
      <c r="Z19" s="2059"/>
      <c r="AA19" s="2059"/>
      <c r="AB19" s="2060"/>
    </row>
    <row r="20" spans="1:28" ht="33.75" customHeight="1" thickBot="1" x14ac:dyDescent="0.25">
      <c r="A20" s="2055"/>
      <c r="B20" s="2062"/>
      <c r="C20" s="2066"/>
      <c r="D20" s="2064"/>
      <c r="E20" s="567" t="s">
        <v>442</v>
      </c>
      <c r="F20" s="554" t="s">
        <v>302</v>
      </c>
      <c r="G20" s="555" t="s">
        <v>303</v>
      </c>
      <c r="H20" s="556" t="s">
        <v>441</v>
      </c>
      <c r="I20" s="2049" t="s">
        <v>75</v>
      </c>
      <c r="J20" s="2050"/>
      <c r="K20" s="560" t="s">
        <v>442</v>
      </c>
      <c r="L20" s="558" t="s">
        <v>302</v>
      </c>
      <c r="M20" s="555" t="s">
        <v>303</v>
      </c>
      <c r="N20" s="556" t="s">
        <v>441</v>
      </c>
      <c r="O20" s="2049" t="s">
        <v>75</v>
      </c>
      <c r="P20" s="2050"/>
      <c r="Q20" s="559"/>
      <c r="R20" s="1553" t="s">
        <v>442</v>
      </c>
      <c r="S20" s="558" t="s">
        <v>302</v>
      </c>
      <c r="T20" s="555" t="s">
        <v>303</v>
      </c>
      <c r="U20" s="556" t="s">
        <v>441</v>
      </c>
      <c r="V20" s="555" t="s">
        <v>75</v>
      </c>
      <c r="W20" s="557"/>
      <c r="X20" s="1553" t="s">
        <v>442</v>
      </c>
      <c r="Y20" s="558" t="s">
        <v>302</v>
      </c>
      <c r="Z20" s="555" t="s">
        <v>303</v>
      </c>
      <c r="AA20" s="556" t="s">
        <v>441</v>
      </c>
      <c r="AB20" s="555" t="s">
        <v>75</v>
      </c>
    </row>
    <row r="21" spans="1:28" ht="69.75" customHeight="1" x14ac:dyDescent="0.2">
      <c r="A21" s="382" t="s">
        <v>319</v>
      </c>
      <c r="B21" s="573">
        <v>36165198</v>
      </c>
      <c r="C21" s="292"/>
      <c r="D21" s="569">
        <v>36165198</v>
      </c>
      <c r="E21" s="372"/>
      <c r="F21" s="292"/>
      <c r="G21" s="338">
        <v>1143000</v>
      </c>
      <c r="H21" s="292"/>
      <c r="I21" s="380">
        <v>1143000</v>
      </c>
      <c r="J21" s="381"/>
      <c r="K21" s="338"/>
      <c r="L21" s="292"/>
      <c r="M21" s="338"/>
      <c r="N21" s="338">
        <v>33899175</v>
      </c>
      <c r="O21" s="380">
        <f>SUM(N21)</f>
        <v>33899175</v>
      </c>
      <c r="P21" s="381"/>
      <c r="Q21" s="371"/>
      <c r="R21" s="561">
        <v>33461</v>
      </c>
      <c r="S21" s="372"/>
      <c r="T21" s="372">
        <f>80070+28999+177800+118110</f>
        <v>404979</v>
      </c>
      <c r="U21" s="372">
        <f>79992+233994+355600+14997</f>
        <v>684583</v>
      </c>
      <c r="V21" s="372">
        <f>SUM(R21:U21)</f>
        <v>1123023</v>
      </c>
      <c r="W21" s="292"/>
      <c r="X21" s="561">
        <v>33461</v>
      </c>
      <c r="Y21" s="372">
        <f>F21+L21+S21</f>
        <v>0</v>
      </c>
      <c r="Z21" s="372">
        <f>G21+M21+T21</f>
        <v>1547979</v>
      </c>
      <c r="AA21" s="372">
        <f>H21+N21+U21</f>
        <v>34583758</v>
      </c>
      <c r="AB21" s="372">
        <f>SUM(X21:AA21)</f>
        <v>36165198</v>
      </c>
    </row>
    <row r="22" spans="1:28" ht="66" customHeight="1" x14ac:dyDescent="0.2">
      <c r="A22" s="382" t="s">
        <v>320</v>
      </c>
      <c r="B22" s="573">
        <f>C22+D22</f>
        <v>149854596</v>
      </c>
      <c r="C22" s="292">
        <v>643903</v>
      </c>
      <c r="D22" s="569">
        <v>149210693</v>
      </c>
      <c r="E22" s="372"/>
      <c r="F22" s="292"/>
      <c r="G22" s="338"/>
      <c r="H22" s="292"/>
      <c r="I22" s="2051"/>
      <c r="J22" s="2052"/>
      <c r="K22" s="338"/>
      <c r="L22" s="292"/>
      <c r="M22" s="338">
        <v>5897880</v>
      </c>
      <c r="N22" s="338">
        <v>4445000</v>
      </c>
      <c r="O22" s="2051">
        <f>SUM(M22:N22)</f>
        <v>10342880</v>
      </c>
      <c r="P22" s="2052"/>
      <c r="Q22" s="371"/>
      <c r="R22" s="551"/>
      <c r="S22" s="372"/>
      <c r="T22" s="372"/>
      <c r="U22" s="372"/>
      <c r="V22" s="372">
        <f>SUM(T22:U22)</f>
        <v>0</v>
      </c>
      <c r="W22" s="292"/>
      <c r="X22" s="551"/>
      <c r="Y22" s="372"/>
      <c r="Z22" s="372">
        <f>M22+S22</f>
        <v>5897880</v>
      </c>
      <c r="AA22" s="372">
        <f>H22+N22+U22</f>
        <v>4445000</v>
      </c>
      <c r="AB22" s="372">
        <f>SUM(Z22:AA22)</f>
        <v>10342880</v>
      </c>
    </row>
    <row r="23" spans="1:28" ht="0.75" customHeight="1" x14ac:dyDescent="0.2">
      <c r="A23" s="285"/>
      <c r="B23" s="574"/>
      <c r="C23" s="289"/>
      <c r="D23" s="570"/>
      <c r="E23" s="370"/>
      <c r="F23" s="289"/>
      <c r="G23" s="291"/>
      <c r="H23" s="289"/>
      <c r="I23" s="340"/>
      <c r="J23" s="290"/>
      <c r="K23" s="291"/>
      <c r="L23" s="289"/>
      <c r="M23" s="291"/>
      <c r="N23" s="291"/>
      <c r="O23" s="289"/>
      <c r="P23" s="290"/>
      <c r="Q23" s="289"/>
      <c r="R23" s="291"/>
      <c r="S23" s="370"/>
      <c r="T23" s="372">
        <f>G23+M23</f>
        <v>0</v>
      </c>
      <c r="U23" s="372">
        <f>N23</f>
        <v>0</v>
      </c>
      <c r="V23" s="372">
        <f>SUM(T23:U23)</f>
        <v>0</v>
      </c>
      <c r="W23" s="289"/>
      <c r="X23" s="291"/>
      <c r="Y23" s="370"/>
      <c r="Z23" s="372">
        <f>M23+S23</f>
        <v>0</v>
      </c>
      <c r="AA23" s="372">
        <f>T23</f>
        <v>0</v>
      </c>
      <c r="AB23" s="372">
        <f>SUM(Z23:AA23)</f>
        <v>0</v>
      </c>
    </row>
    <row r="24" spans="1:28" ht="13.5" hidden="1" customHeight="1" thickBot="1" x14ac:dyDescent="0.25">
      <c r="A24" s="285"/>
      <c r="B24" s="574"/>
      <c r="C24" s="289"/>
      <c r="D24" s="570"/>
      <c r="E24" s="370"/>
      <c r="F24" s="289"/>
      <c r="G24" s="291"/>
      <c r="H24" s="289"/>
      <c r="I24" s="340"/>
      <c r="J24" s="290"/>
      <c r="K24" s="291"/>
      <c r="L24" s="289"/>
      <c r="M24" s="291"/>
      <c r="N24" s="291"/>
      <c r="O24" s="289"/>
      <c r="P24" s="290"/>
      <c r="Q24" s="289"/>
      <c r="R24" s="291"/>
      <c r="S24" s="370"/>
      <c r="T24" s="372">
        <f>G24+M24</f>
        <v>0</v>
      </c>
      <c r="U24" s="372">
        <f>N24</f>
        <v>0</v>
      </c>
      <c r="V24" s="372">
        <f>SUM(T24:U24)</f>
        <v>0</v>
      </c>
      <c r="W24" s="289"/>
      <c r="X24" s="291"/>
      <c r="Y24" s="370"/>
      <c r="Z24" s="372">
        <f>M24+S24</f>
        <v>0</v>
      </c>
      <c r="AA24" s="372">
        <f>T24</f>
        <v>0</v>
      </c>
      <c r="AB24" s="372">
        <f>SUM(Z24:AA24)</f>
        <v>0</v>
      </c>
    </row>
    <row r="25" spans="1:28" ht="13.5" hidden="1" customHeight="1" thickBot="1" x14ac:dyDescent="0.25">
      <c r="A25" s="285"/>
      <c r="B25" s="574"/>
      <c r="C25" s="289"/>
      <c r="D25" s="570"/>
      <c r="E25" s="370"/>
      <c r="F25" s="289"/>
      <c r="G25" s="291"/>
      <c r="H25" s="289"/>
      <c r="I25" s="340"/>
      <c r="J25" s="290"/>
      <c r="K25" s="291"/>
      <c r="L25" s="289"/>
      <c r="M25" s="291"/>
      <c r="N25" s="291"/>
      <c r="O25" s="289"/>
      <c r="P25" s="290"/>
      <c r="Q25" s="289"/>
      <c r="R25" s="291"/>
      <c r="S25" s="370"/>
      <c r="T25" s="372">
        <f>G25+M25</f>
        <v>0</v>
      </c>
      <c r="U25" s="372">
        <f>N25</f>
        <v>0</v>
      </c>
      <c r="V25" s="372">
        <f>SUM(T25:U25)</f>
        <v>0</v>
      </c>
      <c r="W25" s="289"/>
      <c r="X25" s="291"/>
      <c r="Y25" s="370"/>
      <c r="Z25" s="372">
        <f>M25+S25</f>
        <v>0</v>
      </c>
      <c r="AA25" s="372">
        <f>T25</f>
        <v>0</v>
      </c>
      <c r="AB25" s="372">
        <f>SUM(Z25:AA25)</f>
        <v>0</v>
      </c>
    </row>
    <row r="26" spans="1:28" ht="66" customHeight="1" x14ac:dyDescent="0.2">
      <c r="A26" s="1554" t="s">
        <v>440</v>
      </c>
      <c r="B26" s="575">
        <v>5179797</v>
      </c>
      <c r="C26" s="552">
        <v>258994</v>
      </c>
      <c r="D26" s="571">
        <v>4920803</v>
      </c>
      <c r="E26" s="370"/>
      <c r="F26" s="289"/>
      <c r="G26" s="291"/>
      <c r="H26" s="289"/>
      <c r="I26" s="340"/>
      <c r="J26" s="370"/>
      <c r="K26" s="291"/>
      <c r="L26" s="289"/>
      <c r="M26" s="291"/>
      <c r="N26" s="291"/>
      <c r="O26" s="289"/>
      <c r="P26" s="370"/>
      <c r="Q26" s="289"/>
      <c r="R26" s="1555"/>
      <c r="S26" s="370"/>
      <c r="T26" s="566">
        <v>355311</v>
      </c>
      <c r="U26" s="566">
        <v>4824486</v>
      </c>
      <c r="V26" s="566">
        <f>SUM(T26:U26)</f>
        <v>5179797</v>
      </c>
      <c r="W26" s="289"/>
      <c r="X26" s="1555"/>
      <c r="Y26" s="370"/>
      <c r="Z26" s="566">
        <v>355311</v>
      </c>
      <c r="AA26" s="566">
        <v>4824486</v>
      </c>
      <c r="AB26" s="566">
        <f>SUM(Z26:AA26)</f>
        <v>5179797</v>
      </c>
    </row>
    <row r="27" spans="1:28" ht="66" customHeight="1" thickBot="1" x14ac:dyDescent="0.25">
      <c r="A27" s="1563" t="s">
        <v>776</v>
      </c>
      <c r="B27" s="1556">
        <v>61304006</v>
      </c>
      <c r="C27" s="553"/>
      <c r="D27" s="1557">
        <v>61304006</v>
      </c>
      <c r="E27" s="1558"/>
      <c r="F27" s="1559"/>
      <c r="G27" s="1560"/>
      <c r="H27" s="1559"/>
      <c r="I27" s="1561"/>
      <c r="J27" s="1558"/>
      <c r="K27" s="1560"/>
      <c r="L27" s="1559"/>
      <c r="M27" s="1560"/>
      <c r="N27" s="1560"/>
      <c r="O27" s="1559"/>
      <c r="P27" s="1558"/>
      <c r="Q27" s="1559"/>
      <c r="R27" s="1560"/>
      <c r="S27" s="1558"/>
      <c r="T27" s="1562"/>
      <c r="U27" s="1562"/>
      <c r="V27" s="1562"/>
      <c r="W27" s="1559"/>
      <c r="X27" s="1560"/>
      <c r="Y27" s="1558"/>
      <c r="Z27" s="1562"/>
      <c r="AA27" s="1562"/>
      <c r="AB27" s="1562"/>
    </row>
    <row r="28" spans="1:28" ht="66" customHeight="1" thickBot="1" x14ac:dyDescent="0.25">
      <c r="A28" s="1573" t="s">
        <v>777</v>
      </c>
      <c r="B28" s="1564">
        <v>187716160</v>
      </c>
      <c r="C28" s="1565"/>
      <c r="D28" s="1566">
        <v>187716160</v>
      </c>
      <c r="E28" s="1567"/>
      <c r="F28" s="1568"/>
      <c r="G28" s="1569"/>
      <c r="H28" s="1568"/>
      <c r="I28" s="1570"/>
      <c r="J28" s="1567"/>
      <c r="K28" s="1569"/>
      <c r="L28" s="1568"/>
      <c r="M28" s="1569"/>
      <c r="N28" s="1569"/>
      <c r="O28" s="1568"/>
      <c r="P28" s="1567"/>
      <c r="Q28" s="1568"/>
      <c r="R28" s="1569"/>
      <c r="S28" s="1567"/>
      <c r="T28" s="1571"/>
      <c r="U28" s="1571"/>
      <c r="V28" s="1571"/>
      <c r="W28" s="289"/>
      <c r="X28" s="1569"/>
      <c r="Y28" s="1567"/>
      <c r="Z28" s="1571"/>
      <c r="AA28" s="1571"/>
      <c r="AB28" s="1571"/>
    </row>
    <row r="29" spans="1:28" ht="36.75" customHeight="1" thickBot="1" x14ac:dyDescent="0.25">
      <c r="A29" s="572" t="s">
        <v>237</v>
      </c>
      <c r="B29" s="576">
        <f>SUM(B21:B28)</f>
        <v>440219757</v>
      </c>
      <c r="C29" s="568">
        <f>SUM(C21:C26)</f>
        <v>902897</v>
      </c>
      <c r="D29" s="572">
        <f>SUM(D21:D28)</f>
        <v>439316860</v>
      </c>
      <c r="E29" s="568"/>
      <c r="F29" s="564"/>
      <c r="G29" s="563">
        <f>SUM(G21:G25)</f>
        <v>1143000</v>
      </c>
      <c r="H29" s="564">
        <f>SUM(H21:H25)</f>
        <v>0</v>
      </c>
      <c r="I29" s="2047">
        <f>SUM(I21:J22)</f>
        <v>1143000</v>
      </c>
      <c r="J29" s="2048"/>
      <c r="K29" s="563"/>
      <c r="L29" s="564"/>
      <c r="M29" s="563">
        <f>SUM(M21:M26)</f>
        <v>5897880</v>
      </c>
      <c r="N29" s="563">
        <f>SUM(N21:N26)</f>
        <v>38344175</v>
      </c>
      <c r="O29" s="2053">
        <f>SUM(O21:P26)</f>
        <v>44242055</v>
      </c>
      <c r="P29" s="2048"/>
      <c r="Q29" s="565"/>
      <c r="R29" s="563">
        <f>SUM(R21:R26)</f>
        <v>33461</v>
      </c>
      <c r="S29" s="563">
        <f>SUM(S21:S26)</f>
        <v>0</v>
      </c>
      <c r="T29" s="563">
        <f>SUM(T21:T26)</f>
        <v>760290</v>
      </c>
      <c r="U29" s="563">
        <f>SUM(U21:U26)</f>
        <v>5509069</v>
      </c>
      <c r="V29" s="563">
        <f>SUM(V21:V26)</f>
        <v>6302820</v>
      </c>
      <c r="W29" s="339"/>
      <c r="X29" s="563">
        <f>SUM(X21:X26)</f>
        <v>33461</v>
      </c>
      <c r="Y29" s="563">
        <f>SUM(Y21:Y26)</f>
        <v>0</v>
      </c>
      <c r="Z29" s="563">
        <f>SUM(Z21:Z26)</f>
        <v>7801170</v>
      </c>
      <c r="AA29" s="563">
        <f>SUM(AA21:AA26)</f>
        <v>43853244</v>
      </c>
      <c r="AB29" s="563">
        <f>SUM(AB21:AB26)</f>
        <v>51687875</v>
      </c>
    </row>
    <row r="30" spans="1:28" ht="1.5" hidden="1" customHeight="1" thickBot="1" x14ac:dyDescent="0.25">
      <c r="A30" s="570"/>
      <c r="B30" s="286"/>
      <c r="C30" s="286"/>
      <c r="D30" s="286"/>
      <c r="E30" s="286"/>
      <c r="F30" s="286"/>
      <c r="G30" s="286"/>
      <c r="H30" s="287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</row>
    <row r="31" spans="1:28" x14ac:dyDescent="0.2">
      <c r="A31" s="340"/>
      <c r="B31" s="1572"/>
    </row>
    <row r="32" spans="1:28" x14ac:dyDescent="0.2">
      <c r="A32" s="289"/>
    </row>
    <row r="33" spans="1:26" x14ac:dyDescent="0.2">
      <c r="A33" s="552"/>
    </row>
    <row r="34" spans="1:26" x14ac:dyDescent="0.2">
      <c r="A34" s="552"/>
    </row>
    <row r="35" spans="1:26" x14ac:dyDescent="0.2">
      <c r="A35" s="552"/>
    </row>
    <row r="36" spans="1:26" x14ac:dyDescent="0.2">
      <c r="A36" s="562"/>
    </row>
    <row r="41" spans="1:26" x14ac:dyDescent="0.2">
      <c r="Z41" t="s">
        <v>239</v>
      </c>
    </row>
  </sheetData>
  <mergeCells count="16">
    <mergeCell ref="X19:AB19"/>
    <mergeCell ref="O22:P22"/>
    <mergeCell ref="B19:B20"/>
    <mergeCell ref="R19:V19"/>
    <mergeCell ref="D19:D20"/>
    <mergeCell ref="C19:C20"/>
    <mergeCell ref="I29:J29"/>
    <mergeCell ref="I20:J20"/>
    <mergeCell ref="I22:J22"/>
    <mergeCell ref="O29:P29"/>
    <mergeCell ref="A6:W6"/>
    <mergeCell ref="A19:A20"/>
    <mergeCell ref="E19:J19"/>
    <mergeCell ref="K19:P19"/>
    <mergeCell ref="O20:P20"/>
    <mergeCell ref="A8:W8"/>
  </mergeCells>
  <printOptions horizontalCentered="1"/>
  <pageMargins left="1.1023622047244095" right="0.70866141732283472" top="0.74803149606299213" bottom="0.74803149606299213" header="0.31496062992125984" footer="0.31496062992125984"/>
  <pageSetup paperSize="8" scale="62" fitToHeight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workbookViewId="0">
      <selection activeCell="A3" sqref="A3:F28"/>
    </sheetView>
  </sheetViews>
  <sheetFormatPr defaultRowHeight="12.75" x14ac:dyDescent="0.2"/>
  <cols>
    <col min="2" max="2" width="46.7109375" customWidth="1"/>
    <col min="3" max="3" width="15.7109375" bestFit="1" customWidth="1"/>
    <col min="4" max="4" width="18.7109375" bestFit="1" customWidth="1"/>
    <col min="5" max="6" width="15.28515625" bestFit="1" customWidth="1"/>
  </cols>
  <sheetData>
    <row r="4" spans="1:6" x14ac:dyDescent="0.2">
      <c r="A4" s="1939" t="s">
        <v>682</v>
      </c>
      <c r="B4" s="1939"/>
      <c r="C4" s="1939"/>
      <c r="D4" s="1939"/>
      <c r="E4" s="1939"/>
      <c r="F4" s="1939"/>
    </row>
    <row r="6" spans="1:6" x14ac:dyDescent="0.2">
      <c r="A6" s="1939" t="s">
        <v>683</v>
      </c>
      <c r="B6" s="1939"/>
      <c r="C6" s="1939"/>
      <c r="D6" s="1939"/>
      <c r="E6" s="1939"/>
      <c r="F6" s="1939"/>
    </row>
    <row r="10" spans="1:6" ht="15" customHeight="1" thickBot="1" x14ac:dyDescent="0.25"/>
    <row r="11" spans="1:6" ht="5.25" hidden="1" customHeight="1" thickBot="1" x14ac:dyDescent="0.25">
      <c r="E11" s="1965" t="s">
        <v>317</v>
      </c>
      <c r="F11" s="1986"/>
    </row>
    <row r="12" spans="1:6" ht="30" customHeight="1" thickBot="1" x14ac:dyDescent="0.25">
      <c r="A12" s="375" t="s">
        <v>262</v>
      </c>
      <c r="B12" s="577" t="s">
        <v>1</v>
      </c>
      <c r="C12" s="578" t="s">
        <v>42</v>
      </c>
      <c r="D12" s="604" t="s">
        <v>24</v>
      </c>
      <c r="E12" s="597" t="s">
        <v>221</v>
      </c>
      <c r="F12" s="579" t="s">
        <v>25</v>
      </c>
    </row>
    <row r="13" spans="1:6" ht="30" customHeight="1" x14ac:dyDescent="0.2">
      <c r="A13" s="588">
        <v>1</v>
      </c>
      <c r="B13" s="589" t="s">
        <v>684</v>
      </c>
      <c r="C13" s="590">
        <f>C14+C15</f>
        <v>287820049</v>
      </c>
      <c r="D13" s="592">
        <f>D14+D15</f>
        <v>543003</v>
      </c>
      <c r="E13" s="598">
        <f>E14+E15</f>
        <v>458246</v>
      </c>
      <c r="F13" s="591">
        <f>SUM(C13:E13)</f>
        <v>288821298</v>
      </c>
    </row>
    <row r="14" spans="1:6" ht="18.75" customHeight="1" x14ac:dyDescent="0.2">
      <c r="A14" s="376">
        <v>2</v>
      </c>
      <c r="B14" s="378" t="s">
        <v>445</v>
      </c>
      <c r="C14" s="373">
        <v>286956189</v>
      </c>
      <c r="D14" s="308">
        <v>347273</v>
      </c>
      <c r="E14" s="599">
        <v>287581</v>
      </c>
      <c r="F14" s="591">
        <f t="shared" ref="F14:F22" si="0">SUM(C14:E14)</f>
        <v>287591043</v>
      </c>
    </row>
    <row r="15" spans="1:6" ht="19.5" customHeight="1" thickBot="1" x14ac:dyDescent="0.25">
      <c r="A15" s="584">
        <v>3</v>
      </c>
      <c r="B15" s="585" t="s">
        <v>446</v>
      </c>
      <c r="C15" s="586">
        <v>863860</v>
      </c>
      <c r="D15" s="587">
        <v>195730</v>
      </c>
      <c r="E15" s="600">
        <v>170665</v>
      </c>
      <c r="F15" s="605">
        <f t="shared" si="0"/>
        <v>1230255</v>
      </c>
    </row>
    <row r="16" spans="1:6" ht="19.5" customHeight="1" x14ac:dyDescent="0.2">
      <c r="A16" s="580">
        <v>4</v>
      </c>
      <c r="B16" s="581" t="s">
        <v>447</v>
      </c>
      <c r="C16" s="582">
        <v>936853696</v>
      </c>
      <c r="D16" s="583">
        <v>36612717</v>
      </c>
      <c r="E16" s="601">
        <v>72025503</v>
      </c>
      <c r="F16" s="593">
        <f t="shared" si="0"/>
        <v>1045491916</v>
      </c>
    </row>
    <row r="17" spans="1:6" ht="19.5" customHeight="1" x14ac:dyDescent="0.2">
      <c r="A17" s="580">
        <v>6</v>
      </c>
      <c r="B17" s="581" t="s">
        <v>448</v>
      </c>
      <c r="C17" s="582">
        <v>-435279850</v>
      </c>
      <c r="D17" s="583">
        <v>-35076692</v>
      </c>
      <c r="E17" s="601">
        <v>-71554807</v>
      </c>
      <c r="F17" s="593">
        <f t="shared" si="0"/>
        <v>-541911349</v>
      </c>
    </row>
    <row r="18" spans="1:6" ht="19.5" customHeight="1" x14ac:dyDescent="0.2">
      <c r="A18" s="580">
        <v>7</v>
      </c>
      <c r="B18" s="581" t="s">
        <v>384</v>
      </c>
      <c r="C18" s="582">
        <v>-289767710</v>
      </c>
      <c r="D18" s="583">
        <v>-1068945</v>
      </c>
      <c r="E18" s="601">
        <v>-458246</v>
      </c>
      <c r="F18" s="593">
        <f t="shared" si="0"/>
        <v>-291294901</v>
      </c>
    </row>
    <row r="19" spans="1:6" ht="19.5" customHeight="1" thickBot="1" x14ac:dyDescent="0.25">
      <c r="A19" s="580">
        <v>8</v>
      </c>
      <c r="B19" s="581" t="s">
        <v>449</v>
      </c>
      <c r="C19" s="582">
        <v>6549758</v>
      </c>
      <c r="D19" s="583">
        <v>148955</v>
      </c>
      <c r="E19" s="601"/>
      <c r="F19" s="593">
        <f t="shared" si="0"/>
        <v>6698713</v>
      </c>
    </row>
    <row r="20" spans="1:6" ht="19.5" customHeight="1" thickBot="1" x14ac:dyDescent="0.25">
      <c r="A20" s="336">
        <v>9</v>
      </c>
      <c r="B20" s="288" t="s">
        <v>450</v>
      </c>
      <c r="C20" s="374">
        <f>SUM(C16:C19)</f>
        <v>218355894</v>
      </c>
      <c r="D20" s="309">
        <f>SUM(D16:D19)</f>
        <v>616035</v>
      </c>
      <c r="E20" s="602">
        <f>SUM(E16:E19)</f>
        <v>12450</v>
      </c>
      <c r="F20" s="310">
        <f t="shared" si="0"/>
        <v>218984379</v>
      </c>
    </row>
    <row r="21" spans="1:6" ht="19.5" customHeight="1" x14ac:dyDescent="0.2">
      <c r="A21" s="606">
        <v>10</v>
      </c>
      <c r="B21" s="377" t="s">
        <v>451</v>
      </c>
      <c r="C21" s="607">
        <v>505517623</v>
      </c>
      <c r="D21" s="608">
        <v>781393</v>
      </c>
      <c r="E21" s="609">
        <v>243601</v>
      </c>
      <c r="F21" s="591">
        <f t="shared" si="0"/>
        <v>506542617</v>
      </c>
    </row>
    <row r="22" spans="1:6" ht="19.5" customHeight="1" thickBot="1" x14ac:dyDescent="0.25">
      <c r="A22" s="594">
        <v>11</v>
      </c>
      <c r="B22" s="585" t="s">
        <v>452</v>
      </c>
      <c r="C22" s="595">
        <v>658320</v>
      </c>
      <c r="D22" s="596">
        <v>377645</v>
      </c>
      <c r="E22" s="603">
        <v>227095</v>
      </c>
      <c r="F22" s="591">
        <f t="shared" si="0"/>
        <v>1263060</v>
      </c>
    </row>
    <row r="23" spans="1:6" ht="21" customHeight="1" thickBot="1" x14ac:dyDescent="0.25">
      <c r="A23" s="375">
        <v>12</v>
      </c>
      <c r="B23" s="288" t="s">
        <v>453</v>
      </c>
      <c r="C23" s="374">
        <f>C13+C20</f>
        <v>506175943</v>
      </c>
      <c r="D23" s="309">
        <f>D13+D20</f>
        <v>1159038</v>
      </c>
      <c r="E23" s="602">
        <f>E13+E20</f>
        <v>470696</v>
      </c>
      <c r="F23" s="310">
        <f>SUM(C23:E23)</f>
        <v>507805677</v>
      </c>
    </row>
    <row r="24" spans="1:6" x14ac:dyDescent="0.2">
      <c r="A24" s="307"/>
      <c r="C24" s="68"/>
      <c r="D24" s="68"/>
      <c r="E24" s="68"/>
      <c r="F24" s="68"/>
    </row>
    <row r="25" spans="1:6" x14ac:dyDescent="0.2">
      <c r="A25" s="307"/>
      <c r="C25" s="68"/>
      <c r="D25" s="68"/>
      <c r="E25" s="68"/>
      <c r="F25" s="68"/>
    </row>
    <row r="26" spans="1:6" x14ac:dyDescent="0.2">
      <c r="A26" s="307"/>
      <c r="C26" s="68"/>
      <c r="D26" s="68"/>
      <c r="E26" s="68"/>
      <c r="F26" s="68"/>
    </row>
    <row r="27" spans="1:6" x14ac:dyDescent="0.2">
      <c r="C27" s="68"/>
      <c r="D27" s="68"/>
      <c r="E27" s="68"/>
      <c r="F27" s="68"/>
    </row>
  </sheetData>
  <mergeCells count="3">
    <mergeCell ref="E11:F11"/>
    <mergeCell ref="A4:F4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7"/>
  <sheetViews>
    <sheetView topLeftCell="A280" workbookViewId="0">
      <selection activeCell="A203" sqref="A203:J208"/>
    </sheetView>
  </sheetViews>
  <sheetFormatPr defaultRowHeight="12.75" x14ac:dyDescent="0.2"/>
  <cols>
    <col min="1" max="4" width="9.140625" style="63"/>
    <col min="5" max="5" width="22.42578125" style="63" customWidth="1"/>
    <col min="6" max="6" width="13" style="63" customWidth="1"/>
    <col min="7" max="7" width="12.42578125" style="63" customWidth="1"/>
    <col min="8" max="8" width="14.28515625" style="63" customWidth="1"/>
    <col min="9" max="9" width="13.28515625" style="544" customWidth="1"/>
    <col min="10" max="16384" width="9.140625" style="63"/>
  </cols>
  <sheetData>
    <row r="1" spans="1:9" x14ac:dyDescent="0.2">
      <c r="A1" s="1582" t="s">
        <v>629</v>
      </c>
      <c r="B1" s="1582"/>
      <c r="C1" s="1582"/>
      <c r="D1" s="1582"/>
      <c r="E1" s="1582"/>
      <c r="F1" s="1582"/>
      <c r="G1" s="1582"/>
      <c r="H1" s="1582"/>
      <c r="I1" s="1582"/>
    </row>
    <row r="2" spans="1:9" x14ac:dyDescent="0.2">
      <c r="A2" s="1643" t="s">
        <v>630</v>
      </c>
      <c r="B2" s="1643"/>
      <c r="C2" s="1643"/>
      <c r="D2" s="1643"/>
      <c r="E2" s="1643"/>
      <c r="F2" s="1643"/>
      <c r="G2" s="1643"/>
      <c r="H2" s="1643"/>
      <c r="I2" s="1643"/>
    </row>
    <row r="3" spans="1:9" x14ac:dyDescent="0.2">
      <c r="A3" s="1643" t="s">
        <v>349</v>
      </c>
      <c r="B3" s="1643"/>
      <c r="C3" s="1710"/>
      <c r="D3" s="1643"/>
      <c r="E3" s="1643"/>
      <c r="F3" s="1643"/>
      <c r="G3" s="1643"/>
      <c r="H3" s="1643"/>
      <c r="I3" s="1643"/>
    </row>
    <row r="4" spans="1:9" ht="10.5" customHeight="1" x14ac:dyDescent="0.2">
      <c r="A4" s="393"/>
      <c r="B4" s="393"/>
      <c r="C4" s="393"/>
      <c r="D4" s="393"/>
      <c r="E4" s="393"/>
      <c r="F4" s="393"/>
      <c r="G4" s="393"/>
      <c r="H4" s="393"/>
      <c r="I4" s="394"/>
    </row>
    <row r="5" spans="1:9" ht="10.5" customHeight="1" x14ac:dyDescent="0.2">
      <c r="A5" s="393"/>
      <c r="B5" s="393"/>
      <c r="C5" s="393"/>
      <c r="D5" s="393"/>
      <c r="E5" s="393"/>
      <c r="F5" s="393"/>
      <c r="G5" s="393"/>
      <c r="H5" s="393"/>
      <c r="I5" s="394"/>
    </row>
    <row r="6" spans="1:9" ht="10.5" customHeight="1" x14ac:dyDescent="0.2">
      <c r="A6" s="393"/>
      <c r="B6" s="393"/>
      <c r="C6" s="393"/>
      <c r="D6" s="393"/>
      <c r="E6" s="393"/>
      <c r="F6" s="393"/>
      <c r="G6" s="393"/>
      <c r="H6" s="393"/>
      <c r="I6" s="394"/>
    </row>
    <row r="7" spans="1:9" ht="10.5" customHeight="1" x14ac:dyDescent="0.2">
      <c r="A7" s="393"/>
      <c r="B7" s="393"/>
      <c r="C7" s="393"/>
      <c r="D7" s="393"/>
      <c r="E7" s="393"/>
      <c r="F7" s="393"/>
      <c r="G7" s="393"/>
      <c r="H7" s="393"/>
      <c r="I7" s="394"/>
    </row>
    <row r="8" spans="1:9" ht="12" customHeight="1" thickBot="1" x14ac:dyDescent="0.25">
      <c r="A8" s="395"/>
      <c r="B8" s="395"/>
      <c r="C8" s="395"/>
      <c r="D8" s="395"/>
      <c r="E8" s="395"/>
      <c r="F8" s="1645" t="s">
        <v>350</v>
      </c>
      <c r="G8" s="1645"/>
      <c r="H8" s="1645"/>
      <c r="I8" s="1645"/>
    </row>
    <row r="9" spans="1:9" ht="18.75" customHeight="1" thickTop="1" x14ac:dyDescent="0.2">
      <c r="A9" s="1630" t="s">
        <v>0</v>
      </c>
      <c r="B9" s="1686" t="s">
        <v>1</v>
      </c>
      <c r="C9" s="1686"/>
      <c r="D9" s="1686"/>
      <c r="E9" s="1687"/>
      <c r="F9" s="1634" t="s">
        <v>631</v>
      </c>
      <c r="G9" s="1634" t="s">
        <v>635</v>
      </c>
      <c r="H9" s="1634" t="s">
        <v>467</v>
      </c>
      <c r="I9" s="1636" t="s">
        <v>435</v>
      </c>
    </row>
    <row r="10" spans="1:9" ht="17.25" customHeight="1" x14ac:dyDescent="0.2">
      <c r="A10" s="1631"/>
      <c r="B10" s="1688"/>
      <c r="C10" s="1688"/>
      <c r="D10" s="1688"/>
      <c r="E10" s="1689"/>
      <c r="F10" s="1635"/>
      <c r="G10" s="1635"/>
      <c r="H10" s="1635"/>
      <c r="I10" s="1637"/>
    </row>
    <row r="11" spans="1:9" x14ac:dyDescent="0.2">
      <c r="A11" s="1690" t="s">
        <v>351</v>
      </c>
      <c r="B11" s="1691"/>
      <c r="C11" s="1691"/>
      <c r="D11" s="1691"/>
      <c r="E11" s="1691"/>
      <c r="F11" s="1691"/>
      <c r="G11" s="1691"/>
      <c r="H11" s="1691"/>
      <c r="I11" s="1692"/>
    </row>
    <row r="12" spans="1:9" x14ac:dyDescent="0.2">
      <c r="A12" s="398" t="s">
        <v>3</v>
      </c>
      <c r="B12" s="1683" t="s">
        <v>5</v>
      </c>
      <c r="C12" s="1684"/>
      <c r="D12" s="1684"/>
      <c r="E12" s="1684"/>
      <c r="F12" s="397"/>
      <c r="G12" s="397"/>
      <c r="H12" s="397"/>
      <c r="I12" s="399"/>
    </row>
    <row r="13" spans="1:9" x14ac:dyDescent="0.2">
      <c r="A13" s="400" t="s">
        <v>6</v>
      </c>
      <c r="B13" s="1677" t="s">
        <v>352</v>
      </c>
      <c r="C13" s="1677"/>
      <c r="D13" s="1677"/>
      <c r="E13" s="1677"/>
      <c r="F13" s="402">
        <f>F14+F24</f>
        <v>215019720</v>
      </c>
      <c r="G13" s="402">
        <f>G14+G24</f>
        <v>520079883</v>
      </c>
      <c r="H13" s="402">
        <f>H14+H24</f>
        <v>520079883</v>
      </c>
      <c r="I13" s="545">
        <f>H13/G13</f>
        <v>1</v>
      </c>
    </row>
    <row r="14" spans="1:9" x14ac:dyDescent="0.2">
      <c r="A14" s="403" t="s">
        <v>353</v>
      </c>
      <c r="B14" s="1660" t="s">
        <v>354</v>
      </c>
      <c r="C14" s="1660"/>
      <c r="D14" s="1660"/>
      <c r="E14" s="1661"/>
      <c r="F14" s="404">
        <f>F15+F16+F17+F19+F20+F21+F23</f>
        <v>185118553</v>
      </c>
      <c r="G14" s="404">
        <f>G15+G16+G17+G18+G19+G20+G21+G23</f>
        <v>243910508</v>
      </c>
      <c r="H14" s="404">
        <f>H15+H16+H17+H18+H19+H20+H21+H23</f>
        <v>243910508</v>
      </c>
      <c r="I14" s="545">
        <f t="shared" ref="I14:I44" si="0">H14/G14</f>
        <v>1</v>
      </c>
    </row>
    <row r="15" spans="1:9" x14ac:dyDescent="0.2">
      <c r="A15" s="405" t="s">
        <v>424</v>
      </c>
      <c r="B15" s="1674" t="s">
        <v>355</v>
      </c>
      <c r="C15" s="1674"/>
      <c r="D15" s="1674"/>
      <c r="E15" s="1674"/>
      <c r="F15" s="406">
        <v>69048109</v>
      </c>
      <c r="G15" s="406">
        <v>76142968</v>
      </c>
      <c r="H15" s="406">
        <v>76142968</v>
      </c>
      <c r="I15" s="1276">
        <f t="shared" si="0"/>
        <v>1</v>
      </c>
    </row>
    <row r="16" spans="1:9" x14ac:dyDescent="0.2">
      <c r="A16" s="407" t="s">
        <v>425</v>
      </c>
      <c r="B16" s="1674" t="s">
        <v>356</v>
      </c>
      <c r="C16" s="1674"/>
      <c r="D16" s="1674"/>
      <c r="E16" s="1674"/>
      <c r="F16" s="408">
        <v>43621670</v>
      </c>
      <c r="G16" s="408">
        <v>48501495</v>
      </c>
      <c r="H16" s="408">
        <v>48501495</v>
      </c>
      <c r="I16" s="1277">
        <f t="shared" si="0"/>
        <v>1</v>
      </c>
    </row>
    <row r="17" spans="1:9" x14ac:dyDescent="0.2">
      <c r="A17" s="407" t="s">
        <v>426</v>
      </c>
      <c r="B17" s="1674" t="s">
        <v>636</v>
      </c>
      <c r="C17" s="1675"/>
      <c r="D17" s="1675"/>
      <c r="E17" s="1675"/>
      <c r="F17" s="408">
        <v>54682292</v>
      </c>
      <c r="G17" s="408">
        <v>31766775</v>
      </c>
      <c r="H17" s="410">
        <v>31766775</v>
      </c>
      <c r="I17" s="1277">
        <f t="shared" si="0"/>
        <v>1</v>
      </c>
    </row>
    <row r="18" spans="1:9" x14ac:dyDescent="0.2">
      <c r="A18" s="407" t="s">
        <v>427</v>
      </c>
      <c r="B18" s="1245" t="s">
        <v>632</v>
      </c>
      <c r="C18" s="409"/>
      <c r="D18" s="409"/>
      <c r="E18" s="409"/>
      <c r="F18" s="408"/>
      <c r="G18" s="408">
        <v>20316887</v>
      </c>
      <c r="H18" s="410">
        <v>20316887</v>
      </c>
      <c r="I18" s="1277">
        <f t="shared" si="0"/>
        <v>1</v>
      </c>
    </row>
    <row r="19" spans="1:9" x14ac:dyDescent="0.2">
      <c r="A19" s="407" t="s">
        <v>428</v>
      </c>
      <c r="B19" s="1674" t="s">
        <v>357</v>
      </c>
      <c r="C19" s="1675"/>
      <c r="D19" s="1675"/>
      <c r="E19" s="1675"/>
      <c r="F19" s="408">
        <v>2690901</v>
      </c>
      <c r="G19" s="408">
        <v>3615831</v>
      </c>
      <c r="H19" s="408">
        <v>3615831</v>
      </c>
      <c r="I19" s="1277">
        <f t="shared" si="0"/>
        <v>1</v>
      </c>
    </row>
    <row r="20" spans="1:9" x14ac:dyDescent="0.2">
      <c r="A20" s="407" t="s">
        <v>429</v>
      </c>
      <c r="B20" s="323" t="s">
        <v>358</v>
      </c>
      <c r="F20" s="408"/>
      <c r="G20" s="408">
        <v>3299460</v>
      </c>
      <c r="H20" s="408">
        <v>3299460</v>
      </c>
      <c r="I20" s="1277">
        <f t="shared" si="0"/>
        <v>1</v>
      </c>
    </row>
    <row r="21" spans="1:9" x14ac:dyDescent="0.2">
      <c r="A21" s="407" t="s">
        <v>430</v>
      </c>
      <c r="B21" s="323" t="s">
        <v>359</v>
      </c>
      <c r="F21" s="408">
        <v>15075581</v>
      </c>
      <c r="G21" s="408">
        <v>58403320</v>
      </c>
      <c r="H21" s="408">
        <v>58403320</v>
      </c>
      <c r="I21" s="1277">
        <f t="shared" si="0"/>
        <v>1</v>
      </c>
    </row>
    <row r="22" spans="1:9" x14ac:dyDescent="0.2">
      <c r="A22" s="407"/>
      <c r="B22" s="411" t="s">
        <v>431</v>
      </c>
      <c r="F22" s="408">
        <v>6403666</v>
      </c>
      <c r="G22" s="408">
        <v>7263300</v>
      </c>
      <c r="H22" s="408">
        <v>7263300</v>
      </c>
      <c r="I22" s="1277">
        <f t="shared" si="0"/>
        <v>1</v>
      </c>
    </row>
    <row r="23" spans="1:9" x14ac:dyDescent="0.2">
      <c r="A23" s="407" t="s">
        <v>432</v>
      </c>
      <c r="B23" s="323" t="s">
        <v>360</v>
      </c>
      <c r="C23" s="412"/>
      <c r="D23" s="412"/>
      <c r="E23" s="412"/>
      <c r="F23" s="408"/>
      <c r="G23" s="408">
        <v>1863772</v>
      </c>
      <c r="H23" s="408">
        <v>1863772</v>
      </c>
      <c r="I23" s="547">
        <f t="shared" si="0"/>
        <v>1</v>
      </c>
    </row>
    <row r="24" spans="1:9" x14ac:dyDescent="0.2">
      <c r="A24" s="413" t="s">
        <v>361</v>
      </c>
      <c r="B24" s="414" t="s">
        <v>362</v>
      </c>
      <c r="C24" s="401"/>
      <c r="D24" s="401"/>
      <c r="E24" s="401"/>
      <c r="F24" s="415">
        <f>F25</f>
        <v>29901167</v>
      </c>
      <c r="G24" s="415">
        <f>G25+G26</f>
        <v>276169375</v>
      </c>
      <c r="H24" s="415">
        <f>H25+H26</f>
        <v>276169375</v>
      </c>
      <c r="I24" s="545">
        <f t="shared" si="0"/>
        <v>1</v>
      </c>
    </row>
    <row r="25" spans="1:9" x14ac:dyDescent="0.2">
      <c r="A25" s="1250" t="s">
        <v>433</v>
      </c>
      <c r="B25" s="1248" t="s">
        <v>363</v>
      </c>
      <c r="C25" s="401"/>
      <c r="D25" s="401"/>
      <c r="E25" s="401"/>
      <c r="F25" s="1251">
        <v>29901167</v>
      </c>
      <c r="G25" s="1252">
        <v>276012375</v>
      </c>
      <c r="H25" s="1252">
        <v>276012375</v>
      </c>
      <c r="I25" s="545">
        <f t="shared" si="0"/>
        <v>1</v>
      </c>
    </row>
    <row r="26" spans="1:9" x14ac:dyDescent="0.2">
      <c r="A26" s="1250" t="s">
        <v>434</v>
      </c>
      <c r="B26" s="1248" t="s">
        <v>364</v>
      </c>
      <c r="C26" s="401"/>
      <c r="D26" s="401"/>
      <c r="E26" s="401"/>
      <c r="F26" s="1251"/>
      <c r="G26" s="1252">
        <v>157000</v>
      </c>
      <c r="H26" s="1252">
        <v>157000</v>
      </c>
      <c r="I26" s="545">
        <f t="shared" si="0"/>
        <v>1</v>
      </c>
    </row>
    <row r="27" spans="1:9" x14ac:dyDescent="0.2">
      <c r="A27" s="416" t="s">
        <v>8</v>
      </c>
      <c r="B27" s="1677" t="s">
        <v>365</v>
      </c>
      <c r="C27" s="1677"/>
      <c r="D27" s="1677"/>
      <c r="E27" s="1678"/>
      <c r="F27" s="417">
        <f>F28+F29+F30+F31+F33</f>
        <v>39455000</v>
      </c>
      <c r="G27" s="417">
        <f>G28+G29+G30+G31+G33</f>
        <v>50121364</v>
      </c>
      <c r="H27" s="417">
        <f>H28+H29+H30+H31+H33</f>
        <v>50121364</v>
      </c>
      <c r="I27" s="545">
        <f t="shared" si="0"/>
        <v>1</v>
      </c>
    </row>
    <row r="28" spans="1:9" x14ac:dyDescent="0.2">
      <c r="A28" s="418" t="s">
        <v>353</v>
      </c>
      <c r="B28" s="1706" t="s">
        <v>366</v>
      </c>
      <c r="C28" s="1706"/>
      <c r="D28" s="1706"/>
      <c r="E28" s="1706"/>
      <c r="F28" s="420">
        <v>10000</v>
      </c>
      <c r="G28" s="1274">
        <v>10150</v>
      </c>
      <c r="H28" s="1253">
        <v>10150</v>
      </c>
      <c r="I28" s="545">
        <f t="shared" si="0"/>
        <v>1</v>
      </c>
    </row>
    <row r="29" spans="1:9" x14ac:dyDescent="0.2">
      <c r="A29" s="418" t="s">
        <v>361</v>
      </c>
      <c r="B29" s="1706" t="s">
        <v>367</v>
      </c>
      <c r="C29" s="1706"/>
      <c r="D29" s="1706"/>
      <c r="E29" s="1706"/>
      <c r="F29" s="420">
        <v>5000000</v>
      </c>
      <c r="G29" s="1274">
        <v>4753934</v>
      </c>
      <c r="H29" s="1253">
        <v>4753934</v>
      </c>
      <c r="I29" s="545">
        <f t="shared" si="0"/>
        <v>1</v>
      </c>
    </row>
    <row r="30" spans="1:9" x14ac:dyDescent="0.2">
      <c r="A30" s="418" t="s">
        <v>368</v>
      </c>
      <c r="B30" s="1706" t="s">
        <v>369</v>
      </c>
      <c r="C30" s="1706"/>
      <c r="D30" s="1706"/>
      <c r="E30" s="1706"/>
      <c r="F30" s="420">
        <v>22000000</v>
      </c>
      <c r="G30" s="1274">
        <v>38016065</v>
      </c>
      <c r="H30" s="1253">
        <v>38016065</v>
      </c>
      <c r="I30" s="545">
        <f t="shared" si="0"/>
        <v>1</v>
      </c>
    </row>
    <row r="31" spans="1:9" x14ac:dyDescent="0.2">
      <c r="A31" s="418" t="s">
        <v>370</v>
      </c>
      <c r="B31" s="419" t="s">
        <v>371</v>
      </c>
      <c r="C31" s="421"/>
      <c r="D31" s="422"/>
      <c r="E31" s="423"/>
      <c r="F31" s="420">
        <v>4500000</v>
      </c>
      <c r="G31" s="1274">
        <v>125076</v>
      </c>
      <c r="H31" s="1253">
        <v>125076</v>
      </c>
      <c r="I31" s="545">
        <f t="shared" si="0"/>
        <v>1</v>
      </c>
    </row>
    <row r="32" spans="1:9" x14ac:dyDescent="0.2">
      <c r="A32" s="418" t="s">
        <v>372</v>
      </c>
      <c r="B32" s="283" t="s">
        <v>373</v>
      </c>
      <c r="C32" s="295"/>
      <c r="D32" s="424"/>
      <c r="E32" s="425"/>
      <c r="F32" s="415"/>
      <c r="G32" s="1254"/>
      <c r="H32" s="1254"/>
      <c r="I32" s="545"/>
    </row>
    <row r="33" spans="1:9" x14ac:dyDescent="0.2">
      <c r="A33" s="418" t="s">
        <v>374</v>
      </c>
      <c r="B33" s="426" t="s">
        <v>375</v>
      </c>
      <c r="C33" s="427"/>
      <c r="D33" s="427"/>
      <c r="E33" s="425"/>
      <c r="F33" s="415">
        <v>7945000</v>
      </c>
      <c r="G33" s="1254">
        <v>7216139</v>
      </c>
      <c r="H33" s="1254">
        <v>7216139</v>
      </c>
      <c r="I33" s="545">
        <f t="shared" si="0"/>
        <v>1</v>
      </c>
    </row>
    <row r="34" spans="1:9" x14ac:dyDescent="0.2">
      <c r="A34" s="428" t="s">
        <v>10</v>
      </c>
      <c r="B34" s="1680" t="s">
        <v>376</v>
      </c>
      <c r="C34" s="1681"/>
      <c r="D34" s="1681"/>
      <c r="E34" s="1682"/>
      <c r="F34" s="429">
        <v>80898436</v>
      </c>
      <c r="G34" s="429">
        <v>73755369</v>
      </c>
      <c r="H34" s="417">
        <v>73755369</v>
      </c>
      <c r="I34" s="545">
        <f t="shared" si="0"/>
        <v>1</v>
      </c>
    </row>
    <row r="35" spans="1:9" x14ac:dyDescent="0.2">
      <c r="A35" s="428" t="s">
        <v>11</v>
      </c>
      <c r="B35" s="1658" t="s">
        <v>377</v>
      </c>
      <c r="C35" s="1680"/>
      <c r="D35" s="1680"/>
      <c r="E35" s="1701"/>
      <c r="F35" s="429"/>
      <c r="G35" s="430"/>
      <c r="H35" s="430"/>
      <c r="I35" s="545"/>
    </row>
    <row r="36" spans="1:9" x14ac:dyDescent="0.2">
      <c r="A36" s="431" t="s">
        <v>353</v>
      </c>
      <c r="B36" s="1707" t="s">
        <v>378</v>
      </c>
      <c r="C36" s="1708"/>
      <c r="D36" s="1708"/>
      <c r="E36" s="1709"/>
      <c r="F36" s="432"/>
      <c r="G36" s="433"/>
      <c r="H36" s="433"/>
      <c r="I36" s="545"/>
    </row>
    <row r="37" spans="1:9" x14ac:dyDescent="0.2">
      <c r="A37" s="431" t="s">
        <v>361</v>
      </c>
      <c r="B37" s="549" t="s">
        <v>379</v>
      </c>
      <c r="C37" s="1257"/>
      <c r="D37" s="1257"/>
      <c r="E37" s="1258"/>
      <c r="F37" s="432"/>
      <c r="G37" s="433"/>
      <c r="H37" s="433"/>
      <c r="I37" s="545"/>
    </row>
    <row r="38" spans="1:9" x14ac:dyDescent="0.2">
      <c r="A38" s="434" t="s">
        <v>12</v>
      </c>
      <c r="B38" s="1658" t="s">
        <v>380</v>
      </c>
      <c r="C38" s="1658"/>
      <c r="D38" s="1658"/>
      <c r="E38" s="1659"/>
      <c r="F38" s="435"/>
      <c r="G38" s="435">
        <f>G39</f>
        <v>300000</v>
      </c>
      <c r="H38" s="435">
        <f>H39</f>
        <v>300000</v>
      </c>
      <c r="I38" s="545">
        <f t="shared" si="0"/>
        <v>1</v>
      </c>
    </row>
    <row r="39" spans="1:9" x14ac:dyDescent="0.2">
      <c r="A39" s="403" t="s">
        <v>353</v>
      </c>
      <c r="B39" s="1707" t="s">
        <v>381</v>
      </c>
      <c r="C39" s="1707"/>
      <c r="D39" s="1707"/>
      <c r="E39" s="1712"/>
      <c r="F39" s="436"/>
      <c r="G39" s="1259">
        <v>300000</v>
      </c>
      <c r="H39" s="1259">
        <v>300000</v>
      </c>
      <c r="I39" s="545">
        <f t="shared" si="0"/>
        <v>1</v>
      </c>
    </row>
    <row r="40" spans="1:9" x14ac:dyDescent="0.2">
      <c r="A40" s="403" t="s">
        <v>361</v>
      </c>
      <c r="B40" s="1707" t="s">
        <v>382</v>
      </c>
      <c r="C40" s="1707"/>
      <c r="D40" s="1707"/>
      <c r="E40" s="1712"/>
      <c r="F40" s="436"/>
      <c r="G40" s="437"/>
      <c r="H40" s="437"/>
      <c r="I40" s="545"/>
    </row>
    <row r="41" spans="1:9" x14ac:dyDescent="0.2">
      <c r="A41" s="438" t="s">
        <v>14</v>
      </c>
      <c r="B41" s="1662" t="s">
        <v>383</v>
      </c>
      <c r="C41" s="1663"/>
      <c r="D41" s="1663"/>
      <c r="E41" s="1664"/>
      <c r="F41" s="439">
        <f>F42</f>
        <v>294051230</v>
      </c>
      <c r="G41" s="440">
        <f>G42+G43</f>
        <v>299052296</v>
      </c>
      <c r="H41" s="440">
        <f>H42+H43</f>
        <v>299052296</v>
      </c>
      <c r="I41" s="545">
        <f t="shared" si="0"/>
        <v>1</v>
      </c>
    </row>
    <row r="42" spans="1:9" x14ac:dyDescent="0.2">
      <c r="A42" s="403" t="s">
        <v>353</v>
      </c>
      <c r="B42" s="1247" t="s">
        <v>384</v>
      </c>
      <c r="C42" s="1255"/>
      <c r="D42" s="1255"/>
      <c r="E42" s="1256"/>
      <c r="F42" s="441">
        <v>294051230</v>
      </c>
      <c r="G42" s="1259">
        <v>291294901</v>
      </c>
      <c r="H42" s="1259">
        <v>291294901</v>
      </c>
      <c r="I42" s="545">
        <f t="shared" si="0"/>
        <v>1</v>
      </c>
    </row>
    <row r="43" spans="1:9" ht="13.5" thickBot="1" x14ac:dyDescent="0.25">
      <c r="A43" s="550" t="s">
        <v>361</v>
      </c>
      <c r="B43" s="1668" t="s">
        <v>436</v>
      </c>
      <c r="C43" s="1669"/>
      <c r="D43" s="1669"/>
      <c r="E43" s="1670"/>
      <c r="F43" s="464"/>
      <c r="G43" s="1275">
        <v>7757395</v>
      </c>
      <c r="H43" s="1275">
        <v>7757395</v>
      </c>
      <c r="I43" s="1276">
        <f t="shared" si="0"/>
        <v>1</v>
      </c>
    </row>
    <row r="44" spans="1:9" ht="17.25" thickTop="1" thickBot="1" x14ac:dyDescent="0.3">
      <c r="A44" s="1671" t="s">
        <v>26</v>
      </c>
      <c r="B44" s="1672"/>
      <c r="C44" s="1672"/>
      <c r="D44" s="1672"/>
      <c r="E44" s="1673"/>
      <c r="F44" s="442">
        <f>F13+F27+F34+F35+F38+F41</f>
        <v>629424386</v>
      </c>
      <c r="G44" s="442">
        <f>G13+G27+G34+G41+G38</f>
        <v>943308912</v>
      </c>
      <c r="H44" s="442">
        <f>H13+H27+H34+H41+H38</f>
        <v>943308912</v>
      </c>
      <c r="I44" s="546">
        <f t="shared" si="0"/>
        <v>1</v>
      </c>
    </row>
    <row r="45" spans="1:9" ht="16.5" thickTop="1" x14ac:dyDescent="0.25">
      <c r="A45" s="443"/>
      <c r="B45" s="444"/>
      <c r="C45" s="444"/>
      <c r="D45" s="444"/>
      <c r="E45" s="444"/>
      <c r="F45" s="445"/>
      <c r="G45" s="445"/>
      <c r="H45" s="445"/>
      <c r="I45" s="446"/>
    </row>
    <row r="46" spans="1:9" ht="15.75" x14ac:dyDescent="0.25">
      <c r="A46" s="443"/>
      <c r="B46" s="444"/>
      <c r="C46" s="444"/>
      <c r="D46" s="444"/>
      <c r="E46" s="444"/>
      <c r="F46" s="445"/>
      <c r="G46" s="445"/>
      <c r="H46" s="445"/>
      <c r="I46" s="446"/>
    </row>
    <row r="47" spans="1:9" ht="15.75" x14ac:dyDescent="0.25">
      <c r="A47" s="443"/>
      <c r="B47" s="444"/>
      <c r="C47" s="444"/>
      <c r="D47" s="444"/>
      <c r="E47" s="444"/>
      <c r="F47" s="445"/>
      <c r="G47" s="445"/>
      <c r="H47" s="445"/>
      <c r="I47" s="446"/>
    </row>
    <row r="48" spans="1:9" ht="15.75" x14ac:dyDescent="0.25">
      <c r="A48" s="443"/>
      <c r="B48" s="444"/>
      <c r="C48" s="444"/>
      <c r="D48" s="444"/>
      <c r="E48" s="444"/>
      <c r="F48" s="445"/>
      <c r="G48" s="445"/>
      <c r="H48" s="445"/>
      <c r="I48" s="446"/>
    </row>
    <row r="49" spans="1:9" ht="15.75" x14ac:dyDescent="0.25">
      <c r="A49" s="443"/>
      <c r="B49" s="444"/>
      <c r="C49" s="444"/>
      <c r="D49" s="444"/>
      <c r="E49" s="444"/>
      <c r="F49" s="445"/>
      <c r="G49" s="445"/>
      <c r="H49" s="445"/>
      <c r="I49" s="446"/>
    </row>
    <row r="50" spans="1:9" ht="15.75" x14ac:dyDescent="0.25">
      <c r="A50" s="443"/>
      <c r="B50" s="444"/>
      <c r="C50" s="444"/>
      <c r="D50" s="444"/>
      <c r="E50" s="444"/>
      <c r="F50" s="445"/>
      <c r="G50" s="445"/>
      <c r="H50" s="445"/>
      <c r="I50" s="446"/>
    </row>
    <row r="51" spans="1:9" ht="15.75" x14ac:dyDescent="0.25">
      <c r="A51" s="443"/>
      <c r="B51" s="444"/>
      <c r="C51" s="444"/>
      <c r="D51" s="444"/>
      <c r="E51" s="444"/>
      <c r="F51" s="445"/>
      <c r="G51" s="445"/>
      <c r="H51" s="445"/>
      <c r="I51" s="446"/>
    </row>
    <row r="52" spans="1:9" ht="15.75" x14ac:dyDescent="0.25">
      <c r="A52" s="443"/>
      <c r="B52" s="444"/>
      <c r="C52" s="444"/>
      <c r="D52" s="444"/>
      <c r="E52" s="444"/>
      <c r="F52" s="445"/>
      <c r="G52" s="445"/>
      <c r="H52" s="445"/>
      <c r="I52" s="446"/>
    </row>
    <row r="53" spans="1:9" ht="15.75" x14ac:dyDescent="0.25">
      <c r="A53" s="443"/>
      <c r="B53" s="444"/>
      <c r="C53" s="444"/>
      <c r="D53" s="444"/>
      <c r="E53" s="444"/>
      <c r="F53" s="445"/>
      <c r="G53" s="445"/>
      <c r="H53" s="445"/>
      <c r="I53" s="446"/>
    </row>
    <row r="54" spans="1:9" ht="15.75" x14ac:dyDescent="0.25">
      <c r="A54" s="443"/>
      <c r="B54" s="444"/>
      <c r="C54" s="444"/>
      <c r="D54" s="444"/>
      <c r="E54" s="444"/>
      <c r="F54" s="445"/>
      <c r="G54" s="445"/>
      <c r="H54" s="445"/>
      <c r="I54" s="446"/>
    </row>
    <row r="55" spans="1:9" ht="15.75" x14ac:dyDescent="0.25">
      <c r="A55" s="443"/>
      <c r="B55" s="444"/>
      <c r="C55" s="444"/>
      <c r="D55" s="444"/>
      <c r="E55" s="444"/>
      <c r="F55" s="445"/>
      <c r="G55" s="445"/>
      <c r="H55" s="445"/>
      <c r="I55" s="446"/>
    </row>
    <row r="56" spans="1:9" ht="15.75" x14ac:dyDescent="0.25">
      <c r="A56" s="443"/>
      <c r="B56" s="444"/>
      <c r="C56" s="444"/>
      <c r="D56" s="444"/>
      <c r="E56" s="444"/>
      <c r="F56" s="445"/>
      <c r="G56" s="445"/>
      <c r="H56" s="445"/>
      <c r="I56" s="446"/>
    </row>
    <row r="57" spans="1:9" ht="15.75" x14ac:dyDescent="0.25">
      <c r="A57" s="443"/>
      <c r="B57" s="444"/>
      <c r="C57" s="444"/>
      <c r="D57" s="444"/>
      <c r="E57" s="444"/>
      <c r="F57" s="445"/>
      <c r="G57" s="445"/>
      <c r="H57" s="445"/>
      <c r="I57" s="446"/>
    </row>
    <row r="58" spans="1:9" ht="15.75" x14ac:dyDescent="0.25">
      <c r="A58" s="443"/>
      <c r="B58" s="444"/>
      <c r="C58" s="444"/>
      <c r="D58" s="444"/>
      <c r="E58" s="444"/>
      <c r="F58" s="445"/>
      <c r="G58" s="445"/>
      <c r="H58" s="445"/>
      <c r="I58" s="446"/>
    </row>
    <row r="59" spans="1:9" ht="15.75" x14ac:dyDescent="0.25">
      <c r="A59" s="443"/>
      <c r="B59" s="444"/>
      <c r="C59" s="444"/>
      <c r="D59" s="444"/>
      <c r="E59" s="444"/>
      <c r="F59" s="445"/>
      <c r="G59" s="445"/>
      <c r="H59" s="445"/>
      <c r="I59" s="446"/>
    </row>
    <row r="60" spans="1:9" ht="15.75" x14ac:dyDescent="0.25">
      <c r="A60" s="443"/>
      <c r="B60" s="444"/>
      <c r="C60" s="444"/>
      <c r="D60" s="444"/>
      <c r="E60" s="444"/>
      <c r="F60" s="445"/>
      <c r="G60" s="445"/>
      <c r="H60" s="445"/>
      <c r="I60" s="446"/>
    </row>
    <row r="61" spans="1:9" ht="15.75" x14ac:dyDescent="0.25">
      <c r="A61" s="443"/>
      <c r="B61" s="444"/>
      <c r="C61" s="444"/>
      <c r="D61" s="444"/>
      <c r="E61" s="444"/>
      <c r="F61" s="445"/>
      <c r="G61" s="445"/>
      <c r="H61" s="445"/>
      <c r="I61" s="446"/>
    </row>
    <row r="62" spans="1:9" ht="15.75" x14ac:dyDescent="0.25">
      <c r="A62" s="443"/>
      <c r="B62" s="444"/>
      <c r="C62" s="444"/>
      <c r="D62" s="444"/>
      <c r="E62" s="444"/>
      <c r="F62" s="445"/>
      <c r="G62" s="445"/>
      <c r="H62" s="445"/>
      <c r="I62" s="446"/>
    </row>
    <row r="63" spans="1:9" ht="15.75" x14ac:dyDescent="0.25">
      <c r="A63" s="443"/>
      <c r="B63" s="444"/>
      <c r="C63" s="444"/>
      <c r="D63" s="444"/>
      <c r="E63" s="444"/>
      <c r="F63" s="445"/>
      <c r="G63" s="445"/>
      <c r="H63" s="445"/>
      <c r="I63" s="446"/>
    </row>
    <row r="64" spans="1:9" ht="15.75" x14ac:dyDescent="0.25">
      <c r="A64" s="443"/>
      <c r="B64" s="444"/>
      <c r="C64" s="444"/>
      <c r="D64" s="444"/>
      <c r="E64" s="444"/>
      <c r="F64" s="445"/>
      <c r="G64" s="445"/>
      <c r="H64" s="445"/>
      <c r="I64" s="446"/>
    </row>
    <row r="65" spans="1:9" ht="15.75" x14ac:dyDescent="0.25">
      <c r="A65" s="443"/>
      <c r="B65" s="444"/>
      <c r="C65" s="444"/>
      <c r="D65" s="444"/>
      <c r="E65" s="444"/>
      <c r="F65" s="445"/>
      <c r="G65" s="445"/>
      <c r="H65" s="445"/>
      <c r="I65" s="446"/>
    </row>
    <row r="66" spans="1:9" ht="15.75" x14ac:dyDescent="0.25">
      <c r="A66" s="443"/>
      <c r="B66" s="444"/>
      <c r="C66" s="444"/>
      <c r="D66" s="444"/>
      <c r="E66" s="444"/>
      <c r="F66" s="445"/>
      <c r="G66" s="445"/>
      <c r="H66" s="445"/>
      <c r="I66" s="446"/>
    </row>
    <row r="67" spans="1:9" ht="15.75" x14ac:dyDescent="0.25">
      <c r="A67" s="443"/>
      <c r="B67" s="444"/>
      <c r="C67" s="444"/>
      <c r="D67" s="444"/>
      <c r="E67" s="444"/>
      <c r="F67" s="445"/>
      <c r="G67" s="445"/>
      <c r="H67" s="445"/>
      <c r="I67" s="446"/>
    </row>
    <row r="68" spans="1:9" ht="15.75" x14ac:dyDescent="0.25">
      <c r="A68" s="443"/>
      <c r="B68" s="444"/>
      <c r="C68" s="444"/>
      <c r="D68" s="444"/>
      <c r="E68" s="444"/>
      <c r="F68" s="445"/>
      <c r="G68" s="445"/>
      <c r="H68" s="445"/>
      <c r="I68" s="446"/>
    </row>
    <row r="69" spans="1:9" ht="15.75" x14ac:dyDescent="0.25">
      <c r="A69" s="443"/>
      <c r="B69" s="444"/>
      <c r="C69" s="444"/>
      <c r="D69" s="444"/>
      <c r="E69" s="444"/>
      <c r="F69" s="445"/>
      <c r="G69" s="409"/>
      <c r="H69" s="409" t="s">
        <v>385</v>
      </c>
      <c r="I69" s="446"/>
    </row>
    <row r="70" spans="1:9" ht="15.75" x14ac:dyDescent="0.25">
      <c r="A70" s="443"/>
      <c r="B70" s="444"/>
      <c r="C70" s="444"/>
      <c r="D70" s="444"/>
      <c r="E70" s="444"/>
      <c r="F70" s="445"/>
      <c r="G70" s="409"/>
      <c r="H70" s="409"/>
      <c r="I70" s="446"/>
    </row>
    <row r="71" spans="1:9" ht="15.75" x14ac:dyDescent="0.25">
      <c r="A71" s="443"/>
      <c r="B71" s="444"/>
      <c r="C71" s="444"/>
      <c r="D71" s="444"/>
      <c r="E71" s="444"/>
      <c r="F71" s="445"/>
      <c r="G71" s="409"/>
      <c r="H71" s="409"/>
      <c r="I71" s="446"/>
    </row>
    <row r="72" spans="1:9" x14ac:dyDescent="0.2">
      <c r="A72" s="395"/>
      <c r="B72" s="395"/>
      <c r="C72" s="395"/>
      <c r="D72" s="395"/>
      <c r="E72" s="395"/>
      <c r="F72" s="395"/>
      <c r="G72" s="395"/>
      <c r="H72" s="395"/>
      <c r="I72" s="447"/>
    </row>
    <row r="73" spans="1:9" x14ac:dyDescent="0.2">
      <c r="A73" s="448" t="s">
        <v>386</v>
      </c>
      <c r="B73" s="409"/>
      <c r="C73" s="409"/>
      <c r="D73" s="409"/>
      <c r="E73" s="409"/>
      <c r="F73" s="409"/>
      <c r="G73" s="409"/>
      <c r="H73" s="409"/>
      <c r="I73" s="449"/>
    </row>
    <row r="74" spans="1:9" ht="13.5" thickBot="1" x14ac:dyDescent="0.25">
      <c r="A74" s="395"/>
      <c r="B74" s="395"/>
      <c r="C74" s="395"/>
      <c r="D74" s="395"/>
      <c r="E74" s="395"/>
      <c r="F74" s="1645" t="s">
        <v>350</v>
      </c>
      <c r="G74" s="1645"/>
      <c r="H74" s="1645"/>
      <c r="I74" s="1645"/>
    </row>
    <row r="75" spans="1:9" ht="13.5" thickTop="1" x14ac:dyDescent="0.2">
      <c r="A75" s="396" t="s">
        <v>0</v>
      </c>
      <c r="B75" s="1687" t="s">
        <v>1</v>
      </c>
      <c r="C75" s="1632"/>
      <c r="D75" s="1632"/>
      <c r="E75" s="1632"/>
      <c r="F75" s="1634" t="s">
        <v>631</v>
      </c>
      <c r="G75" s="1634" t="s">
        <v>635</v>
      </c>
      <c r="H75" s="1634" t="s">
        <v>467</v>
      </c>
      <c r="I75" s="1636" t="s">
        <v>435</v>
      </c>
    </row>
    <row r="76" spans="1:9" x14ac:dyDescent="0.2">
      <c r="A76" s="1705" t="s">
        <v>387</v>
      </c>
      <c r="B76" s="1626"/>
      <c r="C76" s="1626"/>
      <c r="D76" s="1626"/>
      <c r="E76" s="1626"/>
      <c r="F76" s="1635"/>
      <c r="G76" s="1635"/>
      <c r="H76" s="1635"/>
      <c r="I76" s="1637"/>
    </row>
    <row r="77" spans="1:9" x14ac:dyDescent="0.2">
      <c r="A77" s="450"/>
      <c r="B77" s="1666" t="s">
        <v>5</v>
      </c>
      <c r="C77" s="1666"/>
      <c r="D77" s="1666"/>
      <c r="E77" s="1666"/>
      <c r="F77" s="451"/>
      <c r="G77" s="451"/>
      <c r="H77" s="451"/>
      <c r="I77" s="452"/>
    </row>
    <row r="78" spans="1:9" x14ac:dyDescent="0.2">
      <c r="A78" s="453" t="s">
        <v>6</v>
      </c>
      <c r="B78" s="1678" t="s">
        <v>388</v>
      </c>
      <c r="C78" s="1704"/>
      <c r="D78" s="1704"/>
      <c r="E78" s="1704"/>
      <c r="F78" s="417">
        <v>138345252</v>
      </c>
      <c r="G78" s="454">
        <v>144128051</v>
      </c>
      <c r="H78" s="454">
        <v>134854651</v>
      </c>
      <c r="I78" s="1282">
        <f>H78/G78</f>
        <v>0.93565860402844137</v>
      </c>
    </row>
    <row r="79" spans="1:9" x14ac:dyDescent="0.2">
      <c r="A79" s="455" t="s">
        <v>8</v>
      </c>
      <c r="B79" s="1717" t="s">
        <v>389</v>
      </c>
      <c r="C79" s="1718"/>
      <c r="D79" s="1718"/>
      <c r="E79" s="1718"/>
      <c r="F79" s="457">
        <v>24063959</v>
      </c>
      <c r="G79" s="458">
        <v>22905387</v>
      </c>
      <c r="H79" s="458">
        <v>21525354</v>
      </c>
      <c r="I79" s="1282">
        <f t="shared" ref="I79:I93" si="1">H79/G79</f>
        <v>0.93975072326872278</v>
      </c>
    </row>
    <row r="80" spans="1:9" x14ac:dyDescent="0.2">
      <c r="A80" s="459" t="s">
        <v>10</v>
      </c>
      <c r="B80" s="1711" t="s">
        <v>390</v>
      </c>
      <c r="C80" s="1677"/>
      <c r="D80" s="1677"/>
      <c r="E80" s="1678"/>
      <c r="F80" s="417">
        <v>109598179</v>
      </c>
      <c r="G80" s="454">
        <v>150398028</v>
      </c>
      <c r="H80" s="454">
        <v>117079384</v>
      </c>
      <c r="I80" s="1282">
        <f t="shared" si="1"/>
        <v>0.77846355804612011</v>
      </c>
    </row>
    <row r="81" spans="1:9" x14ac:dyDescent="0.2">
      <c r="A81" s="460" t="s">
        <v>11</v>
      </c>
      <c r="B81" s="1711" t="s">
        <v>391</v>
      </c>
      <c r="C81" s="1677"/>
      <c r="D81" s="1677"/>
      <c r="E81" s="1678"/>
      <c r="F81" s="417">
        <v>1900000</v>
      </c>
      <c r="G81" s="454">
        <v>1680000</v>
      </c>
      <c r="H81" s="454">
        <v>1030819</v>
      </c>
      <c r="I81" s="1282">
        <f t="shared" si="1"/>
        <v>0.61358273809523811</v>
      </c>
    </row>
    <row r="82" spans="1:9" x14ac:dyDescent="0.2">
      <c r="A82" s="460" t="s">
        <v>12</v>
      </c>
      <c r="B82" s="1711" t="s">
        <v>392</v>
      </c>
      <c r="C82" s="1677"/>
      <c r="D82" s="1677"/>
      <c r="E82" s="1678"/>
      <c r="F82" s="417">
        <f>F83+F84+F85</f>
        <v>221785038</v>
      </c>
      <c r="G82" s="454">
        <f>G83+G84+G85+G86</f>
        <v>254631310</v>
      </c>
      <c r="H82" s="454">
        <f>H84+H86</f>
        <v>2833314</v>
      </c>
      <c r="I82" s="1282">
        <f t="shared" si="1"/>
        <v>1.1127123369078217E-2</v>
      </c>
    </row>
    <row r="83" spans="1:9" x14ac:dyDescent="0.2">
      <c r="A83" s="461" t="s">
        <v>353</v>
      </c>
      <c r="B83" s="462" t="s">
        <v>393</v>
      </c>
      <c r="C83" s="463"/>
      <c r="D83" s="463"/>
      <c r="E83" s="456"/>
      <c r="F83" s="464">
        <v>1130466</v>
      </c>
      <c r="G83" s="1278">
        <v>1130466</v>
      </c>
      <c r="H83" s="1278"/>
      <c r="I83" s="1282">
        <f t="shared" si="1"/>
        <v>0</v>
      </c>
    </row>
    <row r="84" spans="1:9" x14ac:dyDescent="0.2">
      <c r="A84" s="461" t="s">
        <v>361</v>
      </c>
      <c r="B84" s="462" t="s">
        <v>394</v>
      </c>
      <c r="C84" s="463"/>
      <c r="D84" s="463"/>
      <c r="E84" s="456"/>
      <c r="F84" s="464">
        <v>2067528</v>
      </c>
      <c r="G84" s="1279">
        <v>2425928</v>
      </c>
      <c r="H84" s="1279">
        <v>2511768</v>
      </c>
      <c r="I84" s="1284">
        <f t="shared" si="1"/>
        <v>1.035384397228607</v>
      </c>
    </row>
    <row r="85" spans="1:9" x14ac:dyDescent="0.2">
      <c r="A85" s="461" t="s">
        <v>368</v>
      </c>
      <c r="B85" s="462" t="s">
        <v>395</v>
      </c>
      <c r="C85" s="463"/>
      <c r="D85" s="463"/>
      <c r="E85" s="456"/>
      <c r="F85" s="464">
        <v>218587044</v>
      </c>
      <c r="G85" s="1279">
        <v>250753370</v>
      </c>
      <c r="H85" s="1279"/>
      <c r="I85" s="1284">
        <f t="shared" si="1"/>
        <v>0</v>
      </c>
    </row>
    <row r="86" spans="1:9" x14ac:dyDescent="0.2">
      <c r="A86" s="461" t="s">
        <v>370</v>
      </c>
      <c r="B86" s="462" t="s">
        <v>396</v>
      </c>
      <c r="C86" s="463"/>
      <c r="D86" s="463"/>
      <c r="E86" s="456"/>
      <c r="F86" s="464"/>
      <c r="G86" s="1280">
        <v>321546</v>
      </c>
      <c r="H86" s="1280">
        <v>321546</v>
      </c>
      <c r="I86" s="1285">
        <f t="shared" si="1"/>
        <v>1</v>
      </c>
    </row>
    <row r="87" spans="1:9" x14ac:dyDescent="0.2">
      <c r="A87" s="428" t="s">
        <v>14</v>
      </c>
      <c r="B87" s="1680" t="s">
        <v>397</v>
      </c>
      <c r="C87" s="1681"/>
      <c r="D87" s="1681"/>
      <c r="E87" s="1682"/>
      <c r="F87" s="417">
        <v>104544563</v>
      </c>
      <c r="G87" s="465">
        <v>322795317</v>
      </c>
      <c r="H87" s="465">
        <v>137135954</v>
      </c>
      <c r="I87" s="1282">
        <f t="shared" si="1"/>
        <v>0.42483873457185256</v>
      </c>
    </row>
    <row r="88" spans="1:9" x14ac:dyDescent="0.2">
      <c r="A88" s="428" t="s">
        <v>15</v>
      </c>
      <c r="B88" s="1700" t="s">
        <v>398</v>
      </c>
      <c r="C88" s="1681"/>
      <c r="D88" s="1681"/>
      <c r="E88" s="1682"/>
      <c r="F88" s="417">
        <v>28183045</v>
      </c>
      <c r="G88" s="417">
        <v>38744751</v>
      </c>
      <c r="H88" s="417">
        <v>18467151</v>
      </c>
      <c r="I88" s="1282">
        <f t="shared" si="1"/>
        <v>0.47663620292720427</v>
      </c>
    </row>
    <row r="89" spans="1:9" x14ac:dyDescent="0.2">
      <c r="A89" s="466" t="s">
        <v>16</v>
      </c>
      <c r="B89" s="1701" t="s">
        <v>399</v>
      </c>
      <c r="C89" s="1702"/>
      <c r="D89" s="1702"/>
      <c r="E89" s="1702"/>
      <c r="F89" s="417">
        <f>F90</f>
        <v>1004350</v>
      </c>
      <c r="G89" s="417">
        <f>G90+G91</f>
        <v>1224350</v>
      </c>
      <c r="H89" s="417">
        <f>H91</f>
        <v>0</v>
      </c>
      <c r="I89" s="1282">
        <f t="shared" si="1"/>
        <v>0</v>
      </c>
    </row>
    <row r="90" spans="1:9" x14ac:dyDescent="0.2">
      <c r="A90" s="467" t="s">
        <v>353</v>
      </c>
      <c r="B90" s="1661" t="s">
        <v>400</v>
      </c>
      <c r="C90" s="1703"/>
      <c r="D90" s="1703"/>
      <c r="E90" s="1703"/>
      <c r="F90" s="441">
        <v>1004350</v>
      </c>
      <c r="G90" s="1281">
        <v>1004350</v>
      </c>
      <c r="H90" s="1281"/>
      <c r="I90" s="1282">
        <f t="shared" si="1"/>
        <v>0</v>
      </c>
    </row>
    <row r="91" spans="1:9" x14ac:dyDescent="0.2">
      <c r="A91" s="468" t="s">
        <v>361</v>
      </c>
      <c r="B91" s="1661" t="s">
        <v>401</v>
      </c>
      <c r="C91" s="1703"/>
      <c r="D91" s="1703"/>
      <c r="E91" s="1703"/>
      <c r="F91" s="464"/>
      <c r="G91" s="1279">
        <v>220000</v>
      </c>
      <c r="H91" s="1279"/>
      <c r="I91" s="1282">
        <f t="shared" si="1"/>
        <v>0</v>
      </c>
    </row>
    <row r="92" spans="1:9" ht="13.5" thickBot="1" x14ac:dyDescent="0.25">
      <c r="A92" s="466" t="s">
        <v>56</v>
      </c>
      <c r="B92" s="1680" t="s">
        <v>402</v>
      </c>
      <c r="C92" s="1681"/>
      <c r="D92" s="1681"/>
      <c r="E92" s="1682"/>
      <c r="F92" s="417"/>
      <c r="G92" s="417">
        <v>6801718</v>
      </c>
      <c r="H92" s="417">
        <v>6801718</v>
      </c>
      <c r="I92" s="1282">
        <f t="shared" si="1"/>
        <v>1</v>
      </c>
    </row>
    <row r="93" spans="1:9" ht="14.25" thickTop="1" thickBot="1" x14ac:dyDescent="0.25">
      <c r="A93" s="1693" t="s">
        <v>403</v>
      </c>
      <c r="B93" s="1694"/>
      <c r="C93" s="1694"/>
      <c r="D93" s="1694"/>
      <c r="E93" s="1695"/>
      <c r="F93" s="469">
        <f>F78+F79+F80+F81+F82+F87+F88+F89</f>
        <v>629424386</v>
      </c>
      <c r="G93" s="469">
        <f>G78+G79+G80+G81+G82+G87+G88+G89+G92</f>
        <v>943308912</v>
      </c>
      <c r="H93" s="469">
        <f>H78+H79+H80+H81+H82+H87+H88+H89+H92</f>
        <v>439728345</v>
      </c>
      <c r="I93" s="1283">
        <f t="shared" si="1"/>
        <v>0.46615518989181354</v>
      </c>
    </row>
    <row r="94" spans="1:9" ht="14.25" thickTop="1" thickBot="1" x14ac:dyDescent="0.25">
      <c r="A94" s="1696" t="s">
        <v>404</v>
      </c>
      <c r="B94" s="1697"/>
      <c r="C94" s="1697"/>
      <c r="D94" s="1697"/>
      <c r="E94" s="1698"/>
      <c r="F94" s="1260">
        <v>41.65</v>
      </c>
      <c r="G94" s="470">
        <v>45.6</v>
      </c>
      <c r="H94" s="470">
        <v>45.6</v>
      </c>
      <c r="I94" s="1296">
        <f>H94/G94</f>
        <v>1</v>
      </c>
    </row>
    <row r="95" spans="1:9" ht="13.5" thickTop="1" x14ac:dyDescent="0.2">
      <c r="A95" s="395"/>
      <c r="B95" s="395"/>
      <c r="C95" s="395"/>
      <c r="D95" s="395"/>
      <c r="E95" s="395"/>
      <c r="F95" s="395"/>
      <c r="G95" s="395"/>
      <c r="H95" s="395"/>
      <c r="I95" s="447"/>
    </row>
    <row r="96" spans="1:9" x14ac:dyDescent="0.2">
      <c r="A96" s="395"/>
      <c r="B96" s="395"/>
      <c r="C96" s="395"/>
      <c r="D96" s="395"/>
      <c r="E96" s="395"/>
      <c r="F96" s="395"/>
      <c r="G96" s="395"/>
      <c r="H96" s="395"/>
      <c r="I96" s="447"/>
    </row>
    <row r="97" spans="1:9" x14ac:dyDescent="0.2">
      <c r="A97" s="395"/>
      <c r="B97" s="395"/>
      <c r="C97" s="395"/>
      <c r="D97" s="395"/>
      <c r="E97" s="395"/>
      <c r="F97" s="395"/>
      <c r="G97" s="395"/>
      <c r="H97" s="395"/>
      <c r="I97" s="447"/>
    </row>
    <row r="98" spans="1:9" x14ac:dyDescent="0.2">
      <c r="A98" s="395"/>
      <c r="B98" s="395"/>
      <c r="C98" s="395"/>
      <c r="D98" s="395"/>
      <c r="E98" s="395"/>
      <c r="F98" s="395"/>
      <c r="G98" s="395"/>
      <c r="H98" s="395"/>
      <c r="I98" s="447"/>
    </row>
    <row r="99" spans="1:9" x14ac:dyDescent="0.2">
      <c r="A99" s="395"/>
      <c r="B99" s="395"/>
      <c r="C99" s="395"/>
      <c r="D99" s="395"/>
      <c r="E99" s="395"/>
      <c r="F99" s="395"/>
      <c r="G99" s="395"/>
      <c r="H99" s="395"/>
      <c r="I99" s="447"/>
    </row>
    <row r="100" spans="1:9" x14ac:dyDescent="0.2">
      <c r="A100" s="395"/>
      <c r="B100" s="395"/>
      <c r="C100" s="395"/>
      <c r="D100" s="395"/>
      <c r="E100" s="395"/>
      <c r="F100" s="395"/>
      <c r="G100" s="395"/>
      <c r="H100" s="395"/>
      <c r="I100" s="447"/>
    </row>
    <row r="101" spans="1:9" ht="15" customHeight="1" x14ac:dyDescent="0.2">
      <c r="A101" s="395"/>
      <c r="B101" s="395"/>
      <c r="C101" s="395"/>
      <c r="D101" s="395"/>
      <c r="E101" s="395"/>
      <c r="F101" s="395"/>
      <c r="G101" s="395"/>
      <c r="H101" s="395"/>
      <c r="I101" s="447"/>
    </row>
    <row r="102" spans="1:9" x14ac:dyDescent="0.2">
      <c r="A102" s="395"/>
      <c r="B102" s="395"/>
      <c r="C102" s="395"/>
      <c r="D102" s="395"/>
      <c r="E102" s="395"/>
      <c r="F102" s="395"/>
      <c r="G102" s="395"/>
      <c r="H102" s="395"/>
      <c r="I102" s="447"/>
    </row>
    <row r="103" spans="1:9" x14ac:dyDescent="0.2">
      <c r="A103" s="395"/>
      <c r="B103" s="395"/>
      <c r="C103" s="395"/>
      <c r="D103" s="395"/>
      <c r="E103" s="395"/>
      <c r="F103" s="395"/>
      <c r="G103" s="395"/>
      <c r="H103" s="395"/>
      <c r="I103" s="447"/>
    </row>
    <row r="104" spans="1:9" x14ac:dyDescent="0.2">
      <c r="A104" s="395"/>
      <c r="B104" s="395"/>
      <c r="C104" s="395"/>
      <c r="D104" s="395"/>
      <c r="E104" s="395"/>
      <c r="F104" s="395"/>
      <c r="G104" s="395"/>
      <c r="H104" s="395"/>
      <c r="I104" s="447"/>
    </row>
    <row r="105" spans="1:9" x14ac:dyDescent="0.2">
      <c r="A105" s="395"/>
      <c r="B105" s="395"/>
      <c r="C105" s="395"/>
      <c r="D105" s="395"/>
      <c r="E105" s="395"/>
      <c r="F105" s="395"/>
      <c r="G105" s="395"/>
      <c r="H105" s="395"/>
      <c r="I105" s="447"/>
    </row>
    <row r="106" spans="1:9" x14ac:dyDescent="0.2">
      <c r="A106" s="395"/>
      <c r="B106" s="395"/>
      <c r="C106" s="395"/>
      <c r="D106" s="395"/>
      <c r="E106" s="395"/>
      <c r="F106" s="395"/>
      <c r="G106" s="395"/>
      <c r="H106" s="395"/>
      <c r="I106" s="447"/>
    </row>
    <row r="107" spans="1:9" x14ac:dyDescent="0.2">
      <c r="A107" s="395"/>
      <c r="B107" s="395"/>
      <c r="C107" s="395"/>
      <c r="D107" s="395"/>
      <c r="E107" s="395"/>
      <c r="F107" s="395"/>
      <c r="G107" s="395"/>
      <c r="H107" s="395"/>
      <c r="I107" s="447"/>
    </row>
    <row r="108" spans="1:9" x14ac:dyDescent="0.2">
      <c r="A108" s="395"/>
      <c r="B108" s="395"/>
      <c r="C108" s="395"/>
      <c r="D108" s="395"/>
      <c r="E108" s="395"/>
      <c r="F108" s="395"/>
      <c r="G108" s="395"/>
      <c r="H108" s="395"/>
      <c r="I108" s="447"/>
    </row>
    <row r="109" spans="1:9" x14ac:dyDescent="0.2">
      <c r="A109" s="395"/>
      <c r="B109" s="395"/>
      <c r="C109" s="395"/>
      <c r="D109" s="395"/>
      <c r="E109" s="395"/>
      <c r="F109" s="395"/>
      <c r="G109" s="395"/>
      <c r="H109" s="395"/>
      <c r="I109" s="447"/>
    </row>
    <row r="110" spans="1:9" x14ac:dyDescent="0.2">
      <c r="A110" s="395"/>
      <c r="B110" s="395"/>
      <c r="C110" s="395"/>
      <c r="D110" s="395"/>
      <c r="E110" s="395"/>
      <c r="F110" s="395"/>
      <c r="G110" s="395"/>
      <c r="H110" s="395"/>
      <c r="I110" s="447"/>
    </row>
    <row r="111" spans="1:9" x14ac:dyDescent="0.2">
      <c r="A111" s="395"/>
      <c r="B111" s="395"/>
      <c r="C111" s="395"/>
      <c r="D111" s="395"/>
      <c r="E111" s="395"/>
      <c r="F111" s="395"/>
      <c r="G111" s="395"/>
      <c r="H111" s="395"/>
      <c r="I111" s="447"/>
    </row>
    <row r="112" spans="1:9" x14ac:dyDescent="0.2">
      <c r="A112" s="395"/>
      <c r="B112" s="395"/>
      <c r="C112" s="395"/>
      <c r="D112" s="395"/>
      <c r="E112" s="395"/>
      <c r="F112" s="395"/>
      <c r="G112" s="395"/>
      <c r="H112" s="395"/>
      <c r="I112" s="447"/>
    </row>
    <row r="113" spans="1:9" x14ac:dyDescent="0.2">
      <c r="A113" s="395"/>
      <c r="B113" s="395"/>
      <c r="C113" s="395"/>
      <c r="D113" s="395"/>
      <c r="E113" s="395"/>
      <c r="F113" s="395"/>
      <c r="G113" s="395"/>
      <c r="H113" s="395"/>
      <c r="I113" s="447"/>
    </row>
    <row r="114" spans="1:9" x14ac:dyDescent="0.2">
      <c r="A114" s="395"/>
      <c r="B114" s="395"/>
      <c r="C114" s="395"/>
      <c r="D114" s="395"/>
      <c r="E114" s="395"/>
      <c r="F114" s="395"/>
      <c r="G114" s="395"/>
      <c r="H114" s="395"/>
      <c r="I114" s="447"/>
    </row>
    <row r="115" spans="1:9" x14ac:dyDescent="0.2">
      <c r="A115" s="395"/>
      <c r="B115" s="395"/>
      <c r="C115" s="395"/>
      <c r="D115" s="395"/>
      <c r="E115" s="395"/>
      <c r="F115" s="395"/>
      <c r="G115" s="395"/>
      <c r="H115" s="395"/>
      <c r="I115" s="447"/>
    </row>
    <row r="116" spans="1:9" x14ac:dyDescent="0.2">
      <c r="A116" s="395"/>
      <c r="B116" s="395"/>
      <c r="C116" s="395"/>
      <c r="D116" s="395"/>
      <c r="E116" s="395"/>
      <c r="F116" s="395"/>
      <c r="G116" s="395"/>
      <c r="H116" s="395"/>
      <c r="I116" s="447"/>
    </row>
    <row r="117" spans="1:9" x14ac:dyDescent="0.2">
      <c r="A117" s="395"/>
      <c r="B117" s="395"/>
      <c r="C117" s="395"/>
      <c r="D117" s="395"/>
      <c r="E117" s="395"/>
      <c r="F117" s="395"/>
      <c r="G117" s="395"/>
      <c r="H117" s="395"/>
      <c r="I117" s="447"/>
    </row>
    <row r="118" spans="1:9" x14ac:dyDescent="0.2">
      <c r="A118" s="395"/>
      <c r="B118" s="395"/>
      <c r="C118" s="395"/>
      <c r="D118" s="395"/>
      <c r="E118" s="395"/>
      <c r="F118" s="395"/>
      <c r="G118" s="395"/>
      <c r="H118" s="395"/>
      <c r="I118" s="447"/>
    </row>
    <row r="119" spans="1:9" x14ac:dyDescent="0.2">
      <c r="A119" s="395"/>
      <c r="B119" s="395"/>
      <c r="C119" s="395"/>
      <c r="D119" s="395"/>
      <c r="E119" s="395"/>
      <c r="F119" s="395"/>
      <c r="G119" s="395"/>
      <c r="H119" s="395"/>
      <c r="I119" s="447"/>
    </row>
    <row r="120" spans="1:9" x14ac:dyDescent="0.2">
      <c r="A120" s="395"/>
      <c r="B120" s="395"/>
      <c r="C120" s="395"/>
      <c r="D120" s="395"/>
      <c r="E120" s="395"/>
      <c r="F120" s="395"/>
      <c r="G120" s="395"/>
      <c r="H120" s="395"/>
      <c r="I120" s="447"/>
    </row>
    <row r="121" spans="1:9" x14ac:dyDescent="0.2">
      <c r="A121" s="395"/>
      <c r="B121" s="395"/>
      <c r="C121" s="395"/>
      <c r="D121" s="395"/>
      <c r="E121" s="395"/>
      <c r="F121" s="395"/>
      <c r="G121" s="395"/>
      <c r="H121" s="395"/>
      <c r="I121" s="447"/>
    </row>
    <row r="122" spans="1:9" x14ac:dyDescent="0.2">
      <c r="A122" s="395"/>
      <c r="B122" s="395"/>
      <c r="C122" s="395"/>
      <c r="D122" s="395"/>
      <c r="E122" s="395"/>
      <c r="F122" s="395"/>
      <c r="G122" s="395"/>
      <c r="H122" s="395"/>
      <c r="I122" s="447"/>
    </row>
    <row r="123" spans="1:9" x14ac:dyDescent="0.2">
      <c r="A123" s="395"/>
      <c r="B123" s="395"/>
      <c r="C123" s="395"/>
      <c r="D123" s="395"/>
      <c r="E123" s="395"/>
      <c r="F123" s="395"/>
      <c r="G123" s="395"/>
      <c r="H123" s="395"/>
      <c r="I123" s="447"/>
    </row>
    <row r="124" spans="1:9" x14ac:dyDescent="0.2">
      <c r="A124" s="395"/>
      <c r="B124" s="395"/>
      <c r="C124" s="395"/>
      <c r="D124" s="395"/>
      <c r="E124" s="395"/>
      <c r="F124" s="395"/>
      <c r="G124" s="395"/>
      <c r="H124" s="395"/>
      <c r="I124" s="447"/>
    </row>
    <row r="125" spans="1:9" x14ac:dyDescent="0.2">
      <c r="A125" s="395"/>
      <c r="B125" s="395"/>
      <c r="C125" s="395"/>
      <c r="D125" s="395"/>
      <c r="E125" s="395"/>
      <c r="F125" s="395"/>
      <c r="G125" s="395"/>
      <c r="H125" s="395"/>
      <c r="I125" s="447"/>
    </row>
    <row r="126" spans="1:9" x14ac:dyDescent="0.2">
      <c r="A126" s="395"/>
      <c r="B126" s="395"/>
      <c r="C126" s="395"/>
      <c r="D126" s="395"/>
      <c r="E126" s="395"/>
      <c r="F126" s="395"/>
      <c r="G126" s="395"/>
      <c r="H126" s="395"/>
      <c r="I126" s="447"/>
    </row>
    <row r="127" spans="1:9" x14ac:dyDescent="0.2">
      <c r="A127" s="395"/>
      <c r="B127" s="395"/>
      <c r="C127" s="395"/>
      <c r="D127" s="395"/>
      <c r="E127" s="395"/>
      <c r="F127" s="395"/>
      <c r="G127" s="395"/>
      <c r="H127" s="395"/>
      <c r="I127" s="447"/>
    </row>
    <row r="128" spans="1:9" x14ac:dyDescent="0.2">
      <c r="A128" s="395"/>
      <c r="B128" s="395"/>
      <c r="C128" s="395"/>
      <c r="D128" s="395"/>
      <c r="E128" s="395"/>
      <c r="F128" s="395"/>
      <c r="G128" s="395"/>
      <c r="H128" s="395"/>
      <c r="I128" s="447"/>
    </row>
    <row r="129" spans="1:9" x14ac:dyDescent="0.2">
      <c r="A129" s="395"/>
      <c r="B129" s="395"/>
      <c r="C129" s="395"/>
      <c r="D129" s="395"/>
      <c r="E129" s="395"/>
      <c r="F129" s="395"/>
      <c r="G129" s="395"/>
      <c r="H129" s="395"/>
      <c r="I129" s="447"/>
    </row>
    <row r="130" spans="1:9" x14ac:dyDescent="0.2">
      <c r="A130" s="395"/>
      <c r="B130" s="395"/>
      <c r="C130" s="395"/>
      <c r="D130" s="395"/>
      <c r="E130" s="395"/>
      <c r="F130" s="395"/>
      <c r="G130" s="395"/>
      <c r="H130" s="395"/>
      <c r="I130" s="447"/>
    </row>
    <row r="131" spans="1:9" x14ac:dyDescent="0.2">
      <c r="A131" s="395"/>
      <c r="B131" s="395"/>
      <c r="C131" s="395"/>
      <c r="D131" s="395"/>
      <c r="E131" s="395"/>
      <c r="F131" s="395"/>
      <c r="G131" s="395"/>
      <c r="H131" s="395"/>
      <c r="I131" s="447"/>
    </row>
    <row r="132" spans="1:9" x14ac:dyDescent="0.2">
      <c r="A132" s="395"/>
      <c r="B132" s="395"/>
      <c r="C132" s="395"/>
      <c r="D132" s="395"/>
      <c r="E132" s="395"/>
      <c r="F132" s="395"/>
      <c r="G132" s="395"/>
      <c r="H132" s="395"/>
      <c r="I132" s="447"/>
    </row>
    <row r="133" spans="1:9" x14ac:dyDescent="0.2">
      <c r="A133" s="395"/>
      <c r="B133" s="395"/>
      <c r="C133" s="395"/>
      <c r="D133" s="395"/>
      <c r="E133" s="395"/>
      <c r="F133" s="395"/>
      <c r="G133" s="395"/>
      <c r="H133" s="395"/>
      <c r="I133" s="447"/>
    </row>
    <row r="134" spans="1:9" x14ac:dyDescent="0.2">
      <c r="A134" s="395"/>
      <c r="B134" s="395"/>
      <c r="C134" s="395"/>
      <c r="D134" s="395"/>
      <c r="E134" s="395"/>
      <c r="F134" s="395"/>
      <c r="G134" s="395"/>
      <c r="H134" s="395"/>
      <c r="I134" s="447"/>
    </row>
    <row r="135" spans="1:9" x14ac:dyDescent="0.2">
      <c r="A135" s="395"/>
      <c r="B135" s="395"/>
      <c r="C135" s="395"/>
      <c r="D135" s="395"/>
      <c r="E135" s="395"/>
      <c r="F135" s="395"/>
      <c r="G135" s="395"/>
      <c r="H135" s="395"/>
      <c r="I135" s="447"/>
    </row>
    <row r="136" spans="1:9" x14ac:dyDescent="0.2">
      <c r="A136" s="395"/>
      <c r="B136" s="395"/>
      <c r="C136" s="395"/>
      <c r="D136" s="395"/>
      <c r="E136" s="395"/>
      <c r="F136" s="395"/>
      <c r="G136" s="395"/>
      <c r="H136" s="395"/>
      <c r="I136" s="447"/>
    </row>
    <row r="137" spans="1:9" x14ac:dyDescent="0.2">
      <c r="A137" s="395"/>
      <c r="B137" s="395"/>
      <c r="C137" s="395"/>
      <c r="D137" s="395"/>
      <c r="E137" s="395"/>
      <c r="F137" s="395"/>
      <c r="G137" s="395"/>
      <c r="H137" s="395"/>
      <c r="I137" s="447"/>
    </row>
    <row r="138" spans="1:9" x14ac:dyDescent="0.2">
      <c r="A138" s="395"/>
      <c r="B138" s="395"/>
      <c r="C138" s="395"/>
      <c r="D138" s="395"/>
      <c r="E138" s="395"/>
      <c r="F138" s="395"/>
      <c r="G138" s="395"/>
      <c r="H138" s="395"/>
      <c r="I138" s="447"/>
    </row>
    <row r="139" spans="1:9" x14ac:dyDescent="0.2">
      <c r="A139" s="395"/>
      <c r="B139" s="395"/>
      <c r="C139" s="395"/>
      <c r="D139" s="395"/>
      <c r="E139" s="395"/>
      <c r="F139" s="395"/>
      <c r="G139" s="395"/>
      <c r="H139" s="395"/>
      <c r="I139" s="447"/>
    </row>
    <row r="140" spans="1:9" x14ac:dyDescent="0.2">
      <c r="A140" s="395"/>
      <c r="B140" s="395"/>
      <c r="C140" s="395"/>
      <c r="D140" s="395"/>
      <c r="E140" s="395"/>
      <c r="F140" s="395"/>
      <c r="G140" s="395"/>
      <c r="H140" s="395"/>
      <c r="I140" s="447"/>
    </row>
    <row r="141" spans="1:9" x14ac:dyDescent="0.2">
      <c r="A141" s="395"/>
      <c r="B141" s="395"/>
      <c r="C141" s="395"/>
      <c r="D141" s="395"/>
      <c r="E141" s="395"/>
      <c r="F141" s="395"/>
      <c r="G141" s="395"/>
      <c r="H141" s="395"/>
      <c r="I141" s="447"/>
    </row>
    <row r="142" spans="1:9" x14ac:dyDescent="0.2">
      <c r="A142" s="395"/>
      <c r="B142" s="395"/>
      <c r="C142" s="395"/>
      <c r="D142" s="395"/>
      <c r="E142" s="395"/>
      <c r="F142" s="395"/>
      <c r="G142" s="395"/>
      <c r="H142" s="395"/>
      <c r="I142" s="447"/>
    </row>
    <row r="143" spans="1:9" x14ac:dyDescent="0.2">
      <c r="A143" s="395"/>
      <c r="B143" s="395"/>
      <c r="C143" s="395"/>
      <c r="D143" s="395"/>
      <c r="E143" s="395"/>
      <c r="F143" s="395"/>
      <c r="G143" s="395"/>
      <c r="H143" s="395"/>
      <c r="I143" s="447"/>
    </row>
    <row r="144" spans="1:9" x14ac:dyDescent="0.2">
      <c r="A144" s="395"/>
      <c r="B144" s="395"/>
      <c r="C144" s="395"/>
      <c r="D144" s="395"/>
      <c r="E144" s="395"/>
      <c r="F144" s="395"/>
      <c r="G144" s="395"/>
      <c r="H144" s="395"/>
      <c r="I144" s="447"/>
    </row>
    <row r="145" spans="1:9" x14ac:dyDescent="0.2">
      <c r="A145" s="395"/>
      <c r="B145" s="395"/>
      <c r="C145" s="395"/>
      <c r="D145" s="395"/>
      <c r="E145" s="395"/>
      <c r="F145" s="395"/>
      <c r="G145" s="395"/>
      <c r="H145" s="395"/>
      <c r="I145" s="447"/>
    </row>
    <row r="146" spans="1:9" x14ac:dyDescent="0.2">
      <c r="A146" s="395"/>
      <c r="B146" s="395"/>
      <c r="C146" s="395"/>
      <c r="D146" s="395"/>
      <c r="E146" s="395"/>
      <c r="F146" s="395"/>
      <c r="G146" s="395"/>
      <c r="H146" s="395"/>
      <c r="I146" s="447"/>
    </row>
    <row r="147" spans="1:9" x14ac:dyDescent="0.2">
      <c r="A147" s="471"/>
      <c r="B147" s="471"/>
      <c r="C147" s="471"/>
      <c r="D147" s="471"/>
      <c r="E147" s="1699" t="s">
        <v>385</v>
      </c>
      <c r="F147" s="1699"/>
      <c r="G147" s="1699"/>
      <c r="H147" s="1699"/>
      <c r="I147" s="1699"/>
    </row>
    <row r="148" spans="1:9" x14ac:dyDescent="0.2">
      <c r="A148" s="471"/>
      <c r="B148" s="471"/>
      <c r="C148" s="471"/>
      <c r="D148" s="471"/>
      <c r="E148" s="472"/>
      <c r="F148" s="472"/>
      <c r="G148" s="472"/>
      <c r="H148" s="472"/>
      <c r="I148" s="472"/>
    </row>
    <row r="149" spans="1:9" x14ac:dyDescent="0.2">
      <c r="A149" s="448" t="s">
        <v>405</v>
      </c>
      <c r="B149" s="409"/>
      <c r="C149" s="409"/>
      <c r="D149" s="409"/>
      <c r="E149" s="409"/>
      <c r="F149" s="409"/>
      <c r="G149" s="409"/>
      <c r="H149" s="409"/>
      <c r="I149" s="449"/>
    </row>
    <row r="150" spans="1:9" x14ac:dyDescent="0.2">
      <c r="A150" s="1582"/>
      <c r="B150" s="1582"/>
      <c r="C150" s="1582"/>
      <c r="D150" s="1582"/>
      <c r="E150" s="1582"/>
      <c r="F150" s="1582"/>
      <c r="G150" s="1582"/>
      <c r="H150" s="1582"/>
      <c r="I150" s="1582"/>
    </row>
    <row r="151" spans="1:9" x14ac:dyDescent="0.2">
      <c r="A151" s="1643" t="s">
        <v>630</v>
      </c>
      <c r="B151" s="1643"/>
      <c r="C151" s="1643"/>
      <c r="D151" s="1643"/>
      <c r="E151" s="1643"/>
      <c r="F151" s="1643"/>
      <c r="G151" s="1643"/>
      <c r="H151" s="1643"/>
      <c r="I151" s="1643"/>
    </row>
    <row r="152" spans="1:9" x14ac:dyDescent="0.2">
      <c r="A152" s="1644" t="s">
        <v>406</v>
      </c>
      <c r="B152" s="1644"/>
      <c r="C152" s="1644"/>
      <c r="D152" s="1644"/>
      <c r="E152" s="1644"/>
      <c r="F152" s="1644"/>
      <c r="G152" s="1644"/>
      <c r="H152" s="1644"/>
      <c r="I152" s="1644"/>
    </row>
    <row r="153" spans="1:9" x14ac:dyDescent="0.2">
      <c r="A153" s="473"/>
      <c r="B153" s="473"/>
      <c r="C153" s="473"/>
      <c r="D153" s="473"/>
      <c r="E153" s="473"/>
      <c r="F153" s="473"/>
      <c r="G153" s="473"/>
      <c r="H153" s="473"/>
      <c r="I153" s="474"/>
    </row>
    <row r="154" spans="1:9" x14ac:dyDescent="0.2">
      <c r="A154" s="473"/>
      <c r="B154" s="473"/>
      <c r="C154" s="473"/>
      <c r="D154" s="473"/>
      <c r="E154" s="473"/>
      <c r="F154" s="473"/>
      <c r="G154" s="473"/>
      <c r="H154" s="473"/>
      <c r="I154" s="474"/>
    </row>
    <row r="155" spans="1:9" x14ac:dyDescent="0.2">
      <c r="A155" s="473"/>
      <c r="B155" s="473"/>
      <c r="C155" s="473"/>
      <c r="D155" s="473"/>
      <c r="E155" s="473"/>
      <c r="F155" s="473"/>
      <c r="G155" s="473"/>
      <c r="H155" s="473"/>
      <c r="I155" s="474"/>
    </row>
    <row r="156" spans="1:9" x14ac:dyDescent="0.2">
      <c r="A156" s="471"/>
      <c r="B156" s="471"/>
      <c r="C156" s="473"/>
      <c r="D156" s="473"/>
      <c r="E156" s="473"/>
      <c r="F156" s="473"/>
      <c r="G156" s="473"/>
      <c r="H156" s="473"/>
      <c r="I156" s="474"/>
    </row>
    <row r="157" spans="1:9" ht="13.5" thickBot="1" x14ac:dyDescent="0.25">
      <c r="A157" s="471"/>
      <c r="B157" s="471"/>
      <c r="C157" s="471"/>
      <c r="D157" s="471"/>
      <c r="E157" s="471"/>
      <c r="F157" s="1645" t="s">
        <v>350</v>
      </c>
      <c r="G157" s="1645"/>
      <c r="H157" s="1645"/>
      <c r="I157" s="1645"/>
    </row>
    <row r="158" spans="1:9" ht="21.75" customHeight="1" thickTop="1" x14ac:dyDescent="0.2">
      <c r="A158" s="1630" t="s">
        <v>0</v>
      </c>
      <c r="B158" s="1686" t="s">
        <v>1</v>
      </c>
      <c r="C158" s="1686"/>
      <c r="D158" s="1686"/>
      <c r="E158" s="1687"/>
      <c r="F158" s="1634" t="s">
        <v>631</v>
      </c>
      <c r="G158" s="1634" t="s">
        <v>635</v>
      </c>
      <c r="H158" s="1634" t="s">
        <v>467</v>
      </c>
      <c r="I158" s="1636" t="s">
        <v>435</v>
      </c>
    </row>
    <row r="159" spans="1:9" x14ac:dyDescent="0.2">
      <c r="A159" s="1631"/>
      <c r="B159" s="1688"/>
      <c r="C159" s="1688"/>
      <c r="D159" s="1688"/>
      <c r="E159" s="1689"/>
      <c r="F159" s="1635"/>
      <c r="G159" s="1635"/>
      <c r="H159" s="1635"/>
      <c r="I159" s="1637"/>
    </row>
    <row r="160" spans="1:9" ht="17.25" customHeight="1" x14ac:dyDescent="0.2">
      <c r="A160" s="1690" t="s">
        <v>351</v>
      </c>
      <c r="B160" s="1691"/>
      <c r="C160" s="1691"/>
      <c r="D160" s="1691"/>
      <c r="E160" s="1691"/>
      <c r="F160" s="1691"/>
      <c r="G160" s="1691"/>
      <c r="H160" s="1691"/>
      <c r="I160" s="1692"/>
    </row>
    <row r="161" spans="1:9" x14ac:dyDescent="0.2">
      <c r="A161" s="398" t="s">
        <v>3</v>
      </c>
      <c r="B161" s="1683" t="s">
        <v>5</v>
      </c>
      <c r="C161" s="1684"/>
      <c r="D161" s="1684"/>
      <c r="E161" s="1684"/>
      <c r="F161" s="397"/>
      <c r="G161" s="397"/>
      <c r="H161" s="397"/>
      <c r="I161" s="399"/>
    </row>
    <row r="162" spans="1:9" x14ac:dyDescent="0.2">
      <c r="A162" s="400" t="s">
        <v>6</v>
      </c>
      <c r="B162" s="1677" t="s">
        <v>352</v>
      </c>
      <c r="C162" s="1677"/>
      <c r="D162" s="1677"/>
      <c r="E162" s="1677"/>
      <c r="F162" s="402">
        <f>F163</f>
        <v>185118553</v>
      </c>
      <c r="G162" s="402">
        <f>G163</f>
        <v>243910508</v>
      </c>
      <c r="H162" s="402">
        <f>H163</f>
        <v>243910508</v>
      </c>
      <c r="I162" s="545">
        <f>H162/G162</f>
        <v>1</v>
      </c>
    </row>
    <row r="163" spans="1:9" x14ac:dyDescent="0.2">
      <c r="A163" s="403" t="s">
        <v>353</v>
      </c>
      <c r="B163" s="1660" t="s">
        <v>354</v>
      </c>
      <c r="C163" s="1660"/>
      <c r="D163" s="1660"/>
      <c r="E163" s="1661"/>
      <c r="F163" s="1251">
        <f>F164+F165+F166+F168+F169+F170+F172</f>
        <v>185118553</v>
      </c>
      <c r="G163" s="404">
        <f>G164+G165+G166+G167+G168+G169+G170+G172</f>
        <v>243910508</v>
      </c>
      <c r="H163" s="404">
        <f>H164+H165+H166+H167+H168+H169+H170+H172</f>
        <v>243910508</v>
      </c>
      <c r="I163" s="545">
        <f t="shared" ref="I163:I186" si="2">H163/G163</f>
        <v>1</v>
      </c>
    </row>
    <row r="164" spans="1:9" x14ac:dyDescent="0.2">
      <c r="A164" s="475" t="s">
        <v>424</v>
      </c>
      <c r="B164" s="1674" t="s">
        <v>355</v>
      </c>
      <c r="C164" s="1674"/>
      <c r="D164" s="1674"/>
      <c r="E164" s="1685"/>
      <c r="F164" s="1297">
        <v>69048109</v>
      </c>
      <c r="G164" s="548">
        <v>76142968</v>
      </c>
      <c r="H164" s="548">
        <v>76142968</v>
      </c>
      <c r="I164" s="1276">
        <f t="shared" si="2"/>
        <v>1</v>
      </c>
    </row>
    <row r="165" spans="1:9" x14ac:dyDescent="0.2">
      <c r="A165" s="461" t="s">
        <v>425</v>
      </c>
      <c r="B165" s="1674" t="s">
        <v>356</v>
      </c>
      <c r="C165" s="1674"/>
      <c r="D165" s="1674"/>
      <c r="E165" s="1685"/>
      <c r="F165" s="1298">
        <v>43621670</v>
      </c>
      <c r="G165" s="1286">
        <v>48501495</v>
      </c>
      <c r="H165" s="1286">
        <v>48501495</v>
      </c>
      <c r="I165" s="1277">
        <f t="shared" si="2"/>
        <v>1</v>
      </c>
    </row>
    <row r="166" spans="1:9" x14ac:dyDescent="0.2">
      <c r="A166" s="461" t="s">
        <v>426</v>
      </c>
      <c r="B166" s="1674" t="s">
        <v>636</v>
      </c>
      <c r="C166" s="1675"/>
      <c r="D166" s="1675"/>
      <c r="E166" s="1675"/>
      <c r="F166" s="1298">
        <v>54682292</v>
      </c>
      <c r="G166" s="1286">
        <v>31766775</v>
      </c>
      <c r="H166" s="1286">
        <v>31766775</v>
      </c>
      <c r="I166" s="1277">
        <f t="shared" si="2"/>
        <v>1</v>
      </c>
    </row>
    <row r="167" spans="1:9" x14ac:dyDescent="0.2">
      <c r="A167" s="461" t="s">
        <v>427</v>
      </c>
      <c r="B167" s="1245" t="s">
        <v>632</v>
      </c>
      <c r="C167" s="409"/>
      <c r="D167" s="409"/>
      <c r="E167" s="409"/>
      <c r="F167" s="1298"/>
      <c r="G167" s="1286">
        <v>20316887</v>
      </c>
      <c r="H167" s="1286">
        <v>20316887</v>
      </c>
      <c r="I167" s="1277">
        <f t="shared" si="2"/>
        <v>1</v>
      </c>
    </row>
    <row r="168" spans="1:9" x14ac:dyDescent="0.2">
      <c r="A168" s="461" t="s">
        <v>428</v>
      </c>
      <c r="B168" s="1674" t="s">
        <v>357</v>
      </c>
      <c r="C168" s="1675"/>
      <c r="D168" s="1675"/>
      <c r="E168" s="1676"/>
      <c r="F168" s="1298">
        <v>2690901</v>
      </c>
      <c r="G168" s="1286">
        <v>3615831</v>
      </c>
      <c r="H168" s="1286">
        <v>3615831</v>
      </c>
      <c r="I168" s="1277">
        <f t="shared" si="2"/>
        <v>1</v>
      </c>
    </row>
    <row r="169" spans="1:9" x14ac:dyDescent="0.2">
      <c r="A169" s="461" t="s">
        <v>429</v>
      </c>
      <c r="B169" s="323" t="s">
        <v>358</v>
      </c>
      <c r="E169" s="476"/>
      <c r="F169" s="1298"/>
      <c r="G169" s="1286">
        <v>3299460</v>
      </c>
      <c r="H169" s="1286">
        <v>3299460</v>
      </c>
      <c r="I169" s="1277">
        <f t="shared" si="2"/>
        <v>1</v>
      </c>
    </row>
    <row r="170" spans="1:9" x14ac:dyDescent="0.2">
      <c r="A170" s="461" t="s">
        <v>430</v>
      </c>
      <c r="B170" s="323" t="s">
        <v>359</v>
      </c>
      <c r="F170" s="1298">
        <v>15075581</v>
      </c>
      <c r="G170" s="1286">
        <v>58403320</v>
      </c>
      <c r="H170" s="1286">
        <v>58403320</v>
      </c>
      <c r="I170" s="1277">
        <f t="shared" si="2"/>
        <v>1</v>
      </c>
    </row>
    <row r="171" spans="1:9" x14ac:dyDescent="0.2">
      <c r="A171" s="461"/>
      <c r="B171" s="411" t="s">
        <v>431</v>
      </c>
      <c r="E171" s="476"/>
      <c r="F171" s="1298">
        <v>6403666</v>
      </c>
      <c r="G171" s="1286">
        <v>6504600</v>
      </c>
      <c r="H171" s="1286">
        <v>6504600</v>
      </c>
      <c r="I171" s="1277">
        <f t="shared" si="2"/>
        <v>1</v>
      </c>
    </row>
    <row r="172" spans="1:9" x14ac:dyDescent="0.2">
      <c r="A172" s="461" t="s">
        <v>432</v>
      </c>
      <c r="B172" s="323" t="s">
        <v>360</v>
      </c>
      <c r="C172" s="412"/>
      <c r="D172" s="412"/>
      <c r="E172" s="412"/>
      <c r="F172" s="1299"/>
      <c r="G172" s="1287">
        <v>1863772</v>
      </c>
      <c r="H172" s="1287">
        <v>1863772</v>
      </c>
      <c r="I172" s="1277">
        <f t="shared" si="2"/>
        <v>1</v>
      </c>
    </row>
    <row r="173" spans="1:9" x14ac:dyDescent="0.2">
      <c r="A173" s="416" t="s">
        <v>8</v>
      </c>
      <c r="B173" s="1677" t="s">
        <v>365</v>
      </c>
      <c r="C173" s="1677"/>
      <c r="D173" s="1677"/>
      <c r="E173" s="1678"/>
      <c r="F173" s="417">
        <f>F174+F175+F176+F177+F179</f>
        <v>39455000</v>
      </c>
      <c r="G173" s="417">
        <f>G174+G175+G176+G177+G179</f>
        <v>50121364</v>
      </c>
      <c r="H173" s="417">
        <f>H174+H175+H176+H177+H179</f>
        <v>50121364</v>
      </c>
      <c r="I173" s="545">
        <f t="shared" si="2"/>
        <v>1</v>
      </c>
    </row>
    <row r="174" spans="1:9" x14ac:dyDescent="0.2">
      <c r="A174" s="418" t="s">
        <v>353</v>
      </c>
      <c r="B174" s="1679" t="s">
        <v>366</v>
      </c>
      <c r="C174" s="1679"/>
      <c r="D174" s="1679"/>
      <c r="E174" s="1679"/>
      <c r="F174" s="1300">
        <v>10000</v>
      </c>
      <c r="G174" s="1274">
        <v>10150</v>
      </c>
      <c r="H174" s="1274">
        <v>10150</v>
      </c>
      <c r="I174" s="545">
        <f t="shared" si="2"/>
        <v>1</v>
      </c>
    </row>
    <row r="175" spans="1:9" x14ac:dyDescent="0.2">
      <c r="A175" s="418" t="s">
        <v>361</v>
      </c>
      <c r="B175" s="1679" t="s">
        <v>367</v>
      </c>
      <c r="C175" s="1679"/>
      <c r="D175" s="1679"/>
      <c r="E175" s="1679"/>
      <c r="F175" s="1300">
        <v>5000000</v>
      </c>
      <c r="G175" s="1274">
        <v>4753934</v>
      </c>
      <c r="H175" s="1274">
        <v>4753934</v>
      </c>
      <c r="I175" s="545">
        <f t="shared" si="2"/>
        <v>1</v>
      </c>
    </row>
    <row r="176" spans="1:9" x14ac:dyDescent="0.2">
      <c r="A176" s="418" t="s">
        <v>368</v>
      </c>
      <c r="B176" s="1679" t="s">
        <v>369</v>
      </c>
      <c r="C176" s="1679"/>
      <c r="D176" s="1679"/>
      <c r="E176" s="1679"/>
      <c r="F176" s="1300">
        <v>22000000</v>
      </c>
      <c r="G176" s="1274">
        <v>38016065</v>
      </c>
      <c r="H176" s="1274">
        <v>38016065</v>
      </c>
      <c r="I176" s="545">
        <f t="shared" si="2"/>
        <v>1</v>
      </c>
    </row>
    <row r="177" spans="1:9" x14ac:dyDescent="0.2">
      <c r="A177" s="418" t="s">
        <v>370</v>
      </c>
      <c r="B177" s="1261" t="s">
        <v>371</v>
      </c>
      <c r="C177" s="1262"/>
      <c r="D177" s="1263"/>
      <c r="E177" s="1264"/>
      <c r="F177" s="1300">
        <v>4500000</v>
      </c>
      <c r="G177" s="1274">
        <v>125076</v>
      </c>
      <c r="H177" s="1274">
        <v>125076</v>
      </c>
      <c r="I177" s="545">
        <f t="shared" si="2"/>
        <v>1</v>
      </c>
    </row>
    <row r="178" spans="1:9" x14ac:dyDescent="0.2">
      <c r="A178" s="418" t="s">
        <v>372</v>
      </c>
      <c r="B178" s="1265" t="s">
        <v>373</v>
      </c>
      <c r="C178" s="1266"/>
      <c r="D178" s="477"/>
      <c r="E178" s="1267"/>
      <c r="F178" s="415"/>
      <c r="G178" s="424"/>
      <c r="H178" s="424"/>
      <c r="I178" s="545"/>
    </row>
    <row r="179" spans="1:9" x14ac:dyDescent="0.2">
      <c r="A179" s="418" t="s">
        <v>374</v>
      </c>
      <c r="B179" s="1268" t="s">
        <v>375</v>
      </c>
      <c r="C179" s="1269"/>
      <c r="D179" s="1269"/>
      <c r="E179" s="1267"/>
      <c r="F179" s="415">
        <v>7945000</v>
      </c>
      <c r="G179" s="1254">
        <v>7216139</v>
      </c>
      <c r="H179" s="1254">
        <v>7216139</v>
      </c>
      <c r="I179" s="545">
        <f t="shared" si="2"/>
        <v>1</v>
      </c>
    </row>
    <row r="180" spans="1:9" x14ac:dyDescent="0.2">
      <c r="A180" s="428" t="s">
        <v>10</v>
      </c>
      <c r="B180" s="1680" t="s">
        <v>376</v>
      </c>
      <c r="C180" s="1681"/>
      <c r="D180" s="1681"/>
      <c r="E180" s="1682"/>
      <c r="F180" s="417">
        <v>80898436</v>
      </c>
      <c r="G180" s="417">
        <v>73755369</v>
      </c>
      <c r="H180" s="417">
        <v>73755369</v>
      </c>
      <c r="I180" s="545">
        <f t="shared" si="2"/>
        <v>1</v>
      </c>
    </row>
    <row r="181" spans="1:9" x14ac:dyDescent="0.2">
      <c r="A181" s="434" t="s">
        <v>12</v>
      </c>
      <c r="B181" s="1658" t="s">
        <v>380</v>
      </c>
      <c r="C181" s="1658"/>
      <c r="D181" s="1658"/>
      <c r="E181" s="1659"/>
      <c r="F181" s="1270"/>
      <c r="G181" s="1270">
        <f>G182</f>
        <v>300000</v>
      </c>
      <c r="H181" s="1270">
        <f>H182</f>
        <v>300000</v>
      </c>
      <c r="I181" s="545">
        <f t="shared" si="2"/>
        <v>1</v>
      </c>
    </row>
    <row r="182" spans="1:9" x14ac:dyDescent="0.2">
      <c r="A182" s="403" t="s">
        <v>353</v>
      </c>
      <c r="B182" s="1660" t="s">
        <v>381</v>
      </c>
      <c r="C182" s="1660"/>
      <c r="D182" s="1660"/>
      <c r="E182" s="1661"/>
      <c r="F182" s="1281"/>
      <c r="G182" s="1259">
        <v>300000</v>
      </c>
      <c r="H182" s="1259">
        <v>300000</v>
      </c>
      <c r="I182" s="545">
        <f t="shared" si="2"/>
        <v>1</v>
      </c>
    </row>
    <row r="183" spans="1:9" x14ac:dyDescent="0.2">
      <c r="A183" s="438" t="s">
        <v>14</v>
      </c>
      <c r="B183" s="1662" t="s">
        <v>383</v>
      </c>
      <c r="C183" s="1663"/>
      <c r="D183" s="1663"/>
      <c r="E183" s="1664"/>
      <c r="F183" s="457">
        <f>F184</f>
        <v>294051230</v>
      </c>
      <c r="G183" s="458">
        <f>G184+G185</f>
        <v>299052296</v>
      </c>
      <c r="H183" s="458">
        <f>H184+H185</f>
        <v>299052296</v>
      </c>
      <c r="I183" s="545">
        <f t="shared" si="2"/>
        <v>1</v>
      </c>
    </row>
    <row r="184" spans="1:9" x14ac:dyDescent="0.2">
      <c r="A184" s="403" t="s">
        <v>353</v>
      </c>
      <c r="B184" s="1665" t="s">
        <v>384</v>
      </c>
      <c r="C184" s="1666"/>
      <c r="D184" s="1666"/>
      <c r="E184" s="1667"/>
      <c r="F184" s="1281">
        <v>294051230</v>
      </c>
      <c r="G184" s="1259">
        <v>291294901</v>
      </c>
      <c r="H184" s="1259">
        <v>291294901</v>
      </c>
      <c r="I184" s="545">
        <f t="shared" si="2"/>
        <v>1</v>
      </c>
    </row>
    <row r="185" spans="1:9" ht="13.5" thickBot="1" x14ac:dyDescent="0.25">
      <c r="A185" s="550" t="s">
        <v>361</v>
      </c>
      <c r="B185" s="1668" t="s">
        <v>436</v>
      </c>
      <c r="C185" s="1669"/>
      <c r="D185" s="1669"/>
      <c r="E185" s="1670"/>
      <c r="F185" s="1279"/>
      <c r="G185" s="1275">
        <v>7757395</v>
      </c>
      <c r="H185" s="1275">
        <v>7757395</v>
      </c>
      <c r="I185" s="1276">
        <f t="shared" si="2"/>
        <v>1</v>
      </c>
    </row>
    <row r="186" spans="1:9" ht="17.25" thickTop="1" thickBot="1" x14ac:dyDescent="0.3">
      <c r="A186" s="1671" t="s">
        <v>407</v>
      </c>
      <c r="B186" s="1672"/>
      <c r="C186" s="1672"/>
      <c r="D186" s="1672"/>
      <c r="E186" s="1673"/>
      <c r="F186" s="442">
        <f>F162+F173+F180+F183</f>
        <v>599523219</v>
      </c>
      <c r="G186" s="442">
        <f>G162+G173+G180+G181+G183</f>
        <v>667139537</v>
      </c>
      <c r="H186" s="442">
        <f>H162+H173+H180+H181+H183</f>
        <v>667139537</v>
      </c>
      <c r="I186" s="546">
        <f t="shared" si="2"/>
        <v>1</v>
      </c>
    </row>
    <row r="187" spans="1:9" ht="13.5" thickTop="1" x14ac:dyDescent="0.2">
      <c r="A187" s="478"/>
      <c r="B187" s="479"/>
      <c r="C187" s="479"/>
      <c r="D187" s="479"/>
      <c r="E187" s="479"/>
      <c r="F187" s="480"/>
      <c r="G187" s="480"/>
      <c r="H187" s="480" t="s">
        <v>22</v>
      </c>
      <c r="I187" s="481"/>
    </row>
    <row r="188" spans="1:9" x14ac:dyDescent="0.2">
      <c r="A188" s="478"/>
      <c r="B188" s="479"/>
      <c r="C188" s="479"/>
      <c r="D188" s="479"/>
      <c r="E188" s="479"/>
      <c r="F188" s="480"/>
      <c r="G188" s="480"/>
      <c r="H188" s="480"/>
      <c r="I188" s="481"/>
    </row>
    <row r="189" spans="1:9" x14ac:dyDescent="0.2">
      <c r="A189" s="480"/>
      <c r="B189" s="480"/>
      <c r="C189" s="480"/>
      <c r="D189" s="480"/>
      <c r="E189" s="480"/>
      <c r="F189" s="480"/>
      <c r="G189" s="480"/>
      <c r="H189" s="480"/>
      <c r="I189" s="481"/>
    </row>
    <row r="190" spans="1:9" x14ac:dyDescent="0.2">
      <c r="A190" s="480"/>
      <c r="B190" s="480"/>
      <c r="C190" s="480"/>
      <c r="D190" s="480"/>
      <c r="E190" s="480"/>
      <c r="F190" s="480"/>
      <c r="G190" s="480"/>
      <c r="H190" s="480"/>
      <c r="I190" s="481"/>
    </row>
    <row r="191" spans="1:9" x14ac:dyDescent="0.2">
      <c r="A191" s="480"/>
      <c r="B191" s="480"/>
      <c r="C191" s="480"/>
      <c r="D191" s="480"/>
      <c r="E191" s="480"/>
      <c r="F191" s="480"/>
      <c r="G191" s="480"/>
      <c r="H191" s="480"/>
      <c r="I191" s="481"/>
    </row>
    <row r="192" spans="1:9" x14ac:dyDescent="0.2">
      <c r="A192" s="480"/>
      <c r="B192" s="480"/>
      <c r="C192" s="480"/>
      <c r="D192" s="480"/>
      <c r="E192" s="480"/>
      <c r="F192" s="480"/>
      <c r="G192" s="480"/>
      <c r="H192" s="480"/>
      <c r="I192" s="481"/>
    </row>
    <row r="193" spans="1:9" x14ac:dyDescent="0.2">
      <c r="A193" s="480"/>
      <c r="B193" s="480"/>
      <c r="C193" s="480"/>
      <c r="D193" s="480"/>
      <c r="E193" s="480"/>
      <c r="F193" s="480"/>
      <c r="G193" s="480"/>
      <c r="H193" s="480"/>
      <c r="I193" s="481"/>
    </row>
    <row r="194" spans="1:9" x14ac:dyDescent="0.2">
      <c r="A194" s="480"/>
      <c r="B194" s="480"/>
      <c r="C194" s="480"/>
      <c r="D194" s="480"/>
      <c r="E194" s="480"/>
      <c r="F194" s="480"/>
      <c r="G194" s="480"/>
      <c r="H194" s="480"/>
      <c r="I194" s="481"/>
    </row>
    <row r="195" spans="1:9" x14ac:dyDescent="0.2">
      <c r="A195" s="480"/>
      <c r="B195" s="480"/>
      <c r="C195" s="480"/>
      <c r="D195" s="480"/>
      <c r="E195" s="480"/>
      <c r="F195" s="480"/>
      <c r="G195" s="480"/>
      <c r="H195" s="480"/>
      <c r="I195" s="481"/>
    </row>
    <row r="196" spans="1:9" x14ac:dyDescent="0.2">
      <c r="A196" s="480"/>
      <c r="B196" s="480"/>
      <c r="C196" s="480"/>
      <c r="D196" s="480"/>
      <c r="E196" s="480"/>
      <c r="F196" s="480"/>
      <c r="G196" s="480"/>
      <c r="H196" s="480"/>
      <c r="I196" s="481"/>
    </row>
    <row r="197" spans="1:9" x14ac:dyDescent="0.2">
      <c r="A197" s="480"/>
      <c r="B197" s="480"/>
      <c r="C197" s="480"/>
      <c r="D197" s="480"/>
      <c r="E197" s="480"/>
      <c r="F197" s="480"/>
      <c r="G197" s="480"/>
      <c r="H197" s="480"/>
      <c r="I197" s="481"/>
    </row>
    <row r="198" spans="1:9" x14ac:dyDescent="0.2">
      <c r="A198" s="480"/>
      <c r="B198" s="480"/>
      <c r="C198" s="480"/>
      <c r="D198" s="480"/>
      <c r="E198" s="480"/>
      <c r="F198" s="480"/>
      <c r="G198" s="480"/>
      <c r="H198" s="480"/>
      <c r="I198" s="481"/>
    </row>
    <row r="199" spans="1:9" x14ac:dyDescent="0.2">
      <c r="A199" s="480"/>
      <c r="B199" s="480"/>
      <c r="C199" s="480"/>
      <c r="D199" s="480"/>
      <c r="E199" s="480"/>
      <c r="F199" s="480"/>
      <c r="G199" s="480"/>
      <c r="H199" s="480"/>
      <c r="I199" s="481"/>
    </row>
    <row r="200" spans="1:9" x14ac:dyDescent="0.2">
      <c r="A200" s="480"/>
      <c r="B200" s="480"/>
      <c r="C200" s="480"/>
      <c r="D200" s="480"/>
      <c r="E200" s="480"/>
      <c r="F200" s="480"/>
      <c r="G200" s="480"/>
      <c r="H200" s="480"/>
      <c r="I200" s="481"/>
    </row>
    <row r="201" spans="1:9" x14ac:dyDescent="0.2">
      <c r="A201" s="480"/>
      <c r="B201" s="480"/>
      <c r="C201" s="480"/>
      <c r="D201" s="480"/>
      <c r="E201" s="480"/>
      <c r="F201" s="480"/>
      <c r="G201" s="480"/>
      <c r="H201" s="480"/>
      <c r="I201" s="481"/>
    </row>
    <row r="202" spans="1:9" x14ac:dyDescent="0.2">
      <c r="A202" s="480"/>
      <c r="B202" s="480"/>
      <c r="C202" s="480"/>
      <c r="D202" s="480"/>
      <c r="E202" s="480"/>
      <c r="F202" s="480"/>
      <c r="G202" s="480"/>
      <c r="H202" s="480"/>
      <c r="I202" s="481"/>
    </row>
    <row r="203" spans="1:9" x14ac:dyDescent="0.2">
      <c r="A203" s="480"/>
      <c r="B203" s="480"/>
      <c r="C203" s="480"/>
      <c r="D203" s="480"/>
      <c r="E203" s="480"/>
      <c r="F203" s="480"/>
      <c r="G203" s="480"/>
      <c r="H203" s="480"/>
      <c r="I203" s="481"/>
    </row>
    <row r="204" spans="1:9" x14ac:dyDescent="0.2">
      <c r="A204" s="480"/>
      <c r="B204" s="480"/>
      <c r="C204" s="480"/>
      <c r="D204" s="480"/>
      <c r="E204" s="480"/>
      <c r="F204" s="480"/>
      <c r="G204" s="480"/>
      <c r="H204" s="480"/>
      <c r="I204" s="481"/>
    </row>
    <row r="205" spans="1:9" x14ac:dyDescent="0.2">
      <c r="A205" s="480"/>
      <c r="B205" s="480"/>
      <c r="C205" s="480"/>
      <c r="D205" s="480"/>
      <c r="E205" s="480"/>
      <c r="F205" s="480"/>
      <c r="G205" s="480"/>
      <c r="H205" s="480"/>
      <c r="I205" s="481"/>
    </row>
    <row r="206" spans="1:9" x14ac:dyDescent="0.2">
      <c r="A206" s="480"/>
      <c r="B206" s="480"/>
      <c r="C206" s="480"/>
      <c r="D206" s="480"/>
      <c r="E206" s="480"/>
      <c r="F206" s="480"/>
      <c r="G206" s="480"/>
      <c r="H206" s="480"/>
      <c r="I206" s="481"/>
    </row>
    <row r="207" spans="1:9" x14ac:dyDescent="0.2">
      <c r="A207" s="480"/>
      <c r="B207" s="480"/>
      <c r="C207" s="480"/>
      <c r="D207" s="480"/>
      <c r="E207" s="480"/>
      <c r="F207" s="480"/>
      <c r="G207" s="480"/>
      <c r="H207" s="480"/>
      <c r="I207" s="481"/>
    </row>
    <row r="208" spans="1:9" x14ac:dyDescent="0.2">
      <c r="A208" s="480"/>
      <c r="B208" s="480"/>
      <c r="C208" s="480"/>
      <c r="D208" s="480"/>
      <c r="E208" s="480"/>
      <c r="F208" s="480"/>
      <c r="G208" s="480"/>
      <c r="H208" s="480"/>
      <c r="I208" s="481"/>
    </row>
    <row r="209" spans="1:9" x14ac:dyDescent="0.2">
      <c r="A209" s="480"/>
      <c r="B209" s="480"/>
      <c r="C209" s="480"/>
      <c r="D209" s="480"/>
      <c r="E209" s="480"/>
      <c r="F209" s="480"/>
      <c r="G209" s="480"/>
      <c r="H209" s="480"/>
      <c r="I209" s="481"/>
    </row>
    <row r="210" spans="1:9" x14ac:dyDescent="0.2">
      <c r="A210" s="480"/>
      <c r="B210" s="480"/>
      <c r="C210" s="480"/>
      <c r="D210" s="480"/>
      <c r="E210" s="480"/>
      <c r="F210" s="480"/>
      <c r="G210" s="480"/>
      <c r="H210" s="480"/>
      <c r="I210" s="481"/>
    </row>
    <row r="211" spans="1:9" x14ac:dyDescent="0.2">
      <c r="A211" s="480"/>
      <c r="B211" s="480"/>
      <c r="C211" s="480"/>
      <c r="D211" s="480"/>
      <c r="E211" s="480"/>
      <c r="F211" s="480"/>
      <c r="G211" s="480"/>
      <c r="H211" s="480"/>
      <c r="I211" s="481"/>
    </row>
    <row r="212" spans="1:9" x14ac:dyDescent="0.2">
      <c r="A212" s="480"/>
      <c r="B212" s="480"/>
      <c r="C212" s="480"/>
      <c r="D212" s="480"/>
      <c r="E212" s="480"/>
      <c r="F212" s="480"/>
      <c r="G212" s="480"/>
      <c r="H212" s="480"/>
      <c r="I212" s="481"/>
    </row>
    <row r="213" spans="1:9" x14ac:dyDescent="0.2">
      <c r="A213" s="480"/>
      <c r="B213" s="480"/>
      <c r="C213" s="480"/>
      <c r="D213" s="480"/>
      <c r="E213" s="480"/>
      <c r="F213" s="480"/>
      <c r="G213" s="480"/>
      <c r="H213" s="480"/>
      <c r="I213" s="481"/>
    </row>
    <row r="214" spans="1:9" x14ac:dyDescent="0.2">
      <c r="A214" s="480"/>
      <c r="B214" s="480"/>
      <c r="C214" s="480"/>
      <c r="D214" s="480"/>
      <c r="E214" s="480"/>
      <c r="F214" s="480"/>
      <c r="G214" s="480"/>
      <c r="H214" s="480"/>
      <c r="I214" s="481"/>
    </row>
    <row r="215" spans="1:9" x14ac:dyDescent="0.2">
      <c r="A215" s="480"/>
      <c r="B215" s="480"/>
      <c r="C215" s="480"/>
      <c r="D215" s="480"/>
      <c r="E215" s="480"/>
      <c r="F215" s="480"/>
      <c r="G215" s="480"/>
      <c r="H215" s="480"/>
      <c r="I215" s="481"/>
    </row>
    <row r="216" spans="1:9" x14ac:dyDescent="0.2">
      <c r="A216" s="480"/>
      <c r="B216" s="480"/>
      <c r="C216" s="480"/>
      <c r="D216" s="480"/>
      <c r="E216" s="480"/>
      <c r="F216" s="480"/>
      <c r="G216" s="480"/>
      <c r="H216" s="480"/>
      <c r="I216" s="481"/>
    </row>
    <row r="217" spans="1:9" x14ac:dyDescent="0.2">
      <c r="A217" s="480"/>
      <c r="B217" s="480"/>
      <c r="C217" s="480"/>
      <c r="D217" s="480"/>
      <c r="E217" s="480"/>
      <c r="F217" s="480"/>
      <c r="G217" s="480"/>
      <c r="H217" s="480"/>
      <c r="I217" s="481"/>
    </row>
    <row r="218" spans="1:9" x14ac:dyDescent="0.2">
      <c r="A218" s="480"/>
      <c r="B218" s="480"/>
      <c r="C218" s="480"/>
      <c r="D218" s="480"/>
      <c r="E218" s="480"/>
      <c r="F218" s="480"/>
      <c r="G218" s="480"/>
      <c r="H218" s="480"/>
      <c r="I218" s="481"/>
    </row>
    <row r="219" spans="1:9" x14ac:dyDescent="0.2">
      <c r="A219" s="448" t="s">
        <v>405</v>
      </c>
      <c r="B219" s="409"/>
      <c r="C219" s="409"/>
      <c r="D219" s="409"/>
      <c r="E219" s="409"/>
      <c r="F219" s="409"/>
      <c r="G219" s="409"/>
      <c r="H219" s="409" t="s">
        <v>385</v>
      </c>
      <c r="I219" s="446"/>
    </row>
    <row r="220" spans="1:9" x14ac:dyDescent="0.2">
      <c r="A220" s="480"/>
      <c r="B220" s="480"/>
      <c r="C220" s="480"/>
      <c r="D220" s="480"/>
      <c r="E220" s="480"/>
      <c r="F220" s="480"/>
      <c r="G220" s="480"/>
      <c r="H220" s="480"/>
      <c r="I220" s="481"/>
    </row>
    <row r="221" spans="1:9" x14ac:dyDescent="0.2">
      <c r="A221" s="480"/>
      <c r="B221" s="480"/>
      <c r="C221" s="480"/>
      <c r="D221" s="480"/>
      <c r="E221" s="480"/>
      <c r="F221" s="480"/>
      <c r="G221" s="480"/>
      <c r="H221" s="480"/>
      <c r="I221" s="481"/>
    </row>
    <row r="222" spans="1:9" x14ac:dyDescent="0.2">
      <c r="A222" s="480"/>
      <c r="B222" s="480"/>
      <c r="C222" s="480"/>
      <c r="D222" s="480"/>
      <c r="E222" s="480"/>
      <c r="F222" s="480"/>
      <c r="G222" s="480"/>
      <c r="H222" s="480"/>
      <c r="I222" s="481"/>
    </row>
    <row r="223" spans="1:9" x14ac:dyDescent="0.2">
      <c r="A223" s="480"/>
      <c r="B223" s="480"/>
      <c r="C223" s="480"/>
      <c r="D223" s="480"/>
      <c r="E223" s="480"/>
      <c r="F223" s="480"/>
      <c r="G223" s="480"/>
      <c r="H223" s="480"/>
      <c r="I223" s="481"/>
    </row>
    <row r="224" spans="1:9" x14ac:dyDescent="0.2">
      <c r="A224" s="480"/>
      <c r="B224" s="480"/>
      <c r="C224" s="480"/>
      <c r="D224" s="480"/>
      <c r="E224" s="480"/>
      <c r="F224" s="480"/>
      <c r="G224" s="480"/>
      <c r="H224" s="480"/>
      <c r="I224" s="481"/>
    </row>
    <row r="225" spans="1:9" x14ac:dyDescent="0.2">
      <c r="A225" s="480"/>
      <c r="B225" s="480"/>
      <c r="C225" s="480"/>
      <c r="D225" s="480"/>
      <c r="E225" s="480"/>
      <c r="F225" s="480"/>
      <c r="G225" s="480"/>
      <c r="H225" s="480"/>
      <c r="I225" s="481"/>
    </row>
    <row r="226" spans="1:9" ht="13.5" thickBot="1" x14ac:dyDescent="0.25">
      <c r="A226" s="480"/>
      <c r="B226" s="480"/>
      <c r="C226" s="480"/>
      <c r="D226" s="480"/>
      <c r="E226" s="480"/>
      <c r="F226" s="1645" t="s">
        <v>350</v>
      </c>
      <c r="G226" s="1645"/>
      <c r="H226" s="1645"/>
      <c r="I226" s="1645"/>
    </row>
    <row r="227" spans="1:9" ht="13.5" customHeight="1" thickTop="1" x14ac:dyDescent="0.2">
      <c r="A227" s="1713" t="s">
        <v>0</v>
      </c>
      <c r="B227" s="1715" t="s">
        <v>1</v>
      </c>
      <c r="C227" s="1715"/>
      <c r="D227" s="1715"/>
      <c r="E227" s="1715"/>
      <c r="F227" s="1634" t="s">
        <v>631</v>
      </c>
      <c r="G227" s="1634" t="s">
        <v>635</v>
      </c>
      <c r="H227" s="1634" t="s">
        <v>467</v>
      </c>
      <c r="I227" s="1636" t="s">
        <v>435</v>
      </c>
    </row>
    <row r="228" spans="1:9" x14ac:dyDescent="0.2">
      <c r="A228" s="1714"/>
      <c r="B228" s="1716"/>
      <c r="C228" s="1716"/>
      <c r="D228" s="1716"/>
      <c r="E228" s="1716"/>
      <c r="F228" s="1635"/>
      <c r="G228" s="1635"/>
      <c r="H228" s="1635"/>
      <c r="I228" s="1637"/>
    </row>
    <row r="229" spans="1:9" x14ac:dyDescent="0.2">
      <c r="A229" s="1651" t="s">
        <v>408</v>
      </c>
      <c r="B229" s="1652"/>
      <c r="C229" s="1652"/>
      <c r="D229" s="1652"/>
      <c r="E229" s="1653"/>
      <c r="F229" s="482"/>
      <c r="G229" s="483"/>
      <c r="H229" s="483"/>
      <c r="I229" s="484"/>
    </row>
    <row r="230" spans="1:9" x14ac:dyDescent="0.2">
      <c r="A230" s="485"/>
      <c r="B230" s="1654" t="s">
        <v>409</v>
      </c>
      <c r="C230" s="1654"/>
      <c r="D230" s="1654"/>
      <c r="E230" s="1655"/>
      <c r="F230" s="482"/>
      <c r="G230" s="483"/>
      <c r="H230" s="483"/>
      <c r="I230" s="484"/>
    </row>
    <row r="231" spans="1:9" x14ac:dyDescent="0.2">
      <c r="A231" s="486" t="s">
        <v>6</v>
      </c>
      <c r="B231" s="1656" t="s">
        <v>388</v>
      </c>
      <c r="C231" s="1656"/>
      <c r="D231" s="1656"/>
      <c r="E231" s="1657"/>
      <c r="F231" s="487">
        <v>138345252</v>
      </c>
      <c r="G231" s="488">
        <v>144128051</v>
      </c>
      <c r="H231" s="488">
        <v>134854651</v>
      </c>
      <c r="I231" s="1290">
        <f>H231/G231</f>
        <v>0.93565860402844137</v>
      </c>
    </row>
    <row r="232" spans="1:9" x14ac:dyDescent="0.2">
      <c r="A232" s="489" t="s">
        <v>8</v>
      </c>
      <c r="B232" s="1646" t="s">
        <v>389</v>
      </c>
      <c r="C232" s="1647"/>
      <c r="D232" s="1647"/>
      <c r="E232" s="1647"/>
      <c r="F232" s="487">
        <v>24063959</v>
      </c>
      <c r="G232" s="488">
        <v>22905387</v>
      </c>
      <c r="H232" s="488">
        <v>21525354</v>
      </c>
      <c r="I232" s="1290">
        <f t="shared" ref="I232:I241" si="3">H232/G232</f>
        <v>0.93975072326872278</v>
      </c>
    </row>
    <row r="233" spans="1:9" x14ac:dyDescent="0.2">
      <c r="A233" s="489" t="s">
        <v>10</v>
      </c>
      <c r="B233" s="1646" t="s">
        <v>390</v>
      </c>
      <c r="C233" s="1647"/>
      <c r="D233" s="1647"/>
      <c r="E233" s="1647"/>
      <c r="F233" s="487">
        <v>109598179</v>
      </c>
      <c r="G233" s="488">
        <v>150398028</v>
      </c>
      <c r="H233" s="488">
        <v>117079384</v>
      </c>
      <c r="I233" s="1290">
        <f t="shared" si="3"/>
        <v>0.77846355804612011</v>
      </c>
    </row>
    <row r="234" spans="1:9" x14ac:dyDescent="0.2">
      <c r="A234" s="490" t="s">
        <v>410</v>
      </c>
      <c r="B234" s="1646" t="s">
        <v>391</v>
      </c>
      <c r="C234" s="1647"/>
      <c r="D234" s="1647"/>
      <c r="E234" s="1647"/>
      <c r="F234" s="487">
        <v>1900000</v>
      </c>
      <c r="G234" s="488">
        <v>1680000</v>
      </c>
      <c r="H234" s="488">
        <v>1030819</v>
      </c>
      <c r="I234" s="1290">
        <f t="shared" si="3"/>
        <v>0.61358273809523811</v>
      </c>
    </row>
    <row r="235" spans="1:9" x14ac:dyDescent="0.2">
      <c r="A235" s="490" t="s">
        <v>12</v>
      </c>
      <c r="B235" s="1646" t="s">
        <v>392</v>
      </c>
      <c r="C235" s="1647"/>
      <c r="D235" s="1647"/>
      <c r="E235" s="1647"/>
      <c r="F235" s="491">
        <f>F236+F237+F238</f>
        <v>221785038</v>
      </c>
      <c r="G235" s="488">
        <f>G236+G237+G238+G239</f>
        <v>254631310</v>
      </c>
      <c r="H235" s="488">
        <f>H237+H239</f>
        <v>2833314</v>
      </c>
      <c r="I235" s="1290">
        <f t="shared" si="3"/>
        <v>1.1127123369078217E-2</v>
      </c>
    </row>
    <row r="236" spans="1:9" x14ac:dyDescent="0.2">
      <c r="A236" s="492" t="s">
        <v>353</v>
      </c>
      <c r="B236" s="1648" t="s">
        <v>393</v>
      </c>
      <c r="C236" s="1649"/>
      <c r="D236" s="1649"/>
      <c r="E236" s="1650"/>
      <c r="F236" s="493">
        <v>1130466</v>
      </c>
      <c r="G236" s="1288">
        <v>1130466</v>
      </c>
      <c r="H236" s="1288"/>
      <c r="I236" s="1290">
        <f t="shared" si="3"/>
        <v>0</v>
      </c>
    </row>
    <row r="237" spans="1:9" x14ac:dyDescent="0.2">
      <c r="A237" s="492" t="s">
        <v>361</v>
      </c>
      <c r="B237" s="1648" t="s">
        <v>394</v>
      </c>
      <c r="C237" s="1649"/>
      <c r="D237" s="1649"/>
      <c r="E237" s="1650"/>
      <c r="F237" s="493">
        <v>2067528</v>
      </c>
      <c r="G237" s="1289">
        <v>2425928</v>
      </c>
      <c r="H237" s="1289">
        <v>2511768</v>
      </c>
      <c r="I237" s="1290">
        <f t="shared" si="3"/>
        <v>1.035384397228607</v>
      </c>
    </row>
    <row r="238" spans="1:9" x14ac:dyDescent="0.2">
      <c r="A238" s="492" t="s">
        <v>368</v>
      </c>
      <c r="B238" s="494" t="s">
        <v>395</v>
      </c>
      <c r="C238" s="495"/>
      <c r="D238" s="495"/>
      <c r="E238" s="496"/>
      <c r="F238" s="493">
        <v>218587044</v>
      </c>
      <c r="G238" s="1289">
        <v>250753370</v>
      </c>
      <c r="H238" s="1289"/>
      <c r="I238" s="1290">
        <f t="shared" si="3"/>
        <v>0</v>
      </c>
    </row>
    <row r="239" spans="1:9" x14ac:dyDescent="0.2">
      <c r="A239" s="492" t="s">
        <v>370</v>
      </c>
      <c r="B239" s="494" t="s">
        <v>411</v>
      </c>
      <c r="C239" s="495"/>
      <c r="D239" s="495"/>
      <c r="E239" s="496"/>
      <c r="F239" s="493"/>
      <c r="G239" s="1289">
        <v>321546</v>
      </c>
      <c r="H239" s="1289">
        <v>321546</v>
      </c>
      <c r="I239" s="1290">
        <f t="shared" si="3"/>
        <v>1</v>
      </c>
    </row>
    <row r="240" spans="1:9" ht="13.5" thickBot="1" x14ac:dyDescent="0.25">
      <c r="A240" s="497" t="s">
        <v>56</v>
      </c>
      <c r="B240" s="1638" t="s">
        <v>402</v>
      </c>
      <c r="C240" s="1639"/>
      <c r="D240" s="1639"/>
      <c r="E240" s="1640"/>
      <c r="F240" s="498"/>
      <c r="G240" s="498">
        <v>6801718</v>
      </c>
      <c r="H240" s="1301">
        <v>6801718</v>
      </c>
      <c r="I240" s="1291">
        <f t="shared" si="3"/>
        <v>1</v>
      </c>
    </row>
    <row r="241" spans="1:9" ht="16.5" thickTop="1" thickBot="1" x14ac:dyDescent="0.3">
      <c r="A241" s="1641" t="s">
        <v>412</v>
      </c>
      <c r="B241" s="1642"/>
      <c r="C241" s="1642"/>
      <c r="D241" s="1642"/>
      <c r="E241" s="1642"/>
      <c r="F241" s="499">
        <f>F231+F232++F233+F234+F235</f>
        <v>495692428</v>
      </c>
      <c r="G241" s="499">
        <f>G231+G232+G233+G234+G235+G240</f>
        <v>580544494</v>
      </c>
      <c r="H241" s="499">
        <f>H231+H232+H233+H234+H235+H240</f>
        <v>284125240</v>
      </c>
      <c r="I241" s="1292">
        <f t="shared" si="3"/>
        <v>0.48941165222729682</v>
      </c>
    </row>
    <row r="242" spans="1:9" ht="13.5" thickTop="1" x14ac:dyDescent="0.2">
      <c r="A242" s="480"/>
      <c r="B242" s="480"/>
      <c r="C242" s="480"/>
      <c r="D242" s="480"/>
      <c r="E242" s="480"/>
      <c r="F242" s="480"/>
      <c r="G242" s="480"/>
      <c r="H242" s="480"/>
      <c r="I242" s="500"/>
    </row>
    <row r="243" spans="1:9" x14ac:dyDescent="0.2">
      <c r="A243" s="480"/>
      <c r="B243" s="480"/>
      <c r="C243" s="480"/>
      <c r="D243" s="480"/>
      <c r="E243" s="480"/>
      <c r="F243" s="480"/>
      <c r="G243" s="480"/>
      <c r="H243" s="480"/>
      <c r="I243" s="481"/>
    </row>
    <row r="244" spans="1:9" x14ac:dyDescent="0.2">
      <c r="A244" s="480"/>
      <c r="B244" s="480"/>
      <c r="C244" s="480"/>
      <c r="D244" s="480"/>
      <c r="E244" s="480"/>
      <c r="F244" s="480"/>
      <c r="G244" s="480"/>
      <c r="H244" s="480"/>
      <c r="I244" s="481"/>
    </row>
    <row r="245" spans="1:9" x14ac:dyDescent="0.2">
      <c r="A245" s="480"/>
      <c r="B245" s="480"/>
      <c r="C245" s="480"/>
      <c r="D245" s="480"/>
      <c r="E245" s="480"/>
      <c r="F245" s="480"/>
      <c r="G245" s="480"/>
      <c r="H245" s="480"/>
      <c r="I245" s="481"/>
    </row>
    <row r="246" spans="1:9" x14ac:dyDescent="0.2">
      <c r="A246" s="480"/>
      <c r="B246" s="480"/>
      <c r="C246" s="480"/>
      <c r="D246" s="480"/>
      <c r="E246" s="480"/>
      <c r="F246" s="480"/>
      <c r="G246" s="480"/>
      <c r="H246" s="480"/>
      <c r="I246" s="481"/>
    </row>
    <row r="247" spans="1:9" x14ac:dyDescent="0.2">
      <c r="A247" s="480"/>
      <c r="B247" s="480"/>
      <c r="C247" s="480"/>
      <c r="D247" s="480"/>
      <c r="E247" s="480"/>
      <c r="F247" s="480"/>
      <c r="G247" s="480"/>
      <c r="H247" s="480"/>
      <c r="I247" s="481"/>
    </row>
    <row r="248" spans="1:9" x14ac:dyDescent="0.2">
      <c r="A248" s="480"/>
      <c r="B248" s="480"/>
      <c r="C248" s="480"/>
      <c r="D248" s="480"/>
      <c r="E248" s="480"/>
      <c r="F248" s="480"/>
      <c r="G248" s="480"/>
      <c r="H248" s="480"/>
      <c r="I248" s="481"/>
    </row>
    <row r="249" spans="1:9" x14ac:dyDescent="0.2">
      <c r="A249" s="480"/>
      <c r="B249" s="480"/>
      <c r="C249" s="480"/>
      <c r="D249" s="480"/>
      <c r="E249" s="480"/>
      <c r="F249" s="480"/>
      <c r="G249" s="480"/>
      <c r="H249" s="480"/>
      <c r="I249" s="481"/>
    </row>
    <row r="250" spans="1:9" x14ac:dyDescent="0.2">
      <c r="A250" s="480"/>
      <c r="B250" s="480"/>
      <c r="C250" s="480"/>
      <c r="D250" s="480"/>
      <c r="E250" s="480"/>
      <c r="F250" s="480"/>
      <c r="G250" s="480"/>
      <c r="H250" s="480"/>
      <c r="I250" s="481"/>
    </row>
    <row r="251" spans="1:9" x14ac:dyDescent="0.2">
      <c r="A251" s="480"/>
      <c r="B251" s="480"/>
      <c r="C251" s="480"/>
      <c r="D251" s="480"/>
      <c r="E251" s="480"/>
      <c r="F251" s="480"/>
      <c r="G251" s="480"/>
      <c r="H251" s="480"/>
      <c r="I251" s="481"/>
    </row>
    <row r="252" spans="1:9" x14ac:dyDescent="0.2">
      <c r="A252" s="480"/>
      <c r="B252" s="480"/>
      <c r="C252" s="480"/>
      <c r="D252" s="480"/>
      <c r="E252" s="480"/>
      <c r="F252" s="480"/>
      <c r="G252" s="480"/>
      <c r="H252" s="480"/>
      <c r="I252" s="481"/>
    </row>
    <row r="253" spans="1:9" x14ac:dyDescent="0.2">
      <c r="A253" s="480"/>
      <c r="B253" s="480"/>
      <c r="C253" s="480"/>
      <c r="D253" s="480"/>
      <c r="E253" s="480"/>
      <c r="F253" s="480"/>
      <c r="G253" s="480"/>
      <c r="H253" s="480"/>
      <c r="I253" s="481"/>
    </row>
    <row r="254" spans="1:9" x14ac:dyDescent="0.2">
      <c r="A254" s="480"/>
      <c r="B254" s="480"/>
      <c r="C254" s="480"/>
      <c r="D254" s="480"/>
      <c r="E254" s="480"/>
      <c r="F254" s="480"/>
      <c r="G254" s="480"/>
      <c r="H254" s="480"/>
      <c r="I254" s="481"/>
    </row>
    <row r="255" spans="1:9" x14ac:dyDescent="0.2">
      <c r="A255" s="480"/>
      <c r="B255" s="480"/>
      <c r="C255" s="480"/>
      <c r="D255" s="480"/>
      <c r="E255" s="480"/>
      <c r="F255" s="480"/>
      <c r="G255" s="480"/>
      <c r="H255" s="480"/>
      <c r="I255" s="481"/>
    </row>
    <row r="256" spans="1:9" x14ac:dyDescent="0.2">
      <c r="A256" s="480"/>
      <c r="B256" s="480"/>
      <c r="C256" s="480"/>
      <c r="D256" s="480"/>
      <c r="E256" s="480"/>
      <c r="F256" s="480"/>
      <c r="G256" s="480"/>
      <c r="H256" s="480"/>
      <c r="I256" s="481"/>
    </row>
    <row r="257" spans="1:9" x14ac:dyDescent="0.2">
      <c r="A257" s="480"/>
      <c r="B257" s="480"/>
      <c r="C257" s="480"/>
      <c r="D257" s="480"/>
      <c r="E257" s="480"/>
      <c r="F257" s="480"/>
      <c r="G257" s="480"/>
      <c r="H257" s="480"/>
      <c r="I257" s="481"/>
    </row>
    <row r="258" spans="1:9" x14ac:dyDescent="0.2">
      <c r="A258" s="480"/>
      <c r="B258" s="480"/>
      <c r="C258" s="480"/>
      <c r="D258" s="480"/>
      <c r="E258" s="480"/>
      <c r="F258" s="480"/>
      <c r="G258" s="480"/>
      <c r="H258" s="480"/>
      <c r="I258" s="481"/>
    </row>
    <row r="259" spans="1:9" x14ac:dyDescent="0.2">
      <c r="A259" s="480"/>
      <c r="B259" s="480"/>
      <c r="C259" s="480"/>
      <c r="D259" s="480"/>
      <c r="E259" s="480"/>
      <c r="F259" s="480"/>
      <c r="G259" s="480"/>
      <c r="H259" s="480"/>
      <c r="I259" s="481"/>
    </row>
    <row r="260" spans="1:9" x14ac:dyDescent="0.2">
      <c r="A260" s="480"/>
      <c r="B260" s="480"/>
      <c r="C260" s="480"/>
      <c r="D260" s="480"/>
      <c r="E260" s="480"/>
      <c r="F260" s="480"/>
      <c r="G260" s="480"/>
      <c r="H260" s="480"/>
      <c r="I260" s="481"/>
    </row>
    <row r="261" spans="1:9" x14ac:dyDescent="0.2">
      <c r="A261" s="480"/>
      <c r="B261" s="480"/>
      <c r="C261" s="480"/>
      <c r="D261" s="480"/>
      <c r="E261" s="480"/>
      <c r="F261" s="480"/>
      <c r="G261" s="480"/>
      <c r="H261" s="480"/>
      <c r="I261" s="481"/>
    </row>
    <row r="262" spans="1:9" x14ac:dyDescent="0.2">
      <c r="A262" s="480"/>
      <c r="B262" s="480"/>
      <c r="C262" s="480"/>
      <c r="D262" s="480"/>
      <c r="E262" s="480"/>
      <c r="F262" s="480"/>
      <c r="G262" s="480"/>
      <c r="H262" s="480"/>
      <c r="I262" s="481"/>
    </row>
    <row r="263" spans="1:9" x14ac:dyDescent="0.2">
      <c r="A263" s="480"/>
      <c r="B263" s="480"/>
      <c r="C263" s="480"/>
      <c r="D263" s="480"/>
      <c r="E263" s="480"/>
      <c r="F263" s="480"/>
      <c r="G263" s="480"/>
      <c r="H263" s="480"/>
      <c r="I263" s="481"/>
    </row>
    <row r="264" spans="1:9" x14ac:dyDescent="0.2">
      <c r="A264" s="480"/>
      <c r="B264" s="480"/>
      <c r="C264" s="480"/>
      <c r="D264" s="480"/>
      <c r="E264" s="480"/>
      <c r="F264" s="480"/>
      <c r="G264" s="480"/>
      <c r="H264" s="480"/>
      <c r="I264" s="481"/>
    </row>
    <row r="265" spans="1:9" x14ac:dyDescent="0.2">
      <c r="A265" s="480"/>
      <c r="B265" s="480"/>
      <c r="C265" s="480"/>
      <c r="D265" s="480"/>
      <c r="E265" s="480"/>
      <c r="F265" s="480"/>
      <c r="G265" s="480"/>
      <c r="H265" s="480"/>
      <c r="I265" s="481"/>
    </row>
    <row r="266" spans="1:9" x14ac:dyDescent="0.2">
      <c r="A266" s="480"/>
      <c r="B266" s="480"/>
      <c r="C266" s="480"/>
      <c r="D266" s="480"/>
      <c r="E266" s="480"/>
      <c r="F266" s="480"/>
      <c r="G266" s="480"/>
      <c r="H266" s="480"/>
      <c r="I266" s="481"/>
    </row>
    <row r="267" spans="1:9" x14ac:dyDescent="0.2">
      <c r="A267" s="480"/>
      <c r="B267" s="480"/>
      <c r="C267" s="480"/>
      <c r="D267" s="480"/>
      <c r="E267" s="480"/>
      <c r="F267" s="480"/>
      <c r="G267" s="480"/>
      <c r="H267" s="480"/>
      <c r="I267" s="481"/>
    </row>
    <row r="268" spans="1:9" x14ac:dyDescent="0.2">
      <c r="A268" s="480"/>
      <c r="B268" s="480"/>
      <c r="C268" s="480"/>
      <c r="D268" s="480"/>
      <c r="E268" s="480"/>
      <c r="F268" s="480"/>
      <c r="G268" s="480"/>
      <c r="H268" s="480"/>
      <c r="I268" s="481"/>
    </row>
    <row r="269" spans="1:9" x14ac:dyDescent="0.2">
      <c r="A269" s="480"/>
      <c r="B269" s="480"/>
      <c r="C269" s="480"/>
      <c r="D269" s="480"/>
      <c r="E269" s="480"/>
      <c r="F269" s="480"/>
      <c r="G269" s="480"/>
      <c r="H269" s="480"/>
      <c r="I269" s="481"/>
    </row>
    <row r="270" spans="1:9" x14ac:dyDescent="0.2">
      <c r="A270" s="480"/>
      <c r="B270" s="480"/>
      <c r="C270" s="480"/>
      <c r="D270" s="480"/>
      <c r="E270" s="480"/>
      <c r="F270" s="480"/>
      <c r="G270" s="480"/>
      <c r="H270" s="480"/>
      <c r="I270" s="481"/>
    </row>
    <row r="271" spans="1:9" x14ac:dyDescent="0.2">
      <c r="A271" s="480"/>
      <c r="B271" s="480"/>
      <c r="C271" s="480"/>
      <c r="D271" s="480"/>
      <c r="E271" s="480"/>
      <c r="F271" s="480"/>
      <c r="G271" s="480"/>
      <c r="H271" s="480"/>
      <c r="I271" s="481"/>
    </row>
    <row r="272" spans="1:9" x14ac:dyDescent="0.2">
      <c r="A272" s="480"/>
      <c r="B272" s="480"/>
      <c r="C272" s="480"/>
      <c r="D272" s="480"/>
      <c r="E272" s="480"/>
      <c r="F272" s="480"/>
      <c r="G272" s="480"/>
      <c r="H272" s="480"/>
      <c r="I272" s="481"/>
    </row>
    <row r="273" spans="1:9" x14ac:dyDescent="0.2">
      <c r="A273" s="480"/>
      <c r="B273" s="480"/>
      <c r="C273" s="480"/>
      <c r="D273" s="480"/>
      <c r="E273" s="480"/>
      <c r="F273" s="480"/>
      <c r="G273" s="480"/>
      <c r="H273" s="480"/>
      <c r="I273" s="481"/>
    </row>
    <row r="274" spans="1:9" x14ac:dyDescent="0.2">
      <c r="A274" s="480"/>
      <c r="B274" s="480"/>
      <c r="C274" s="480"/>
      <c r="D274" s="480"/>
      <c r="E274" s="480"/>
      <c r="F274" s="480"/>
      <c r="G274" s="480"/>
      <c r="H274" s="480"/>
      <c r="I274" s="481"/>
    </row>
    <row r="275" spans="1:9" x14ac:dyDescent="0.2">
      <c r="A275" s="480"/>
      <c r="B275" s="480"/>
      <c r="C275" s="480"/>
      <c r="D275" s="480"/>
      <c r="E275" s="480"/>
      <c r="F275" s="480"/>
      <c r="G275" s="480"/>
      <c r="H275" s="480"/>
      <c r="I275" s="481"/>
    </row>
    <row r="276" spans="1:9" x14ac:dyDescent="0.2">
      <c r="A276" s="480"/>
      <c r="B276" s="480"/>
      <c r="C276" s="480"/>
      <c r="D276" s="480"/>
      <c r="E276" s="480"/>
      <c r="F276" s="480"/>
      <c r="G276" s="480"/>
      <c r="H276" s="480"/>
      <c r="I276" s="481"/>
    </row>
    <row r="277" spans="1:9" x14ac:dyDescent="0.2">
      <c r="A277" s="480"/>
      <c r="B277" s="480"/>
      <c r="C277" s="480"/>
      <c r="D277" s="480"/>
      <c r="E277" s="480"/>
      <c r="F277" s="480"/>
      <c r="G277" s="480"/>
      <c r="H277" s="480"/>
      <c r="I277" s="481"/>
    </row>
    <row r="278" spans="1:9" x14ac:dyDescent="0.2">
      <c r="A278" s="480"/>
      <c r="B278" s="480"/>
      <c r="C278" s="480"/>
      <c r="D278" s="480"/>
      <c r="E278" s="480"/>
      <c r="F278" s="480"/>
      <c r="G278" s="480"/>
      <c r="H278" s="480"/>
      <c r="I278" s="481"/>
    </row>
    <row r="279" spans="1:9" x14ac:dyDescent="0.2">
      <c r="A279" s="480"/>
      <c r="B279" s="480"/>
      <c r="C279" s="480"/>
      <c r="D279" s="480"/>
      <c r="E279" s="480"/>
      <c r="F279" s="480"/>
      <c r="G279" s="480"/>
      <c r="H279" s="480"/>
      <c r="I279" s="481"/>
    </row>
    <row r="280" spans="1:9" x14ac:dyDescent="0.2">
      <c r="A280" s="480"/>
      <c r="B280" s="480"/>
      <c r="C280" s="480"/>
      <c r="D280" s="480"/>
      <c r="E280" s="480"/>
      <c r="F280" s="480"/>
      <c r="G280" s="480"/>
      <c r="H280" s="480"/>
      <c r="I280" s="481"/>
    </row>
    <row r="281" spans="1:9" x14ac:dyDescent="0.2">
      <c r="A281" s="480"/>
      <c r="B281" s="480"/>
      <c r="C281" s="480"/>
      <c r="D281" s="480"/>
      <c r="E281" s="480"/>
      <c r="F281" s="480"/>
      <c r="G281" s="480"/>
      <c r="H281" s="480"/>
      <c r="I281" s="481"/>
    </row>
    <row r="282" spans="1:9" x14ac:dyDescent="0.2">
      <c r="A282" s="480"/>
      <c r="B282" s="480"/>
      <c r="C282" s="480"/>
      <c r="D282" s="480"/>
      <c r="E282" s="480"/>
      <c r="F282" s="480"/>
      <c r="G282" s="480"/>
      <c r="H282" s="480"/>
      <c r="I282" s="481"/>
    </row>
    <row r="283" spans="1:9" x14ac:dyDescent="0.2">
      <c r="A283" s="448" t="s">
        <v>413</v>
      </c>
      <c r="B283" s="409"/>
      <c r="C283" s="409"/>
      <c r="D283" s="409"/>
      <c r="E283" s="409"/>
      <c r="F283" s="409"/>
      <c r="G283" s="409"/>
      <c r="H283" s="409"/>
      <c r="I283" s="446"/>
    </row>
    <row r="284" spans="1:9" ht="1.5" customHeight="1" x14ac:dyDescent="0.2">
      <c r="A284" s="501"/>
      <c r="B284" s="501"/>
      <c r="C284" s="501"/>
      <c r="D284" s="501"/>
      <c r="E284" s="502"/>
      <c r="F284" s="502"/>
      <c r="G284" s="502"/>
      <c r="H284" s="502"/>
      <c r="I284" s="503"/>
    </row>
    <row r="285" spans="1:9" hidden="1" x14ac:dyDescent="0.2">
      <c r="A285" s="1582"/>
      <c r="B285" s="1582"/>
      <c r="C285" s="1582"/>
      <c r="D285" s="1582"/>
      <c r="E285" s="1582"/>
      <c r="F285" s="1582"/>
      <c r="G285" s="1582"/>
      <c r="H285" s="1582"/>
      <c r="I285" s="1582"/>
    </row>
    <row r="286" spans="1:9" ht="57.75" customHeight="1" x14ac:dyDescent="0.2">
      <c r="A286" s="1643" t="s">
        <v>630</v>
      </c>
      <c r="B286" s="1643"/>
      <c r="C286" s="1643"/>
      <c r="D286" s="1643"/>
      <c r="E286" s="1643"/>
      <c r="F286" s="1643"/>
      <c r="G286" s="1643"/>
      <c r="H286" s="1643"/>
      <c r="I286" s="1643"/>
    </row>
    <row r="287" spans="1:9" ht="30" customHeight="1" x14ac:dyDescent="0.2">
      <c r="A287" s="1644" t="s">
        <v>637</v>
      </c>
      <c r="B287" s="1644"/>
      <c r="C287" s="1644"/>
      <c r="D287" s="1644"/>
      <c r="E287" s="1644"/>
      <c r="F287" s="1644"/>
      <c r="G287" s="1644"/>
      <c r="H287" s="1644"/>
      <c r="I287" s="1644"/>
    </row>
    <row r="288" spans="1:9" x14ac:dyDescent="0.2">
      <c r="A288" s="501"/>
      <c r="B288" s="501"/>
      <c r="C288" s="501"/>
      <c r="D288" s="501"/>
      <c r="E288" s="501"/>
      <c r="F288" s="501"/>
      <c r="G288" s="501"/>
      <c r="H288" s="501"/>
      <c r="I288" s="504"/>
    </row>
    <row r="289" spans="1:9" x14ac:dyDescent="0.2">
      <c r="A289" s="501"/>
      <c r="B289" s="501"/>
      <c r="C289" s="501"/>
      <c r="D289" s="501"/>
      <c r="E289" s="501"/>
      <c r="F289" s="501"/>
      <c r="G289" s="501"/>
      <c r="H289" s="501"/>
      <c r="I289" s="504"/>
    </row>
    <row r="290" spans="1:9" ht="13.5" thickBot="1" x14ac:dyDescent="0.25">
      <c r="A290" s="501"/>
      <c r="B290" s="501"/>
      <c r="C290" s="501"/>
      <c r="D290" s="501"/>
      <c r="E290" s="501"/>
      <c r="F290" s="1645" t="s">
        <v>350</v>
      </c>
      <c r="G290" s="1645"/>
      <c r="H290" s="1645"/>
      <c r="I290" s="1645"/>
    </row>
    <row r="291" spans="1:9" ht="13.5" customHeight="1" thickTop="1" x14ac:dyDescent="0.2">
      <c r="A291" s="1630" t="s">
        <v>0</v>
      </c>
      <c r="B291" s="1632" t="s">
        <v>1</v>
      </c>
      <c r="C291" s="1632"/>
      <c r="D291" s="1632"/>
      <c r="E291" s="1632"/>
      <c r="F291" s="1634" t="s">
        <v>631</v>
      </c>
      <c r="G291" s="1634" t="s">
        <v>635</v>
      </c>
      <c r="H291" s="1634" t="s">
        <v>467</v>
      </c>
      <c r="I291" s="1636" t="s">
        <v>435</v>
      </c>
    </row>
    <row r="292" spans="1:9" ht="22.5" customHeight="1" x14ac:dyDescent="0.2">
      <c r="A292" s="1631"/>
      <c r="B292" s="1633"/>
      <c r="C292" s="1633"/>
      <c r="D292" s="1633"/>
      <c r="E292" s="1633"/>
      <c r="F292" s="1635"/>
      <c r="G292" s="1635"/>
      <c r="H292" s="1635"/>
      <c r="I292" s="1637"/>
    </row>
    <row r="293" spans="1:9" x14ac:dyDescent="0.2">
      <c r="A293" s="505"/>
      <c r="B293" s="1625" t="s">
        <v>414</v>
      </c>
      <c r="C293" s="1625"/>
      <c r="D293" s="1625"/>
      <c r="E293" s="1625"/>
      <c r="F293" s="1626"/>
      <c r="G293" s="1626"/>
      <c r="H293" s="1626"/>
      <c r="I293" s="1627"/>
    </row>
    <row r="294" spans="1:9" x14ac:dyDescent="0.2">
      <c r="A294" s="506"/>
      <c r="B294" s="1628" t="s">
        <v>5</v>
      </c>
      <c r="C294" s="1628"/>
      <c r="D294" s="1628"/>
      <c r="E294" s="1628"/>
      <c r="F294" s="507"/>
      <c r="G294" s="507"/>
      <c r="H294" s="507"/>
      <c r="I294" s="508"/>
    </row>
    <row r="295" spans="1:9" x14ac:dyDescent="0.2">
      <c r="A295" s="509" t="s">
        <v>6</v>
      </c>
      <c r="B295" s="1629" t="s">
        <v>352</v>
      </c>
      <c r="C295" s="1629"/>
      <c r="D295" s="1629"/>
      <c r="E295" s="1629"/>
      <c r="F295" s="510">
        <f>F296</f>
        <v>29901167</v>
      </c>
      <c r="G295" s="511">
        <f>G296</f>
        <v>276169375</v>
      </c>
      <c r="H295" s="511">
        <f>H296</f>
        <v>276169375</v>
      </c>
      <c r="I295" s="1293">
        <f>H295/G295</f>
        <v>1</v>
      </c>
    </row>
    <row r="296" spans="1:9" x14ac:dyDescent="0.2">
      <c r="A296" s="512" t="s">
        <v>361</v>
      </c>
      <c r="B296" s="1614" t="s">
        <v>415</v>
      </c>
      <c r="C296" s="1615"/>
      <c r="D296" s="1615"/>
      <c r="E296" s="1616"/>
      <c r="F296" s="513">
        <f>F297</f>
        <v>29901167</v>
      </c>
      <c r="G296" s="514">
        <f>G297+G298</f>
        <v>276169375</v>
      </c>
      <c r="H296" s="514">
        <f>H297+H298</f>
        <v>276169375</v>
      </c>
      <c r="I296" s="1293">
        <f>H296/G296</f>
        <v>1</v>
      </c>
    </row>
    <row r="297" spans="1:9" x14ac:dyDescent="0.2">
      <c r="A297" s="1271" t="s">
        <v>433</v>
      </c>
      <c r="B297" s="515" t="s">
        <v>363</v>
      </c>
      <c r="C297" s="409"/>
      <c r="D297" s="409"/>
      <c r="E297" s="409"/>
      <c r="F297" s="516">
        <v>29901167</v>
      </c>
      <c r="G297" s="517">
        <v>276012375</v>
      </c>
      <c r="H297" s="517">
        <v>276012375</v>
      </c>
      <c r="I297" s="1293">
        <f>H297/G297</f>
        <v>1</v>
      </c>
    </row>
    <row r="298" spans="1:9" x14ac:dyDescent="0.2">
      <c r="A298" s="1271" t="s">
        <v>434</v>
      </c>
      <c r="B298" s="1255" t="s">
        <v>364</v>
      </c>
      <c r="C298" s="1249"/>
      <c r="D298" s="1249"/>
      <c r="E298" s="1249"/>
      <c r="F298" s="1272"/>
      <c r="G298" s="1273">
        <v>157000</v>
      </c>
      <c r="H298" s="1272">
        <v>157000</v>
      </c>
      <c r="I298" s="1293">
        <f>H298/G298</f>
        <v>1</v>
      </c>
    </row>
    <row r="299" spans="1:9" x14ac:dyDescent="0.2">
      <c r="A299" s="518" t="s">
        <v>11</v>
      </c>
      <c r="B299" s="1603" t="s">
        <v>416</v>
      </c>
      <c r="C299" s="1618"/>
      <c r="D299" s="1618"/>
      <c r="E299" s="1619"/>
      <c r="F299" s="519"/>
      <c r="G299" s="520"/>
      <c r="H299" s="520"/>
      <c r="I299" s="1293"/>
    </row>
    <row r="300" spans="1:9" x14ac:dyDescent="0.2">
      <c r="A300" s="521" t="s">
        <v>353</v>
      </c>
      <c r="B300" s="1620" t="s">
        <v>417</v>
      </c>
      <c r="C300" s="1620"/>
      <c r="D300" s="1620"/>
      <c r="E300" s="1620"/>
      <c r="F300" s="522"/>
      <c r="G300" s="523"/>
      <c r="H300" s="523"/>
      <c r="I300" s="1293"/>
    </row>
    <row r="301" spans="1:9" x14ac:dyDescent="0.2">
      <c r="A301" s="524" t="s">
        <v>361</v>
      </c>
      <c r="B301" s="1617" t="s">
        <v>418</v>
      </c>
      <c r="C301" s="1617"/>
      <c r="D301" s="1617"/>
      <c r="E301" s="1617"/>
      <c r="F301" s="513"/>
      <c r="G301" s="514"/>
      <c r="H301" s="514"/>
      <c r="I301" s="1293"/>
    </row>
    <row r="302" spans="1:9" x14ac:dyDescent="0.2">
      <c r="A302" s="525" t="s">
        <v>12</v>
      </c>
      <c r="B302" s="1603" t="s">
        <v>419</v>
      </c>
      <c r="C302" s="1618"/>
      <c r="D302" s="1618"/>
      <c r="E302" s="1619"/>
      <c r="F302" s="454"/>
      <c r="G302" s="417"/>
      <c r="H302" s="526"/>
      <c r="I302" s="1293"/>
    </row>
    <row r="303" spans="1:9" x14ac:dyDescent="0.2">
      <c r="A303" s="521" t="s">
        <v>361</v>
      </c>
      <c r="B303" s="1620" t="s">
        <v>420</v>
      </c>
      <c r="C303" s="1620"/>
      <c r="D303" s="1620"/>
      <c r="E303" s="1620"/>
      <c r="F303" s="522"/>
      <c r="G303" s="523"/>
      <c r="H303" s="523"/>
      <c r="I303" s="1293"/>
    </row>
    <row r="304" spans="1:9" ht="13.5" thickBot="1" x14ac:dyDescent="0.25">
      <c r="A304" s="525" t="s">
        <v>14</v>
      </c>
      <c r="B304" s="1613" t="s">
        <v>383</v>
      </c>
      <c r="C304" s="1613"/>
      <c r="D304" s="1613"/>
      <c r="E304" s="1613"/>
      <c r="F304" s="519"/>
      <c r="G304" s="520"/>
      <c r="H304" s="520"/>
      <c r="I304" s="1294"/>
    </row>
    <row r="305" spans="1:9" ht="14.25" thickTop="1" thickBot="1" x14ac:dyDescent="0.25">
      <c r="A305" s="1621" t="s">
        <v>421</v>
      </c>
      <c r="B305" s="1622"/>
      <c r="C305" s="1622"/>
      <c r="D305" s="1622"/>
      <c r="E305" s="1622"/>
      <c r="F305" s="527">
        <f>F295</f>
        <v>29901167</v>
      </c>
      <c r="G305" s="528">
        <f>G295</f>
        <v>276169375</v>
      </c>
      <c r="H305" s="528">
        <f>H295</f>
        <v>276169375</v>
      </c>
      <c r="I305" s="1295">
        <f>H305/G305</f>
        <v>1</v>
      </c>
    </row>
    <row r="306" spans="1:9" ht="13.5" thickTop="1" x14ac:dyDescent="0.2">
      <c r="A306" s="1623"/>
      <c r="B306" s="1610"/>
      <c r="C306" s="1610"/>
      <c r="D306" s="1610"/>
      <c r="E306" s="1610"/>
      <c r="F306" s="1610"/>
      <c r="G306" s="1610"/>
      <c r="H306" s="1610"/>
      <c r="I306" s="1624"/>
    </row>
    <row r="307" spans="1:9" x14ac:dyDescent="0.2">
      <c r="A307" s="529"/>
      <c r="B307" s="1609" t="s">
        <v>408</v>
      </c>
      <c r="C307" s="1609"/>
      <c r="D307" s="1609"/>
      <c r="E307" s="1609"/>
      <c r="F307" s="1610"/>
      <c r="G307" s="1610"/>
      <c r="H307" s="1610"/>
      <c r="I307" s="1611"/>
    </row>
    <row r="308" spans="1:9" x14ac:dyDescent="0.2">
      <c r="A308" s="531"/>
      <c r="B308" s="1612" t="s">
        <v>5</v>
      </c>
      <c r="C308" s="1612"/>
      <c r="D308" s="1612"/>
      <c r="E308" s="1612"/>
      <c r="F308" s="530"/>
      <c r="G308" s="530"/>
      <c r="H308" s="530"/>
      <c r="I308" s="532"/>
    </row>
    <row r="309" spans="1:9" x14ac:dyDescent="0.2">
      <c r="A309" s="525" t="s">
        <v>14</v>
      </c>
      <c r="B309" s="1613" t="s">
        <v>397</v>
      </c>
      <c r="C309" s="1613"/>
      <c r="D309" s="1613"/>
      <c r="E309" s="1613"/>
      <c r="F309" s="519">
        <v>104544563</v>
      </c>
      <c r="G309" s="520">
        <v>322795317</v>
      </c>
      <c r="H309" s="520">
        <v>137135954</v>
      </c>
      <c r="I309" s="1293">
        <f>H309/G309</f>
        <v>0.42483873457185256</v>
      </c>
    </row>
    <row r="310" spans="1:9" x14ac:dyDescent="0.2">
      <c r="A310" s="533" t="s">
        <v>15</v>
      </c>
      <c r="B310" s="1603" t="s">
        <v>398</v>
      </c>
      <c r="C310" s="1604"/>
      <c r="D310" s="1604"/>
      <c r="E310" s="1605"/>
      <c r="F310" s="536">
        <v>28183045</v>
      </c>
      <c r="G310" s="537">
        <v>38744751</v>
      </c>
      <c r="H310" s="537">
        <v>18467151</v>
      </c>
      <c r="I310" s="1293">
        <f t="shared" ref="I310:I316" si="4">H310/G310</f>
        <v>0.47663620292720427</v>
      </c>
    </row>
    <row r="311" spans="1:9" x14ac:dyDescent="0.2">
      <c r="A311" s="512" t="s">
        <v>361</v>
      </c>
      <c r="B311" s="1614" t="s">
        <v>422</v>
      </c>
      <c r="C311" s="1615"/>
      <c r="D311" s="1615"/>
      <c r="E311" s="1616"/>
      <c r="F311" s="513"/>
      <c r="G311" s="514"/>
      <c r="H311" s="514"/>
      <c r="I311" s="1293"/>
    </row>
    <row r="312" spans="1:9" x14ac:dyDescent="0.2">
      <c r="A312" s="525" t="s">
        <v>16</v>
      </c>
      <c r="B312" s="1603" t="s">
        <v>399</v>
      </c>
      <c r="C312" s="1604"/>
      <c r="D312" s="1604"/>
      <c r="E312" s="1605"/>
      <c r="F312" s="519">
        <f>F313</f>
        <v>1004350</v>
      </c>
      <c r="G312" s="519">
        <v>1224350</v>
      </c>
      <c r="H312" s="519">
        <f>H313</f>
        <v>0</v>
      </c>
      <c r="I312" s="1293">
        <f t="shared" si="4"/>
        <v>0</v>
      </c>
    </row>
    <row r="313" spans="1:9" x14ac:dyDescent="0.2">
      <c r="A313" s="538" t="s">
        <v>353</v>
      </c>
      <c r="B313" s="539" t="s">
        <v>400</v>
      </c>
      <c r="C313" s="534"/>
      <c r="D313" s="534"/>
      <c r="E313" s="535"/>
      <c r="F313" s="541">
        <v>1004350</v>
      </c>
      <c r="G313" s="540">
        <v>1224350</v>
      </c>
      <c r="H313" s="540"/>
      <c r="I313" s="1293">
        <f t="shared" si="4"/>
        <v>0</v>
      </c>
    </row>
    <row r="314" spans="1:9" x14ac:dyDescent="0.2">
      <c r="A314" s="538" t="s">
        <v>361</v>
      </c>
      <c r="B314" s="539" t="s">
        <v>401</v>
      </c>
      <c r="C314" s="534"/>
      <c r="D314" s="534"/>
      <c r="E314" s="535"/>
      <c r="F314" s="541"/>
      <c r="G314" s="540"/>
      <c r="H314" s="540"/>
      <c r="I314" s="1293"/>
    </row>
    <row r="315" spans="1:9" ht="13.5" thickBot="1" x14ac:dyDescent="0.25">
      <c r="A315" s="509" t="s">
        <v>56</v>
      </c>
      <c r="B315" s="1603" t="s">
        <v>402</v>
      </c>
      <c r="C315" s="1604"/>
      <c r="D315" s="1604"/>
      <c r="E315" s="1605"/>
      <c r="F315" s="510"/>
      <c r="G315" s="511"/>
      <c r="H315" s="511"/>
      <c r="I315" s="1294"/>
    </row>
    <row r="316" spans="1:9" ht="14.25" thickTop="1" thickBot="1" x14ac:dyDescent="0.25">
      <c r="A316" s="1606" t="s">
        <v>423</v>
      </c>
      <c r="B316" s="1607"/>
      <c r="C316" s="1607"/>
      <c r="D316" s="1607"/>
      <c r="E316" s="1607"/>
      <c r="F316" s="542">
        <f>F309+F310+F312+F315</f>
        <v>133731958</v>
      </c>
      <c r="G316" s="543">
        <f>G309+G310+G312</f>
        <v>362764418</v>
      </c>
      <c r="H316" s="543">
        <f>H309+H310+H312</f>
        <v>155603105</v>
      </c>
      <c r="I316" s="1295">
        <f t="shared" si="4"/>
        <v>0.4289370657074752</v>
      </c>
    </row>
    <row r="317" spans="1:9" ht="13.5" thickTop="1" x14ac:dyDescent="0.2">
      <c r="A317" s="1608"/>
      <c r="B317" s="1608"/>
      <c r="C317" s="1608"/>
      <c r="D317" s="1608"/>
      <c r="E317" s="1608"/>
      <c r="F317" s="395"/>
      <c r="G317" s="395"/>
      <c r="H317" s="395"/>
      <c r="I317" s="447"/>
    </row>
  </sheetData>
  <mergeCells count="131">
    <mergeCell ref="F226:I226"/>
    <mergeCell ref="A227:A228"/>
    <mergeCell ref="B227:E228"/>
    <mergeCell ref="F227:F228"/>
    <mergeCell ref="G75:G76"/>
    <mergeCell ref="H75:H76"/>
    <mergeCell ref="I75:I76"/>
    <mergeCell ref="B79:E79"/>
    <mergeCell ref="B80:E80"/>
    <mergeCell ref="B81:E81"/>
    <mergeCell ref="B82:E82"/>
    <mergeCell ref="F157:I157"/>
    <mergeCell ref="A158:A159"/>
    <mergeCell ref="B34:E34"/>
    <mergeCell ref="B35:E35"/>
    <mergeCell ref="B38:E38"/>
    <mergeCell ref="B39:E39"/>
    <mergeCell ref="B40:E40"/>
    <mergeCell ref="B41:E41"/>
    <mergeCell ref="A44:E44"/>
    <mergeCell ref="B13:E13"/>
    <mergeCell ref="A2:I2"/>
    <mergeCell ref="A3:I3"/>
    <mergeCell ref="B27:E27"/>
    <mergeCell ref="B28:E28"/>
    <mergeCell ref="B29:E29"/>
    <mergeCell ref="A11:I11"/>
    <mergeCell ref="B17:E17"/>
    <mergeCell ref="B19:E19"/>
    <mergeCell ref="B12:E12"/>
    <mergeCell ref="A1:I1"/>
    <mergeCell ref="F8:I8"/>
    <mergeCell ref="A9:A10"/>
    <mergeCell ref="B9:E10"/>
    <mergeCell ref="F9:F10"/>
    <mergeCell ref="G9:G10"/>
    <mergeCell ref="H9:H10"/>
    <mergeCell ref="I9:I10"/>
    <mergeCell ref="B30:E30"/>
    <mergeCell ref="B36:E36"/>
    <mergeCell ref="B43:E43"/>
    <mergeCell ref="B14:E14"/>
    <mergeCell ref="B15:E15"/>
    <mergeCell ref="B16:E16"/>
    <mergeCell ref="F74:I74"/>
    <mergeCell ref="B75:E75"/>
    <mergeCell ref="F75:F76"/>
    <mergeCell ref="B77:E77"/>
    <mergeCell ref="B78:E78"/>
    <mergeCell ref="A76:E76"/>
    <mergeCell ref="B87:E87"/>
    <mergeCell ref="B88:E88"/>
    <mergeCell ref="B89:E89"/>
    <mergeCell ref="B90:E90"/>
    <mergeCell ref="B91:E91"/>
    <mergeCell ref="B92:E92"/>
    <mergeCell ref="A93:E93"/>
    <mergeCell ref="A94:E94"/>
    <mergeCell ref="E147:I147"/>
    <mergeCell ref="A150:I150"/>
    <mergeCell ref="A151:I151"/>
    <mergeCell ref="A152:I152"/>
    <mergeCell ref="B158:E159"/>
    <mergeCell ref="F158:F159"/>
    <mergeCell ref="G158:G159"/>
    <mergeCell ref="H158:H159"/>
    <mergeCell ref="I158:I159"/>
    <mergeCell ref="A160:I160"/>
    <mergeCell ref="B161:E161"/>
    <mergeCell ref="B162:E162"/>
    <mergeCell ref="B163:E163"/>
    <mergeCell ref="B164:E164"/>
    <mergeCell ref="B165:E165"/>
    <mergeCell ref="B166:E166"/>
    <mergeCell ref="B168:E168"/>
    <mergeCell ref="B173:E173"/>
    <mergeCell ref="B174:E174"/>
    <mergeCell ref="B175:E175"/>
    <mergeCell ref="B176:E176"/>
    <mergeCell ref="B180:E180"/>
    <mergeCell ref="B181:E181"/>
    <mergeCell ref="B182:E182"/>
    <mergeCell ref="B183:E183"/>
    <mergeCell ref="B184:E184"/>
    <mergeCell ref="B185:E185"/>
    <mergeCell ref="A186:E186"/>
    <mergeCell ref="G227:G228"/>
    <mergeCell ref="H227:H228"/>
    <mergeCell ref="I227:I228"/>
    <mergeCell ref="A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40:E240"/>
    <mergeCell ref="A241:E241"/>
    <mergeCell ref="A285:I285"/>
    <mergeCell ref="A286:I286"/>
    <mergeCell ref="A287:I287"/>
    <mergeCell ref="F290:I290"/>
    <mergeCell ref="A291:A292"/>
    <mergeCell ref="B291:E292"/>
    <mergeCell ref="F291:F292"/>
    <mergeCell ref="G291:G292"/>
    <mergeCell ref="H291:H292"/>
    <mergeCell ref="I291:I292"/>
    <mergeCell ref="B293:I293"/>
    <mergeCell ref="B294:E294"/>
    <mergeCell ref="B295:E295"/>
    <mergeCell ref="B296:E296"/>
    <mergeCell ref="B299:E299"/>
    <mergeCell ref="B300:E300"/>
    <mergeCell ref="B301:E301"/>
    <mergeCell ref="B302:E302"/>
    <mergeCell ref="B303:E303"/>
    <mergeCell ref="B304:E304"/>
    <mergeCell ref="A305:E305"/>
    <mergeCell ref="A306:I306"/>
    <mergeCell ref="B315:E315"/>
    <mergeCell ref="A316:E316"/>
    <mergeCell ref="A317:E317"/>
    <mergeCell ref="B307:I307"/>
    <mergeCell ref="B308:E308"/>
    <mergeCell ref="B309:E309"/>
    <mergeCell ref="B310:E310"/>
    <mergeCell ref="B311:E311"/>
    <mergeCell ref="B312:E312"/>
  </mergeCells>
  <pageMargins left="0.7" right="0.7" top="0.75" bottom="0.75" header="0.3" footer="0.3"/>
  <pageSetup paperSize="9" scale="7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8"/>
  <sheetViews>
    <sheetView topLeftCell="A193" workbookViewId="0">
      <selection activeCell="A117" sqref="A117:R120"/>
    </sheetView>
  </sheetViews>
  <sheetFormatPr defaultRowHeight="12.75" x14ac:dyDescent="0.2"/>
  <cols>
    <col min="1" max="1" width="5.85546875" style="63" customWidth="1"/>
    <col min="2" max="2" width="9" style="63" customWidth="1"/>
    <col min="3" max="4" width="7.5703125" style="63" customWidth="1"/>
    <col min="5" max="5" width="19.42578125" style="63" customWidth="1"/>
    <col min="6" max="6" width="14.28515625" style="63" bestFit="1" customWidth="1"/>
    <col min="7" max="7" width="12.140625" style="63" customWidth="1"/>
    <col min="8" max="8" width="13.5703125" style="63" bestFit="1" customWidth="1"/>
    <col min="9" max="9" width="11.7109375" style="63" customWidth="1"/>
    <col min="10" max="10" width="12.42578125" style="63" customWidth="1"/>
    <col min="11" max="11" width="12.140625" style="63" customWidth="1"/>
    <col min="12" max="12" width="13.5703125" style="63" bestFit="1" customWidth="1"/>
    <col min="13" max="13" width="11.85546875" style="63" customWidth="1"/>
    <col min="14" max="15" width="12.28515625" style="63" customWidth="1"/>
    <col min="16" max="16" width="11.140625" style="63" customWidth="1"/>
    <col min="17" max="17" width="11.7109375" style="63" customWidth="1"/>
    <col min="18" max="18" width="12.28515625" style="63" customWidth="1"/>
    <col min="19" max="20" width="9.140625" style="63"/>
    <col min="21" max="22" width="12" style="63" bestFit="1" customWidth="1"/>
    <col min="23" max="16384" width="9.140625" style="63"/>
  </cols>
  <sheetData>
    <row r="1" spans="1:22" x14ac:dyDescent="0.2">
      <c r="A1" s="1719" t="s">
        <v>633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1719"/>
      <c r="N1" s="1719"/>
      <c r="O1" s="1719"/>
      <c r="P1" s="1719"/>
      <c r="Q1" s="1719"/>
      <c r="R1" s="1719"/>
    </row>
    <row r="2" spans="1:22" x14ac:dyDescent="0.2">
      <c r="A2" s="1719" t="s">
        <v>642</v>
      </c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  <c r="P2" s="1719"/>
      <c r="Q2" s="1719"/>
      <c r="R2" s="1719"/>
    </row>
    <row r="3" spans="1:22" ht="13.5" thickBot="1" x14ac:dyDescent="0.25">
      <c r="A3" s="70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706"/>
      <c r="P3" s="1720" t="s">
        <v>503</v>
      </c>
      <c r="Q3" s="1721"/>
      <c r="R3" s="1721"/>
    </row>
    <row r="4" spans="1:22" ht="14.25" thickTop="1" thickBot="1" x14ac:dyDescent="0.25">
      <c r="A4" s="1722" t="s">
        <v>0</v>
      </c>
      <c r="B4" s="1724" t="s">
        <v>504</v>
      </c>
      <c r="C4" s="1724"/>
      <c r="D4" s="1724"/>
      <c r="E4" s="1725"/>
      <c r="F4" s="1728" t="s">
        <v>505</v>
      </c>
      <c r="G4" s="1731" t="s">
        <v>26</v>
      </c>
      <c r="H4" s="1732"/>
      <c r="I4" s="1732"/>
      <c r="J4" s="1733"/>
      <c r="K4" s="1737" t="s">
        <v>27</v>
      </c>
      <c r="L4" s="1738"/>
      <c r="M4" s="1738"/>
      <c r="N4" s="1738"/>
      <c r="O4" s="1738"/>
      <c r="P4" s="1738"/>
      <c r="Q4" s="1738"/>
      <c r="R4" s="1739"/>
    </row>
    <row r="5" spans="1:22" x14ac:dyDescent="0.2">
      <c r="A5" s="1723"/>
      <c r="B5" s="1726"/>
      <c r="C5" s="1726"/>
      <c r="D5" s="1726"/>
      <c r="E5" s="1727"/>
      <c r="F5" s="1729"/>
      <c r="G5" s="1734"/>
      <c r="H5" s="1735"/>
      <c r="I5" s="1735"/>
      <c r="J5" s="1736"/>
      <c r="K5" s="1740" t="s">
        <v>268</v>
      </c>
      <c r="L5" s="1741"/>
      <c r="M5" s="1741"/>
      <c r="N5" s="1742"/>
      <c r="O5" s="1740" t="s">
        <v>51</v>
      </c>
      <c r="P5" s="1741"/>
      <c r="Q5" s="1741"/>
      <c r="R5" s="1743"/>
    </row>
    <row r="6" spans="1:22" ht="12.75" customHeight="1" x14ac:dyDescent="0.2">
      <c r="A6" s="1723"/>
      <c r="B6" s="1726"/>
      <c r="C6" s="1726"/>
      <c r="D6" s="1726"/>
      <c r="E6" s="1727"/>
      <c r="F6" s="1729"/>
      <c r="G6" s="1746" t="s">
        <v>634</v>
      </c>
      <c r="H6" s="1747" t="s">
        <v>643</v>
      </c>
      <c r="I6" s="1744" t="s">
        <v>467</v>
      </c>
      <c r="J6" s="1745" t="s">
        <v>435</v>
      </c>
      <c r="K6" s="1746" t="s">
        <v>634</v>
      </c>
      <c r="L6" s="1747" t="s">
        <v>643</v>
      </c>
      <c r="M6" s="1744" t="s">
        <v>467</v>
      </c>
      <c r="N6" s="1745" t="s">
        <v>435</v>
      </c>
      <c r="O6" s="1746" t="s">
        <v>634</v>
      </c>
      <c r="P6" s="1747" t="s">
        <v>643</v>
      </c>
      <c r="Q6" s="1744" t="s">
        <v>467</v>
      </c>
      <c r="R6" s="1745" t="s">
        <v>435</v>
      </c>
      <c r="V6" s="410"/>
    </row>
    <row r="7" spans="1:22" ht="26.25" customHeight="1" x14ac:dyDescent="0.2">
      <c r="A7" s="1723"/>
      <c r="B7" s="1726"/>
      <c r="C7" s="1726"/>
      <c r="D7" s="1726"/>
      <c r="E7" s="1727"/>
      <c r="F7" s="1730"/>
      <c r="G7" s="1746"/>
      <c r="H7" s="1747"/>
      <c r="I7" s="1744"/>
      <c r="J7" s="1745"/>
      <c r="K7" s="1746"/>
      <c r="L7" s="1747"/>
      <c r="M7" s="1744"/>
      <c r="N7" s="1745"/>
      <c r="O7" s="1746"/>
      <c r="P7" s="1747"/>
      <c r="Q7" s="1744"/>
      <c r="R7" s="1745"/>
      <c r="V7" s="410"/>
    </row>
    <row r="8" spans="1:22" ht="13.5" thickBot="1" x14ac:dyDescent="0.25">
      <c r="A8" s="1723"/>
      <c r="B8" s="1752" t="s">
        <v>353</v>
      </c>
      <c r="C8" s="1752"/>
      <c r="D8" s="1752"/>
      <c r="E8" s="1753"/>
      <c r="F8" s="709"/>
      <c r="G8" s="710" t="s">
        <v>361</v>
      </c>
      <c r="H8" s="711" t="s">
        <v>368</v>
      </c>
      <c r="I8" s="711" t="s">
        <v>370</v>
      </c>
      <c r="J8" s="712" t="s">
        <v>372</v>
      </c>
      <c r="K8" s="713" t="s">
        <v>374</v>
      </c>
      <c r="L8" s="707" t="s">
        <v>506</v>
      </c>
      <c r="M8" s="707" t="s">
        <v>507</v>
      </c>
      <c r="N8" s="714" t="s">
        <v>508</v>
      </c>
      <c r="O8" s="715" t="s">
        <v>28</v>
      </c>
      <c r="P8" s="707" t="s">
        <v>29</v>
      </c>
      <c r="Q8" s="707" t="s">
        <v>30</v>
      </c>
      <c r="R8" s="716" t="s">
        <v>31</v>
      </c>
    </row>
    <row r="9" spans="1:22" ht="13.5" thickBot="1" x14ac:dyDescent="0.25">
      <c r="A9" s="1754" t="s">
        <v>509</v>
      </c>
      <c r="B9" s="1755"/>
      <c r="C9" s="1755"/>
      <c r="D9" s="1755"/>
      <c r="E9" s="1755"/>
      <c r="F9" s="717"/>
      <c r="G9" s="718">
        <f t="shared" ref="G9:M9" si="0">G32+G37</f>
        <v>623933891</v>
      </c>
      <c r="H9" s="718">
        <f t="shared" si="0"/>
        <v>938937719</v>
      </c>
      <c r="I9" s="718">
        <f t="shared" si="0"/>
        <v>938937719</v>
      </c>
      <c r="J9" s="1329">
        <f>I9/H9</f>
        <v>1</v>
      </c>
      <c r="K9" s="719">
        <f t="shared" si="0"/>
        <v>215019720</v>
      </c>
      <c r="L9" s="720">
        <f t="shared" si="0"/>
        <v>520079883</v>
      </c>
      <c r="M9" s="720">
        <f t="shared" si="0"/>
        <v>520079883</v>
      </c>
      <c r="N9" s="882">
        <f>M9/L9</f>
        <v>1</v>
      </c>
      <c r="O9" s="718">
        <f>O32+O37</f>
        <v>39455000</v>
      </c>
      <c r="P9" s="720">
        <f>P32</f>
        <v>50121364</v>
      </c>
      <c r="Q9" s="720">
        <f>Q32+Q37</f>
        <v>50121364</v>
      </c>
      <c r="R9" s="848">
        <f>Q9/P9</f>
        <v>1</v>
      </c>
      <c r="V9" s="410"/>
    </row>
    <row r="10" spans="1:22" x14ac:dyDescent="0.2">
      <c r="A10" s="722" t="s">
        <v>353</v>
      </c>
      <c r="B10" s="1756" t="s">
        <v>42</v>
      </c>
      <c r="C10" s="1757"/>
      <c r="D10" s="1757"/>
      <c r="E10" s="1757"/>
      <c r="F10" s="723"/>
      <c r="G10" s="724"/>
      <c r="H10" s="725"/>
      <c r="I10" s="726"/>
      <c r="J10" s="1302"/>
      <c r="K10" s="727"/>
      <c r="L10" s="728"/>
      <c r="M10" s="728"/>
      <c r="N10" s="883"/>
      <c r="O10" s="725"/>
      <c r="P10" s="728"/>
      <c r="Q10" s="1303"/>
      <c r="R10" s="896"/>
      <c r="S10" s="729"/>
      <c r="V10" s="410"/>
    </row>
    <row r="11" spans="1:22" x14ac:dyDescent="0.2">
      <c r="A11" s="729"/>
      <c r="B11" s="1758" t="s">
        <v>510</v>
      </c>
      <c r="C11" s="1759"/>
      <c r="D11" s="1759"/>
      <c r="E11" s="1759"/>
      <c r="F11" s="730" t="s">
        <v>511</v>
      </c>
      <c r="G11" s="731">
        <f t="shared" ref="G11:G19" si="1">K11+O11+G76+K76+O76+G140</f>
        <v>28581144</v>
      </c>
      <c r="H11" s="732">
        <f t="shared" ref="H11:H19" si="2">L11+P11+H76+L76+P76+H140</f>
        <v>27758501</v>
      </c>
      <c r="I11" s="740">
        <f t="shared" ref="I11:I19" si="3">M11+Q11+I76+M76+Q76+I140</f>
        <v>28735278</v>
      </c>
      <c r="J11" s="876">
        <f>I11/H11</f>
        <v>1.0351883914769029</v>
      </c>
      <c r="K11" s="741">
        <v>801940</v>
      </c>
      <c r="L11" s="1304">
        <v>801940</v>
      </c>
      <c r="M11" s="733">
        <v>1778717</v>
      </c>
      <c r="N11" s="878">
        <f>M11/L11</f>
        <v>2.2180175574232486</v>
      </c>
      <c r="P11" s="735"/>
      <c r="Q11" s="735"/>
      <c r="R11" s="854"/>
      <c r="V11" s="410"/>
    </row>
    <row r="12" spans="1:22" x14ac:dyDescent="0.2">
      <c r="A12" s="736"/>
      <c r="B12" s="1750" t="s">
        <v>512</v>
      </c>
      <c r="C12" s="1750"/>
      <c r="D12" s="1750"/>
      <c r="E12" s="1751"/>
      <c r="F12" s="739" t="s">
        <v>513</v>
      </c>
      <c r="G12" s="731">
        <f t="shared" si="1"/>
        <v>2902172</v>
      </c>
      <c r="H12" s="732">
        <f t="shared" si="2"/>
        <v>3019291</v>
      </c>
      <c r="I12" s="740">
        <f t="shared" si="3"/>
        <v>3019291</v>
      </c>
      <c r="J12" s="876">
        <f t="shared" ref="J12:J19" si="4">N12+R12+J77+N77+R77+J141</f>
        <v>1</v>
      </c>
      <c r="K12" s="741"/>
      <c r="L12" s="740"/>
      <c r="M12" s="740"/>
      <c r="N12" s="878"/>
      <c r="O12" s="742"/>
      <c r="P12" s="740"/>
      <c r="Q12" s="821"/>
      <c r="R12" s="854"/>
      <c r="V12" s="410"/>
    </row>
    <row r="13" spans="1:22" x14ac:dyDescent="0.2">
      <c r="A13" s="736"/>
      <c r="B13" s="738" t="s">
        <v>514</v>
      </c>
      <c r="C13" s="743"/>
      <c r="D13" s="743"/>
      <c r="E13" s="743"/>
      <c r="F13" s="739" t="s">
        <v>511</v>
      </c>
      <c r="G13" s="731">
        <f t="shared" si="1"/>
        <v>170042972</v>
      </c>
      <c r="H13" s="732">
        <f t="shared" si="2"/>
        <v>198636963</v>
      </c>
      <c r="I13" s="740">
        <f t="shared" si="3"/>
        <v>198636963</v>
      </c>
      <c r="J13" s="876">
        <f t="shared" si="4"/>
        <v>2</v>
      </c>
      <c r="K13" s="741">
        <v>170042972</v>
      </c>
      <c r="L13" s="740">
        <v>190879568</v>
      </c>
      <c r="M13" s="740">
        <v>190879568</v>
      </c>
      <c r="N13" s="878">
        <f t="shared" ref="N13:N37" si="5">M13/L13</f>
        <v>1</v>
      </c>
      <c r="O13" s="744"/>
      <c r="P13" s="745"/>
      <c r="Q13" s="1305"/>
      <c r="R13" s="854"/>
    </row>
    <row r="14" spans="1:22" x14ac:dyDescent="0.2">
      <c r="A14" s="746"/>
      <c r="B14" s="368" t="s">
        <v>515</v>
      </c>
      <c r="C14" s="747"/>
      <c r="D14" s="747"/>
      <c r="E14" s="743"/>
      <c r="F14" s="739" t="s">
        <v>511</v>
      </c>
      <c r="G14" s="731">
        <f t="shared" si="1"/>
        <v>292524039</v>
      </c>
      <c r="H14" s="732">
        <f t="shared" si="2"/>
        <v>289767710</v>
      </c>
      <c r="I14" s="740">
        <f t="shared" si="3"/>
        <v>289767710</v>
      </c>
      <c r="J14" s="876">
        <f t="shared" si="4"/>
        <v>1</v>
      </c>
      <c r="K14" s="741"/>
      <c r="L14" s="740"/>
      <c r="M14" s="740"/>
      <c r="N14" s="878"/>
      <c r="O14" s="742"/>
      <c r="P14" s="740"/>
      <c r="Q14" s="732"/>
      <c r="R14" s="854"/>
      <c r="U14" s="410"/>
    </row>
    <row r="15" spans="1:22" x14ac:dyDescent="0.2">
      <c r="A15" s="736"/>
      <c r="B15" s="738" t="s">
        <v>516</v>
      </c>
      <c r="C15" s="743"/>
      <c r="D15" s="743"/>
      <c r="E15" s="743"/>
      <c r="F15" s="739" t="s">
        <v>513</v>
      </c>
      <c r="G15" s="731">
        <f t="shared" si="1"/>
        <v>4760000</v>
      </c>
      <c r="H15" s="732">
        <f t="shared" si="2"/>
        <v>5258390</v>
      </c>
      <c r="I15" s="740">
        <f t="shared" si="3"/>
        <v>5258390</v>
      </c>
      <c r="J15" s="876">
        <f t="shared" si="4"/>
        <v>2</v>
      </c>
      <c r="K15" s="741">
        <v>2160000</v>
      </c>
      <c r="L15" s="740">
        <v>2160000</v>
      </c>
      <c r="M15" s="740">
        <v>2160000</v>
      </c>
      <c r="N15" s="878">
        <f t="shared" si="5"/>
        <v>1</v>
      </c>
      <c r="O15" s="742">
        <v>2600000</v>
      </c>
      <c r="P15" s="740">
        <v>3098390</v>
      </c>
      <c r="Q15" s="740">
        <v>3098390</v>
      </c>
      <c r="R15" s="854">
        <f>Q15/P15</f>
        <v>1</v>
      </c>
      <c r="U15" s="410"/>
    </row>
    <row r="16" spans="1:22" x14ac:dyDescent="0.2">
      <c r="A16" s="736"/>
      <c r="B16" s="738" t="s">
        <v>517</v>
      </c>
      <c r="C16" s="743"/>
      <c r="D16" s="743"/>
      <c r="E16" s="743"/>
      <c r="F16" s="739" t="s">
        <v>513</v>
      </c>
      <c r="G16" s="731">
        <f t="shared" si="1"/>
        <v>531983</v>
      </c>
      <c r="H16" s="732">
        <f t="shared" si="2"/>
        <v>531983</v>
      </c>
      <c r="I16" s="740">
        <f t="shared" si="3"/>
        <v>531983</v>
      </c>
      <c r="J16" s="876">
        <f t="shared" si="4"/>
        <v>1</v>
      </c>
      <c r="K16" s="741">
        <v>531983</v>
      </c>
      <c r="L16" s="740">
        <v>531983</v>
      </c>
      <c r="M16" s="740">
        <v>531983</v>
      </c>
      <c r="N16" s="878">
        <f t="shared" si="5"/>
        <v>1</v>
      </c>
      <c r="O16" s="742"/>
      <c r="P16" s="740"/>
      <c r="Q16" s="1305"/>
      <c r="R16" s="854"/>
      <c r="U16" s="410"/>
    </row>
    <row r="17" spans="1:21" x14ac:dyDescent="0.2">
      <c r="A17" s="736"/>
      <c r="B17" s="738" t="s">
        <v>518</v>
      </c>
      <c r="C17" s="743"/>
      <c r="D17" s="743"/>
      <c r="E17" s="743"/>
      <c r="F17" s="739" t="s">
        <v>513</v>
      </c>
      <c r="G17" s="731">
        <f t="shared" si="1"/>
        <v>32626234</v>
      </c>
      <c r="H17" s="732">
        <f t="shared" si="2"/>
        <v>265998602</v>
      </c>
      <c r="I17" s="740">
        <f t="shared" si="3"/>
        <v>265021825</v>
      </c>
      <c r="J17" s="876">
        <f t="shared" si="4"/>
        <v>1.9962331661793602</v>
      </c>
      <c r="K17" s="741">
        <v>32626234</v>
      </c>
      <c r="L17" s="740">
        <v>259309820</v>
      </c>
      <c r="M17" s="740">
        <v>258333043</v>
      </c>
      <c r="N17" s="878">
        <f t="shared" si="5"/>
        <v>0.99623316617936031</v>
      </c>
      <c r="O17" s="742"/>
      <c r="P17" s="740"/>
      <c r="Q17" s="1305"/>
      <c r="R17" s="854"/>
    </row>
    <row r="18" spans="1:21" x14ac:dyDescent="0.2">
      <c r="A18" s="736"/>
      <c r="B18" s="1763" t="s">
        <v>519</v>
      </c>
      <c r="C18" s="1764"/>
      <c r="D18" s="1764"/>
      <c r="E18" s="748"/>
      <c r="F18" s="749" t="s">
        <v>511</v>
      </c>
      <c r="G18" s="731">
        <f t="shared" si="1"/>
        <v>0</v>
      </c>
      <c r="H18" s="732">
        <f t="shared" si="2"/>
        <v>337975</v>
      </c>
      <c r="I18" s="740">
        <f t="shared" si="3"/>
        <v>337975</v>
      </c>
      <c r="J18" s="876">
        <f t="shared" si="4"/>
        <v>1</v>
      </c>
      <c r="K18" s="741"/>
      <c r="L18" s="740"/>
      <c r="M18" s="740"/>
      <c r="N18" s="878"/>
      <c r="O18" s="742"/>
      <c r="P18" s="740"/>
      <c r="Q18" s="1305"/>
      <c r="R18" s="854"/>
    </row>
    <row r="19" spans="1:21" x14ac:dyDescent="0.2">
      <c r="A19" s="736"/>
      <c r="B19" s="738" t="s">
        <v>520</v>
      </c>
      <c r="C19" s="743"/>
      <c r="D19" s="743"/>
      <c r="E19" s="743"/>
      <c r="F19" s="739" t="s">
        <v>511</v>
      </c>
      <c r="G19" s="731">
        <f t="shared" si="1"/>
        <v>663190</v>
      </c>
      <c r="H19" s="732">
        <f t="shared" si="2"/>
        <v>1000857</v>
      </c>
      <c r="I19" s="740">
        <f t="shared" si="3"/>
        <v>1000857</v>
      </c>
      <c r="J19" s="876">
        <f t="shared" si="4"/>
        <v>1</v>
      </c>
      <c r="K19" s="741"/>
      <c r="L19" s="740"/>
      <c r="M19" s="740"/>
      <c r="N19" s="878"/>
      <c r="O19" s="750"/>
      <c r="P19" s="751"/>
      <c r="Q19" s="1305"/>
      <c r="R19" s="854"/>
    </row>
    <row r="20" spans="1:21" x14ac:dyDescent="0.2">
      <c r="A20" s="736"/>
      <c r="B20" s="738" t="s">
        <v>521</v>
      </c>
      <c r="C20" s="743"/>
      <c r="D20" s="743"/>
      <c r="E20" s="743"/>
      <c r="F20" s="739" t="s">
        <v>511</v>
      </c>
      <c r="G20" s="731"/>
      <c r="H20" s="732"/>
      <c r="I20" s="740"/>
      <c r="J20" s="876"/>
      <c r="K20" s="741"/>
      <c r="L20" s="740"/>
      <c r="M20" s="740"/>
      <c r="N20" s="878"/>
      <c r="O20" s="750"/>
      <c r="P20" s="751"/>
      <c r="Q20" s="1305"/>
      <c r="R20" s="854"/>
    </row>
    <row r="21" spans="1:21" x14ac:dyDescent="0.2">
      <c r="A21" s="736"/>
      <c r="B21" s="738" t="s">
        <v>522</v>
      </c>
      <c r="C21" s="743"/>
      <c r="D21" s="743"/>
      <c r="E21" s="743"/>
      <c r="F21" s="739" t="s">
        <v>511</v>
      </c>
      <c r="G21" s="731">
        <f t="shared" ref="G21:J26" si="6">K21+O21+G86+K86+O86+G150</f>
        <v>6403666</v>
      </c>
      <c r="H21" s="732">
        <f t="shared" si="6"/>
        <v>7263300</v>
      </c>
      <c r="I21" s="740">
        <f t="shared" si="6"/>
        <v>7263300</v>
      </c>
      <c r="J21" s="876">
        <f t="shared" si="6"/>
        <v>1</v>
      </c>
      <c r="K21" s="741">
        <v>6403666</v>
      </c>
      <c r="L21" s="740">
        <v>7263300</v>
      </c>
      <c r="M21" s="740">
        <v>7263300</v>
      </c>
      <c r="N21" s="878">
        <f t="shared" si="5"/>
        <v>1</v>
      </c>
      <c r="O21" s="750"/>
      <c r="P21" s="751"/>
      <c r="Q21" s="1305"/>
      <c r="R21" s="854"/>
      <c r="U21" s="410"/>
    </row>
    <row r="22" spans="1:21" x14ac:dyDescent="0.2">
      <c r="A22" s="736"/>
      <c r="B22" s="738" t="s">
        <v>523</v>
      </c>
      <c r="C22" s="743"/>
      <c r="D22" s="743"/>
      <c r="E22" s="743"/>
      <c r="F22" s="739" t="s">
        <v>511</v>
      </c>
      <c r="G22" s="731">
        <f t="shared" si="6"/>
        <v>0</v>
      </c>
      <c r="H22" s="732">
        <f t="shared" si="6"/>
        <v>341648</v>
      </c>
      <c r="I22" s="740">
        <f t="shared" si="6"/>
        <v>341648</v>
      </c>
      <c r="J22" s="876">
        <f t="shared" si="6"/>
        <v>1</v>
      </c>
      <c r="K22" s="741"/>
      <c r="L22" s="740"/>
      <c r="M22" s="740"/>
      <c r="N22" s="878"/>
      <c r="O22" s="750"/>
      <c r="P22" s="751"/>
      <c r="Q22" s="1305"/>
      <c r="R22" s="854"/>
    </row>
    <row r="23" spans="1:21" x14ac:dyDescent="0.2">
      <c r="A23" s="736"/>
      <c r="B23" s="738" t="s">
        <v>524</v>
      </c>
      <c r="C23" s="743"/>
      <c r="D23" s="743"/>
      <c r="E23" s="743"/>
      <c r="F23" s="739" t="s">
        <v>513</v>
      </c>
      <c r="G23" s="731">
        <f t="shared" si="6"/>
        <v>1819600</v>
      </c>
      <c r="H23" s="732">
        <f t="shared" si="6"/>
        <v>0</v>
      </c>
      <c r="I23" s="740">
        <f t="shared" si="6"/>
        <v>0</v>
      </c>
      <c r="J23" s="876">
        <f t="shared" si="6"/>
        <v>0</v>
      </c>
      <c r="K23" s="741">
        <v>1819600</v>
      </c>
      <c r="L23" s="740"/>
      <c r="M23" s="740"/>
      <c r="N23" s="878"/>
      <c r="O23" s="750"/>
      <c r="P23" s="751"/>
      <c r="Q23" s="1305"/>
      <c r="R23" s="854"/>
      <c r="U23" s="410"/>
    </row>
    <row r="24" spans="1:21" x14ac:dyDescent="0.2">
      <c r="A24" s="736"/>
      <c r="B24" s="738" t="s">
        <v>38</v>
      </c>
      <c r="C24" s="743"/>
      <c r="D24" s="743"/>
      <c r="E24" s="743"/>
      <c r="F24" s="739" t="s">
        <v>511</v>
      </c>
      <c r="G24" s="731">
        <f t="shared" si="6"/>
        <v>3722726</v>
      </c>
      <c r="H24" s="732">
        <f t="shared" si="6"/>
        <v>3478740</v>
      </c>
      <c r="I24" s="740">
        <f t="shared" si="6"/>
        <v>3478740</v>
      </c>
      <c r="J24" s="876">
        <f t="shared" si="6"/>
        <v>1</v>
      </c>
      <c r="K24" s="752"/>
      <c r="L24" s="740"/>
      <c r="M24" s="740"/>
      <c r="N24" s="878"/>
      <c r="O24" s="750"/>
      <c r="P24" s="751"/>
      <c r="Q24" s="1305"/>
      <c r="R24" s="854"/>
    </row>
    <row r="25" spans="1:21" x14ac:dyDescent="0.2">
      <c r="A25" s="736"/>
      <c r="B25" s="738" t="s">
        <v>525</v>
      </c>
      <c r="C25" s="743"/>
      <c r="D25" s="743"/>
      <c r="E25" s="743"/>
      <c r="F25" s="739" t="s">
        <v>511</v>
      </c>
      <c r="G25" s="731">
        <f t="shared" si="6"/>
        <v>347000</v>
      </c>
      <c r="H25" s="732">
        <f t="shared" si="6"/>
        <v>324240</v>
      </c>
      <c r="I25" s="740">
        <f t="shared" si="6"/>
        <v>324240</v>
      </c>
      <c r="J25" s="876">
        <f t="shared" si="6"/>
        <v>1</v>
      </c>
      <c r="K25" s="752"/>
      <c r="L25" s="740"/>
      <c r="M25" s="740"/>
      <c r="N25" s="878"/>
      <c r="O25" s="750"/>
      <c r="P25" s="751"/>
      <c r="Q25" s="1305"/>
      <c r="R25" s="854"/>
    </row>
    <row r="26" spans="1:21" x14ac:dyDescent="0.2">
      <c r="A26" s="736"/>
      <c r="B26" s="738" t="s">
        <v>526</v>
      </c>
      <c r="C26" s="743"/>
      <c r="D26" s="743"/>
      <c r="E26" s="743"/>
      <c r="F26" s="739" t="s">
        <v>513</v>
      </c>
      <c r="G26" s="731">
        <f t="shared" si="6"/>
        <v>40451895</v>
      </c>
      <c r="H26" s="732">
        <f t="shared" si="6"/>
        <v>28014906</v>
      </c>
      <c r="I26" s="740">
        <f t="shared" si="6"/>
        <v>28014906</v>
      </c>
      <c r="J26" s="876">
        <f t="shared" si="6"/>
        <v>2</v>
      </c>
      <c r="K26" s="741"/>
      <c r="L26" s="740">
        <v>186222</v>
      </c>
      <c r="M26" s="740">
        <v>186222</v>
      </c>
      <c r="N26" s="878">
        <f t="shared" si="5"/>
        <v>1</v>
      </c>
      <c r="O26" s="750"/>
      <c r="P26" s="751"/>
      <c r="Q26" s="1305"/>
      <c r="R26" s="854"/>
    </row>
    <row r="27" spans="1:21" x14ac:dyDescent="0.2">
      <c r="A27" s="736"/>
      <c r="B27" s="738" t="s">
        <v>479</v>
      </c>
      <c r="C27" s="743"/>
      <c r="D27" s="743"/>
      <c r="E27" s="743"/>
      <c r="F27" s="739" t="s">
        <v>513</v>
      </c>
      <c r="G27" s="731"/>
      <c r="H27" s="732">
        <f t="shared" ref="H27:J31" si="7">L27+P27+H92+L92+P92+H156</f>
        <v>40988851</v>
      </c>
      <c r="I27" s="740">
        <f t="shared" si="7"/>
        <v>40988851</v>
      </c>
      <c r="J27" s="876">
        <f t="shared" si="7"/>
        <v>1</v>
      </c>
      <c r="K27" s="741"/>
      <c r="L27" s="740">
        <v>40988851</v>
      </c>
      <c r="M27" s="740">
        <v>40988851</v>
      </c>
      <c r="N27" s="878">
        <f t="shared" si="5"/>
        <v>1</v>
      </c>
      <c r="O27" s="750"/>
      <c r="P27" s="751"/>
      <c r="Q27" s="1305"/>
      <c r="R27" s="854"/>
    </row>
    <row r="28" spans="1:21" x14ac:dyDescent="0.2">
      <c r="A28" s="736"/>
      <c r="B28" s="738" t="s">
        <v>527</v>
      </c>
      <c r="C28" s="743"/>
      <c r="D28" s="743"/>
      <c r="E28" s="743"/>
      <c r="F28" s="739" t="s">
        <v>513</v>
      </c>
      <c r="G28" s="731">
        <f>K28+O28+G93+K93+O93+G157</f>
        <v>36855000</v>
      </c>
      <c r="H28" s="732">
        <f t="shared" si="7"/>
        <v>47022974</v>
      </c>
      <c r="I28" s="740">
        <f t="shared" si="7"/>
        <v>47022974</v>
      </c>
      <c r="J28" s="876">
        <f t="shared" si="7"/>
        <v>1</v>
      </c>
      <c r="K28" s="752"/>
      <c r="L28" s="740"/>
      <c r="M28" s="740"/>
      <c r="N28" s="878"/>
      <c r="O28" s="742">
        <v>36855000</v>
      </c>
      <c r="P28" s="740">
        <v>47022974</v>
      </c>
      <c r="Q28" s="732">
        <v>47022974</v>
      </c>
      <c r="R28" s="854">
        <f>Q28/P28</f>
        <v>1</v>
      </c>
    </row>
    <row r="29" spans="1:21" x14ac:dyDescent="0.2">
      <c r="A29" s="736"/>
      <c r="B29" s="738" t="s">
        <v>638</v>
      </c>
      <c r="C29" s="743"/>
      <c r="D29" s="743"/>
      <c r="E29" s="743"/>
      <c r="F29" s="739" t="s">
        <v>513</v>
      </c>
      <c r="G29" s="1306"/>
      <c r="H29" s="732">
        <f t="shared" si="7"/>
        <v>10878424</v>
      </c>
      <c r="I29" s="740">
        <f t="shared" si="7"/>
        <v>10878424</v>
      </c>
      <c r="J29" s="876">
        <f t="shared" si="7"/>
        <v>1</v>
      </c>
      <c r="K29" s="752"/>
      <c r="L29" s="742">
        <v>10878424</v>
      </c>
      <c r="M29" s="740">
        <v>10878424</v>
      </c>
      <c r="N29" s="878">
        <f t="shared" si="5"/>
        <v>1</v>
      </c>
      <c r="O29" s="742"/>
      <c r="P29" s="740"/>
      <c r="Q29" s="821"/>
      <c r="R29" s="854"/>
    </row>
    <row r="30" spans="1:21" x14ac:dyDescent="0.2">
      <c r="A30" s="736"/>
      <c r="B30" s="738" t="s">
        <v>639</v>
      </c>
      <c r="C30" s="743"/>
      <c r="D30" s="743"/>
      <c r="E30" s="743"/>
      <c r="F30" s="739" t="s">
        <v>513</v>
      </c>
      <c r="G30" s="1306"/>
      <c r="H30" s="732">
        <f t="shared" si="7"/>
        <v>6229913</v>
      </c>
      <c r="I30" s="740">
        <f t="shared" si="7"/>
        <v>6229913</v>
      </c>
      <c r="J30" s="876">
        <f t="shared" si="7"/>
        <v>1</v>
      </c>
      <c r="K30" s="752"/>
      <c r="L30" s="742">
        <v>6229913</v>
      </c>
      <c r="M30" s="740">
        <v>6229913</v>
      </c>
      <c r="N30" s="878">
        <f t="shared" si="5"/>
        <v>1</v>
      </c>
      <c r="O30" s="742"/>
      <c r="P30" s="740"/>
      <c r="Q30" s="821"/>
      <c r="R30" s="854"/>
    </row>
    <row r="31" spans="1:21" x14ac:dyDescent="0.2">
      <c r="A31" s="736"/>
      <c r="B31" s="738" t="s">
        <v>640</v>
      </c>
      <c r="C31" s="743"/>
      <c r="D31" s="743"/>
      <c r="E31" s="743"/>
      <c r="F31" s="739" t="s">
        <v>511</v>
      </c>
      <c r="G31" s="1306"/>
      <c r="H31" s="732">
        <f t="shared" si="7"/>
        <v>428</v>
      </c>
      <c r="I31" s="740">
        <f t="shared" si="7"/>
        <v>428</v>
      </c>
      <c r="J31" s="876">
        <f t="shared" si="7"/>
        <v>1</v>
      </c>
      <c r="K31" s="754"/>
      <c r="L31" s="742"/>
      <c r="M31" s="740"/>
      <c r="N31" s="878"/>
      <c r="O31" s="742"/>
      <c r="P31" s="740"/>
      <c r="Q31" s="821"/>
      <c r="R31" s="854"/>
    </row>
    <row r="32" spans="1:21" x14ac:dyDescent="0.2">
      <c r="A32" s="755" t="s">
        <v>353</v>
      </c>
      <c r="B32" s="1765" t="s">
        <v>528</v>
      </c>
      <c r="C32" s="1766"/>
      <c r="D32" s="1766"/>
      <c r="E32" s="1766"/>
      <c r="F32" s="758"/>
      <c r="G32" s="759">
        <f>K32+O32+G97+K97+O97+G161+K161</f>
        <v>622231621</v>
      </c>
      <c r="H32" s="759">
        <f>SUM(H11:H31)</f>
        <v>936853696</v>
      </c>
      <c r="I32" s="759">
        <f>SUM(I11:I31)</f>
        <v>936853696</v>
      </c>
      <c r="J32" s="877">
        <f>I32/H32</f>
        <v>1</v>
      </c>
      <c r="K32" s="759">
        <f>SUM(K11:K24)</f>
        <v>214386395</v>
      </c>
      <c r="L32" s="759">
        <f>SUM(L11:L31)</f>
        <v>519230021</v>
      </c>
      <c r="M32" s="760">
        <f>SUM(M11:M31)</f>
        <v>519230021</v>
      </c>
      <c r="N32" s="1318">
        <f t="shared" si="5"/>
        <v>1</v>
      </c>
      <c r="O32" s="759">
        <f>SUM(O11:O28)</f>
        <v>39455000</v>
      </c>
      <c r="P32" s="760">
        <f>SUM(P11:P31)</f>
        <v>50121364</v>
      </c>
      <c r="Q32" s="762">
        <f>SUM(Q11:Q31)</f>
        <v>50121364</v>
      </c>
      <c r="R32" s="1320">
        <f>Q32/P32</f>
        <v>1</v>
      </c>
      <c r="S32" s="729"/>
    </row>
    <row r="33" spans="1:19" x14ac:dyDescent="0.2">
      <c r="A33" s="763" t="s">
        <v>353</v>
      </c>
      <c r="B33" s="764" t="s">
        <v>464</v>
      </c>
      <c r="C33" s="765"/>
      <c r="D33" s="765"/>
      <c r="E33" s="765"/>
      <c r="F33" s="766"/>
      <c r="G33" s="767"/>
      <c r="H33" s="740"/>
      <c r="I33" s="768"/>
      <c r="J33" s="1307"/>
      <c r="K33" s="769"/>
      <c r="L33" s="770"/>
      <c r="M33" s="770"/>
      <c r="N33" s="878"/>
      <c r="O33" s="772"/>
      <c r="P33" s="770"/>
      <c r="Q33" s="826"/>
      <c r="R33" s="854"/>
    </row>
    <row r="34" spans="1:19" x14ac:dyDescent="0.2">
      <c r="A34" s="773"/>
      <c r="B34" s="738" t="s">
        <v>529</v>
      </c>
      <c r="C34" s="743"/>
      <c r="D34" s="743"/>
      <c r="E34" s="774"/>
      <c r="F34" s="739" t="s">
        <v>511</v>
      </c>
      <c r="G34" s="742">
        <v>633325</v>
      </c>
      <c r="H34" s="742">
        <f t="shared" ref="H34:I36" si="8">L34+P34+H99+L99+P99+H163</f>
        <v>790316</v>
      </c>
      <c r="I34" s="742">
        <f t="shared" si="8"/>
        <v>790316</v>
      </c>
      <c r="J34" s="878">
        <f>I34/H34</f>
        <v>1</v>
      </c>
      <c r="K34" s="742">
        <v>633325</v>
      </c>
      <c r="L34" s="740">
        <v>625100</v>
      </c>
      <c r="M34" s="740">
        <v>625100</v>
      </c>
      <c r="N34" s="878">
        <f t="shared" si="5"/>
        <v>1</v>
      </c>
      <c r="O34" s="772"/>
      <c r="P34" s="770"/>
      <c r="Q34" s="826"/>
      <c r="R34" s="854"/>
    </row>
    <row r="35" spans="1:19" x14ac:dyDescent="0.2">
      <c r="A35" s="773"/>
      <c r="B35" s="738" t="s">
        <v>515</v>
      </c>
      <c r="C35" s="743"/>
      <c r="D35" s="743"/>
      <c r="E35" s="774"/>
      <c r="F35" s="739" t="s">
        <v>511</v>
      </c>
      <c r="G35" s="742">
        <f>K35+O35+G100+K100+O100+G164</f>
        <v>1068945</v>
      </c>
      <c r="H35" s="742">
        <f t="shared" si="8"/>
        <v>1068945</v>
      </c>
      <c r="I35" s="742">
        <f t="shared" si="8"/>
        <v>1068945</v>
      </c>
      <c r="J35" s="878">
        <f>I35/H35</f>
        <v>1</v>
      </c>
      <c r="K35" s="742"/>
      <c r="L35" s="740"/>
      <c r="M35" s="740"/>
      <c r="N35" s="878"/>
      <c r="O35" s="772"/>
      <c r="P35" s="770"/>
      <c r="Q35" s="826"/>
      <c r="R35" s="854"/>
    </row>
    <row r="36" spans="1:19" x14ac:dyDescent="0.2">
      <c r="A36" s="773"/>
      <c r="B36" s="738" t="s">
        <v>530</v>
      </c>
      <c r="C36" s="743"/>
      <c r="D36" s="743"/>
      <c r="E36" s="774"/>
      <c r="F36" s="739" t="s">
        <v>511</v>
      </c>
      <c r="G36" s="742"/>
      <c r="H36" s="742">
        <f t="shared" si="8"/>
        <v>224762</v>
      </c>
      <c r="I36" s="742">
        <f t="shared" si="8"/>
        <v>224762</v>
      </c>
      <c r="J36" s="878">
        <f>I36/H36</f>
        <v>1</v>
      </c>
      <c r="K36" s="742"/>
      <c r="L36" s="740">
        <v>224762</v>
      </c>
      <c r="M36" s="740">
        <v>224762</v>
      </c>
      <c r="N36" s="878">
        <f t="shared" si="5"/>
        <v>1</v>
      </c>
      <c r="O36" s="772"/>
      <c r="P36" s="770"/>
      <c r="Q36" s="826"/>
      <c r="R36" s="1321"/>
    </row>
    <row r="37" spans="1:19" ht="13.5" thickBot="1" x14ac:dyDescent="0.25">
      <c r="A37" s="776" t="s">
        <v>531</v>
      </c>
      <c r="B37" s="756" t="s">
        <v>532</v>
      </c>
      <c r="C37" s="757"/>
      <c r="D37" s="757"/>
      <c r="E37" s="757"/>
      <c r="F37" s="758"/>
      <c r="G37" s="759">
        <f>K37+O37+G102+K102+O102+G166+K166</f>
        <v>1702270</v>
      </c>
      <c r="H37" s="759">
        <f>SUM(H34:H36)</f>
        <v>2084023</v>
      </c>
      <c r="I37" s="1330">
        <f>M37+Q37+I102+M102+Q102+I166</f>
        <v>2084023</v>
      </c>
      <c r="J37" s="877">
        <f>N37+R37+J102+N102+R102+J166+N166</f>
        <v>3</v>
      </c>
      <c r="K37" s="759">
        <f>K34</f>
        <v>633325</v>
      </c>
      <c r="L37" s="759">
        <f>SUM(L34:L36)</f>
        <v>849862</v>
      </c>
      <c r="M37" s="760">
        <f>SUM(M34:M36)</f>
        <v>849862</v>
      </c>
      <c r="N37" s="1246">
        <f t="shared" si="5"/>
        <v>1</v>
      </c>
      <c r="O37" s="759"/>
      <c r="P37" s="760"/>
      <c r="Q37" s="823"/>
      <c r="R37" s="1320"/>
      <c r="S37" s="729"/>
    </row>
    <row r="38" spans="1:19" ht="13.5" thickBot="1" x14ac:dyDescent="0.25">
      <c r="A38" s="777">
        <v>2</v>
      </c>
      <c r="B38" s="778" t="s">
        <v>533</v>
      </c>
      <c r="C38" s="779"/>
      <c r="D38" s="779"/>
      <c r="E38" s="779"/>
      <c r="F38" s="780"/>
      <c r="G38" s="781">
        <f>G47</f>
        <v>5490495</v>
      </c>
      <c r="H38" s="781">
        <f>H47</f>
        <v>4371193</v>
      </c>
      <c r="I38" s="720">
        <f>I47</f>
        <v>4371193</v>
      </c>
      <c r="J38" s="879">
        <f>J47</f>
        <v>1</v>
      </c>
      <c r="K38" s="719"/>
      <c r="L38" s="720"/>
      <c r="M38" s="720"/>
      <c r="N38" s="885"/>
      <c r="O38" s="719"/>
      <c r="P38" s="720"/>
      <c r="Q38" s="828"/>
      <c r="R38" s="1322"/>
    </row>
    <row r="39" spans="1:19" x14ac:dyDescent="0.2">
      <c r="A39" s="783"/>
      <c r="B39" s="784" t="s">
        <v>534</v>
      </c>
      <c r="C39" s="785"/>
      <c r="D39" s="785"/>
      <c r="E39" s="785"/>
      <c r="F39" s="786"/>
      <c r="G39" s="742"/>
      <c r="H39" s="740"/>
      <c r="I39" s="787"/>
      <c r="J39" s="878"/>
      <c r="K39" s="788"/>
      <c r="L39" s="789"/>
      <c r="M39" s="789"/>
      <c r="N39" s="886"/>
      <c r="O39" s="788"/>
      <c r="P39" s="789"/>
      <c r="Q39" s="820"/>
      <c r="R39" s="854"/>
    </row>
    <row r="40" spans="1:19" x14ac:dyDescent="0.2">
      <c r="A40" s="783"/>
      <c r="B40" s="738" t="s">
        <v>515</v>
      </c>
      <c r="C40" s="743"/>
      <c r="D40" s="743"/>
      <c r="E40" s="743"/>
      <c r="F40" s="739" t="s">
        <v>511</v>
      </c>
      <c r="G40" s="742">
        <f t="shared" ref="G40:J41" si="9">K40+O40+G105+K105+O105+G169</f>
        <v>458246</v>
      </c>
      <c r="H40" s="742">
        <f t="shared" si="9"/>
        <v>458246</v>
      </c>
      <c r="I40" s="742">
        <f t="shared" si="9"/>
        <v>458246</v>
      </c>
      <c r="J40" s="878">
        <f t="shared" si="9"/>
        <v>1</v>
      </c>
      <c r="K40" s="788"/>
      <c r="L40" s="789"/>
      <c r="M40" s="789"/>
      <c r="N40" s="884"/>
      <c r="O40" s="788"/>
      <c r="P40" s="789"/>
      <c r="Q40" s="820"/>
      <c r="R40" s="854"/>
    </row>
    <row r="41" spans="1:19" x14ac:dyDescent="0.2">
      <c r="A41" s="736"/>
      <c r="B41" s="738" t="s">
        <v>535</v>
      </c>
      <c r="C41" s="743"/>
      <c r="D41" s="743"/>
      <c r="E41" s="743"/>
      <c r="F41" s="739" t="s">
        <v>511</v>
      </c>
      <c r="G41" s="742">
        <f t="shared" si="9"/>
        <v>4109569</v>
      </c>
      <c r="H41" s="742">
        <f t="shared" si="9"/>
        <v>467564</v>
      </c>
      <c r="I41" s="742">
        <f t="shared" si="9"/>
        <v>467564</v>
      </c>
      <c r="J41" s="878">
        <f t="shared" si="9"/>
        <v>2</v>
      </c>
      <c r="K41" s="742"/>
      <c r="L41" s="740"/>
      <c r="M41" s="740"/>
      <c r="N41" s="884"/>
      <c r="O41" s="742"/>
      <c r="P41" s="740"/>
      <c r="Q41" s="821"/>
      <c r="R41" s="854"/>
    </row>
    <row r="42" spans="1:19" x14ac:dyDescent="0.2">
      <c r="A42" s="736"/>
      <c r="B42" s="1750" t="s">
        <v>536</v>
      </c>
      <c r="C42" s="1750"/>
      <c r="D42" s="1750"/>
      <c r="E42" s="1751"/>
      <c r="F42" s="739" t="s">
        <v>511</v>
      </c>
      <c r="G42" s="742"/>
      <c r="H42" s="742"/>
      <c r="I42" s="742"/>
      <c r="J42" s="878"/>
      <c r="K42" s="742"/>
      <c r="L42" s="740"/>
      <c r="M42" s="740"/>
      <c r="N42" s="884"/>
      <c r="O42" s="742"/>
      <c r="P42" s="740"/>
      <c r="Q42" s="821"/>
      <c r="R42" s="854"/>
    </row>
    <row r="43" spans="1:19" x14ac:dyDescent="0.2">
      <c r="A43" s="736"/>
      <c r="B43" s="738" t="s">
        <v>537</v>
      </c>
      <c r="C43" s="743"/>
      <c r="D43" s="743"/>
      <c r="E43" s="743"/>
      <c r="F43" s="739" t="s">
        <v>511</v>
      </c>
      <c r="G43" s="742">
        <f t="shared" ref="G43:J44" si="10">K43+O43+G108+K108+O108+G172</f>
        <v>398520</v>
      </c>
      <c r="H43" s="742">
        <f t="shared" si="10"/>
        <v>582986</v>
      </c>
      <c r="I43" s="742">
        <f t="shared" si="10"/>
        <v>582986</v>
      </c>
      <c r="J43" s="878">
        <f t="shared" si="10"/>
        <v>1</v>
      </c>
      <c r="K43" s="742"/>
      <c r="L43" s="740"/>
      <c r="M43" s="740"/>
      <c r="N43" s="884"/>
      <c r="O43" s="742"/>
      <c r="P43" s="740"/>
      <c r="Q43" s="821"/>
      <c r="R43" s="854"/>
    </row>
    <row r="44" spans="1:19" x14ac:dyDescent="0.2">
      <c r="A44" s="736"/>
      <c r="B44" s="737" t="s">
        <v>48</v>
      </c>
      <c r="C44" s="737"/>
      <c r="D44" s="738"/>
      <c r="E44" s="743"/>
      <c r="F44" s="739" t="s">
        <v>513</v>
      </c>
      <c r="G44" s="742">
        <f t="shared" si="10"/>
        <v>524160</v>
      </c>
      <c r="H44" s="742">
        <f t="shared" si="10"/>
        <v>965543</v>
      </c>
      <c r="I44" s="742">
        <f t="shared" si="10"/>
        <v>965543</v>
      </c>
      <c r="J44" s="878">
        <f t="shared" si="10"/>
        <v>1</v>
      </c>
      <c r="K44" s="742"/>
      <c r="L44" s="740"/>
      <c r="M44" s="740"/>
      <c r="N44" s="884"/>
      <c r="O44" s="742"/>
      <c r="P44" s="740"/>
      <c r="Q44" s="821"/>
      <c r="R44" s="854"/>
    </row>
    <row r="45" spans="1:19" x14ac:dyDescent="0.2">
      <c r="A45" s="736"/>
      <c r="B45" s="738" t="s">
        <v>538</v>
      </c>
      <c r="C45" s="743"/>
      <c r="D45" s="743"/>
      <c r="E45" s="743"/>
      <c r="F45" s="739" t="s">
        <v>511</v>
      </c>
      <c r="G45" s="742"/>
      <c r="H45" s="742"/>
      <c r="I45" s="742"/>
      <c r="J45" s="878"/>
      <c r="K45" s="742"/>
      <c r="L45" s="740"/>
      <c r="M45" s="740"/>
      <c r="N45" s="884"/>
      <c r="O45" s="742"/>
      <c r="P45" s="740"/>
      <c r="Q45" s="821"/>
      <c r="R45" s="854"/>
    </row>
    <row r="46" spans="1:19" x14ac:dyDescent="0.2">
      <c r="A46" s="736"/>
      <c r="B46" s="738" t="s">
        <v>641</v>
      </c>
      <c r="C46" s="743"/>
      <c r="D46" s="743"/>
      <c r="E46" s="743"/>
      <c r="F46" s="739" t="s">
        <v>511</v>
      </c>
      <c r="G46" s="742"/>
      <c r="H46" s="742">
        <f>L46+P46+H111+L111+P111+H175</f>
        <v>1896854</v>
      </c>
      <c r="I46" s="742">
        <f>M46+Q46+I111+M111+Q111+I175</f>
        <v>1896854</v>
      </c>
      <c r="J46" s="878">
        <f>N46+R46+J111+N111+R111+J175</f>
        <v>1</v>
      </c>
      <c r="K46" s="742"/>
      <c r="L46" s="740"/>
      <c r="M46" s="740"/>
      <c r="N46" s="884"/>
      <c r="O46" s="742"/>
      <c r="P46" s="740"/>
      <c r="Q46" s="821"/>
      <c r="R46" s="854"/>
    </row>
    <row r="47" spans="1:19" ht="13.5" thickBot="1" x14ac:dyDescent="0.25">
      <c r="A47" s="792"/>
      <c r="B47" s="756" t="s">
        <v>539</v>
      </c>
      <c r="C47" s="757"/>
      <c r="D47" s="757"/>
      <c r="E47" s="757"/>
      <c r="F47" s="793"/>
      <c r="G47" s="794">
        <f>SUM(G40:G45)</f>
        <v>5490495</v>
      </c>
      <c r="H47" s="794">
        <f>SUM(H40:H46)</f>
        <v>4371193</v>
      </c>
      <c r="I47" s="794">
        <f>SUM(I40:I46)</f>
        <v>4371193</v>
      </c>
      <c r="J47" s="880">
        <f>I47/H47</f>
        <v>1</v>
      </c>
      <c r="K47" s="759"/>
      <c r="L47" s="760"/>
      <c r="M47" s="760"/>
      <c r="N47" s="880"/>
      <c r="O47" s="796"/>
      <c r="P47" s="797"/>
      <c r="Q47" s="1308"/>
      <c r="R47" s="893"/>
      <c r="S47" s="729"/>
    </row>
    <row r="48" spans="1:19" ht="14.25" thickTop="1" thickBot="1" x14ac:dyDescent="0.25">
      <c r="A48" s="1748" t="s">
        <v>540</v>
      </c>
      <c r="B48" s="1749"/>
      <c r="C48" s="1749"/>
      <c r="D48" s="1749"/>
      <c r="E48" s="1749"/>
      <c r="F48" s="799"/>
      <c r="G48" s="800">
        <f>G9+G38</f>
        <v>629424386</v>
      </c>
      <c r="H48" s="800">
        <f>H9+H38</f>
        <v>943308912</v>
      </c>
      <c r="I48" s="800">
        <f>I9+I38</f>
        <v>943308912</v>
      </c>
      <c r="J48" s="881">
        <f>J9+J38</f>
        <v>2</v>
      </c>
      <c r="K48" s="801">
        <f>K32+K37+K38</f>
        <v>215019720</v>
      </c>
      <c r="L48" s="802">
        <f>L9+L38</f>
        <v>520079883</v>
      </c>
      <c r="M48" s="803">
        <f>M9+M38</f>
        <v>520079883</v>
      </c>
      <c r="N48" s="881">
        <f>M48/L48</f>
        <v>1</v>
      </c>
      <c r="O48" s="804">
        <f>O38+O9</f>
        <v>39455000</v>
      </c>
      <c r="P48" s="805">
        <f>P9</f>
        <v>50121364</v>
      </c>
      <c r="Q48" s="805">
        <f>Q32</f>
        <v>50121364</v>
      </c>
      <c r="R48" s="898">
        <f>Q48/P48</f>
        <v>1</v>
      </c>
    </row>
    <row r="49" spans="1:18" ht="13.5" thickTop="1" x14ac:dyDescent="0.2">
      <c r="A49" s="806"/>
      <c r="B49" s="807"/>
      <c r="C49" s="807"/>
      <c r="D49" s="807"/>
      <c r="E49" s="807"/>
      <c r="F49" s="807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</row>
    <row r="50" spans="1:18" x14ac:dyDescent="0.2">
      <c r="A50" s="806"/>
      <c r="B50" s="807"/>
      <c r="C50" s="807"/>
      <c r="D50" s="807"/>
      <c r="E50" s="807"/>
      <c r="F50" s="807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</row>
    <row r="51" spans="1:18" x14ac:dyDescent="0.2">
      <c r="A51" s="806"/>
      <c r="B51" s="807"/>
      <c r="C51" s="807"/>
      <c r="D51" s="807"/>
      <c r="E51" s="807"/>
      <c r="F51" s="807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</row>
    <row r="52" spans="1:18" x14ac:dyDescent="0.2">
      <c r="A52" s="806"/>
      <c r="B52" s="807"/>
      <c r="C52" s="807"/>
      <c r="D52" s="807"/>
      <c r="E52" s="807"/>
      <c r="F52" s="807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</row>
    <row r="53" spans="1:18" x14ac:dyDescent="0.2">
      <c r="A53" s="806"/>
      <c r="B53" s="807"/>
      <c r="C53" s="807"/>
      <c r="D53" s="807"/>
      <c r="E53" s="807"/>
      <c r="F53" s="807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</row>
    <row r="54" spans="1:18" x14ac:dyDescent="0.2">
      <c r="A54" s="806"/>
      <c r="B54" s="807"/>
      <c r="C54" s="807"/>
      <c r="D54" s="807"/>
      <c r="E54" s="807"/>
      <c r="F54" s="807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  <c r="R54" s="806"/>
    </row>
    <row r="55" spans="1:18" x14ac:dyDescent="0.2">
      <c r="A55" s="806"/>
      <c r="B55" s="807"/>
      <c r="C55" s="807"/>
      <c r="D55" s="807"/>
      <c r="E55" s="807"/>
      <c r="F55" s="807"/>
      <c r="G55" s="806"/>
      <c r="H55" s="806"/>
      <c r="I55" s="806"/>
      <c r="J55" s="806"/>
      <c r="K55" s="806"/>
      <c r="L55" s="806"/>
      <c r="M55" s="806"/>
      <c r="N55" s="806"/>
      <c r="O55" s="806"/>
      <c r="P55" s="806"/>
      <c r="Q55" s="806"/>
      <c r="R55" s="806"/>
    </row>
    <row r="56" spans="1:18" x14ac:dyDescent="0.2">
      <c r="A56" s="806"/>
      <c r="B56" s="807"/>
      <c r="C56" s="807"/>
      <c r="D56" s="807"/>
      <c r="E56" s="807"/>
      <c r="F56" s="807"/>
      <c r="G56" s="806"/>
      <c r="H56" s="806"/>
      <c r="I56" s="806"/>
      <c r="J56" s="806"/>
      <c r="K56" s="806"/>
      <c r="L56" s="806"/>
      <c r="M56" s="806"/>
      <c r="N56" s="806"/>
      <c r="O56" s="806"/>
      <c r="P56" s="806"/>
      <c r="Q56" s="806"/>
      <c r="R56" s="806"/>
    </row>
    <row r="57" spans="1:18" x14ac:dyDescent="0.2">
      <c r="A57" s="806"/>
      <c r="B57" s="807"/>
      <c r="C57" s="807"/>
      <c r="D57" s="807"/>
      <c r="E57" s="807"/>
      <c r="F57" s="807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</row>
    <row r="58" spans="1:18" x14ac:dyDescent="0.2">
      <c r="A58" s="806"/>
      <c r="B58" s="807"/>
      <c r="C58" s="807"/>
      <c r="D58" s="807"/>
      <c r="E58" s="807"/>
      <c r="F58" s="807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</row>
    <row r="59" spans="1:18" x14ac:dyDescent="0.2">
      <c r="A59" s="806"/>
      <c r="B59" s="807"/>
      <c r="C59" s="807"/>
      <c r="D59" s="807"/>
      <c r="E59" s="807"/>
      <c r="F59" s="807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</row>
    <row r="60" spans="1:18" x14ac:dyDescent="0.2">
      <c r="A60" s="806"/>
      <c r="B60" s="807"/>
      <c r="C60" s="807"/>
      <c r="D60" s="807"/>
      <c r="E60" s="807"/>
      <c r="F60" s="807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</row>
    <row r="61" spans="1:18" x14ac:dyDescent="0.2">
      <c r="A61" s="806"/>
      <c r="B61" s="807"/>
      <c r="C61" s="807"/>
      <c r="D61" s="807"/>
      <c r="E61" s="807"/>
      <c r="F61" s="807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</row>
    <row r="62" spans="1:18" x14ac:dyDescent="0.2">
      <c r="A62" s="806"/>
      <c r="B62" s="807"/>
      <c r="C62" s="807"/>
      <c r="D62" s="807"/>
      <c r="E62" s="807"/>
      <c r="F62" s="807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</row>
    <row r="63" spans="1:18" x14ac:dyDescent="0.2">
      <c r="A63" s="806"/>
      <c r="B63" s="807"/>
      <c r="C63" s="807"/>
      <c r="D63" s="807"/>
      <c r="E63" s="807"/>
      <c r="F63" s="807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</row>
    <row r="64" spans="1:18" x14ac:dyDescent="0.2">
      <c r="A64" s="806"/>
      <c r="B64" s="807"/>
      <c r="C64" s="807"/>
      <c r="D64" s="807"/>
      <c r="E64" s="807"/>
      <c r="F64" s="807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</row>
    <row r="65" spans="1:18" x14ac:dyDescent="0.2">
      <c r="A65" s="1719" t="s">
        <v>633</v>
      </c>
      <c r="B65" s="1719"/>
      <c r="C65" s="1719"/>
      <c r="D65" s="1719"/>
      <c r="E65" s="1719"/>
      <c r="F65" s="1719"/>
      <c r="G65" s="1719"/>
      <c r="H65" s="1719"/>
      <c r="I65" s="1719"/>
      <c r="J65" s="1719"/>
      <c r="K65" s="1719"/>
      <c r="L65" s="1719"/>
      <c r="M65" s="1719"/>
      <c r="N65" s="1719"/>
      <c r="O65" s="1719"/>
      <c r="P65" s="1719"/>
      <c r="Q65" s="1719"/>
      <c r="R65" s="1719"/>
    </row>
    <row r="66" spans="1:18" x14ac:dyDescent="0.2">
      <c r="A66" s="1719" t="s">
        <v>642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</row>
    <row r="67" spans="1:18" x14ac:dyDescent="0.2">
      <c r="A67" s="1767" t="s">
        <v>541</v>
      </c>
      <c r="B67" s="1768"/>
      <c r="C67" s="1768"/>
      <c r="D67" s="1768"/>
      <c r="E67" s="1768"/>
      <c r="F67" s="1768"/>
      <c r="G67" s="1768"/>
      <c r="H67" s="1768"/>
      <c r="I67" s="1768"/>
      <c r="J67" s="1768"/>
      <c r="K67" s="1768"/>
      <c r="L67" s="1768"/>
      <c r="M67" s="1768"/>
      <c r="N67" s="1768"/>
      <c r="O67" s="1768"/>
      <c r="P67" s="1768"/>
      <c r="Q67" s="1768"/>
      <c r="R67" s="1768"/>
    </row>
    <row r="68" spans="1:18" ht="13.5" thickBot="1" x14ac:dyDescent="0.25">
      <c r="A68" s="70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706"/>
      <c r="P68" s="1720" t="s">
        <v>503</v>
      </c>
      <c r="Q68" s="1721"/>
      <c r="R68" s="1721"/>
    </row>
    <row r="69" spans="1:18" ht="13.5" thickTop="1" x14ac:dyDescent="0.2">
      <c r="A69" s="1722" t="s">
        <v>0</v>
      </c>
      <c r="B69" s="1724" t="s">
        <v>504</v>
      </c>
      <c r="C69" s="1724"/>
      <c r="D69" s="1724"/>
      <c r="E69" s="1725"/>
      <c r="F69" s="1769" t="s">
        <v>505</v>
      </c>
      <c r="G69" s="1772" t="s">
        <v>27</v>
      </c>
      <c r="H69" s="1772"/>
      <c r="I69" s="1772"/>
      <c r="J69" s="1772"/>
      <c r="K69" s="1772"/>
      <c r="L69" s="1772"/>
      <c r="M69" s="1772"/>
      <c r="N69" s="1772"/>
      <c r="O69" s="1773"/>
      <c r="P69" s="1773"/>
      <c r="Q69" s="1773"/>
      <c r="R69" s="1774"/>
    </row>
    <row r="70" spans="1:18" x14ac:dyDescent="0.2">
      <c r="A70" s="1723"/>
      <c r="B70" s="1726"/>
      <c r="C70" s="1726"/>
      <c r="D70" s="1726"/>
      <c r="E70" s="1727"/>
      <c r="F70" s="1770"/>
      <c r="G70" s="1775" t="s">
        <v>7</v>
      </c>
      <c r="H70" s="1761"/>
      <c r="I70" s="1761"/>
      <c r="J70" s="1776"/>
      <c r="K70" s="1775" t="s">
        <v>542</v>
      </c>
      <c r="L70" s="1761"/>
      <c r="M70" s="1761"/>
      <c r="N70" s="1777"/>
      <c r="O70" s="1760" t="s">
        <v>55</v>
      </c>
      <c r="P70" s="1761"/>
      <c r="Q70" s="1761"/>
      <c r="R70" s="1762"/>
    </row>
    <row r="71" spans="1:18" ht="22.5" customHeight="1" x14ac:dyDescent="0.2">
      <c r="A71" s="1723"/>
      <c r="B71" s="1726"/>
      <c r="C71" s="1726"/>
      <c r="D71" s="1726"/>
      <c r="E71" s="1727"/>
      <c r="F71" s="1770"/>
      <c r="G71" s="1746" t="s">
        <v>634</v>
      </c>
      <c r="H71" s="1747" t="s">
        <v>643</v>
      </c>
      <c r="I71" s="1744" t="s">
        <v>467</v>
      </c>
      <c r="J71" s="1745" t="s">
        <v>435</v>
      </c>
      <c r="K71" s="1746" t="s">
        <v>634</v>
      </c>
      <c r="L71" s="1747" t="s">
        <v>643</v>
      </c>
      <c r="M71" s="1744" t="s">
        <v>467</v>
      </c>
      <c r="N71" s="1745" t="s">
        <v>435</v>
      </c>
      <c r="O71" s="1746" t="s">
        <v>634</v>
      </c>
      <c r="P71" s="1747" t="s">
        <v>643</v>
      </c>
      <c r="Q71" s="1744" t="s">
        <v>467</v>
      </c>
      <c r="R71" s="1745" t="s">
        <v>435</v>
      </c>
    </row>
    <row r="72" spans="1:18" ht="12.75" customHeight="1" x14ac:dyDescent="0.2">
      <c r="A72" s="1723"/>
      <c r="B72" s="1726"/>
      <c r="C72" s="1726"/>
      <c r="D72" s="1726"/>
      <c r="E72" s="1727"/>
      <c r="F72" s="1771"/>
      <c r="G72" s="1746"/>
      <c r="H72" s="1747"/>
      <c r="I72" s="1744"/>
      <c r="J72" s="1745"/>
      <c r="K72" s="1746"/>
      <c r="L72" s="1747"/>
      <c r="M72" s="1744"/>
      <c r="N72" s="1745"/>
      <c r="O72" s="1746"/>
      <c r="P72" s="1747"/>
      <c r="Q72" s="1744"/>
      <c r="R72" s="1745"/>
    </row>
    <row r="73" spans="1:18" ht="13.5" thickBot="1" x14ac:dyDescent="0.25">
      <c r="A73" s="1723"/>
      <c r="B73" s="1752" t="s">
        <v>353</v>
      </c>
      <c r="C73" s="1752"/>
      <c r="D73" s="1752"/>
      <c r="E73" s="1753"/>
      <c r="F73" s="808"/>
      <c r="G73" s="715" t="s">
        <v>374</v>
      </c>
      <c r="H73" s="707" t="s">
        <v>506</v>
      </c>
      <c r="I73" s="707" t="s">
        <v>507</v>
      </c>
      <c r="J73" s="809" t="s">
        <v>508</v>
      </c>
      <c r="K73" s="713" t="s">
        <v>28</v>
      </c>
      <c r="L73" s="707" t="s">
        <v>29</v>
      </c>
      <c r="M73" s="707" t="s">
        <v>30</v>
      </c>
      <c r="N73" s="809" t="s">
        <v>31</v>
      </c>
      <c r="O73" s="713" t="s">
        <v>28</v>
      </c>
      <c r="P73" s="707" t="s">
        <v>29</v>
      </c>
      <c r="Q73" s="707" t="s">
        <v>30</v>
      </c>
      <c r="R73" s="716" t="s">
        <v>31</v>
      </c>
    </row>
    <row r="74" spans="1:18" ht="12.75" customHeight="1" thickBot="1" x14ac:dyDescent="0.25">
      <c r="A74" s="1754" t="s">
        <v>509</v>
      </c>
      <c r="B74" s="1755"/>
      <c r="C74" s="1755"/>
      <c r="D74" s="1755"/>
      <c r="E74" s="1778"/>
      <c r="F74" s="577"/>
      <c r="G74" s="720">
        <f>G97+G102</f>
        <v>75866187</v>
      </c>
      <c r="H74" s="720">
        <f>H97+H102</f>
        <v>69892422</v>
      </c>
      <c r="I74" s="720">
        <f>I97+I102</f>
        <v>69892422</v>
      </c>
      <c r="J74" s="887">
        <f>I74/H74</f>
        <v>1</v>
      </c>
      <c r="K74" s="718"/>
      <c r="L74" s="720"/>
      <c r="M74" s="810"/>
      <c r="N74" s="721"/>
      <c r="O74" s="720">
        <f>O97+O102</f>
        <v>0</v>
      </c>
      <c r="P74" s="720">
        <f>P97+P102</f>
        <v>250000</v>
      </c>
      <c r="Q74" s="720">
        <f>Q102+Q97</f>
        <v>250000</v>
      </c>
      <c r="R74" s="848">
        <f>Q74/P74</f>
        <v>1</v>
      </c>
    </row>
    <row r="75" spans="1:18" ht="12.75" customHeight="1" x14ac:dyDescent="0.2">
      <c r="A75" s="811" t="s">
        <v>353</v>
      </c>
      <c r="B75" s="1779" t="s">
        <v>42</v>
      </c>
      <c r="C75" s="1780"/>
      <c r="D75" s="1780"/>
      <c r="E75" s="1781"/>
      <c r="F75" s="812"/>
      <c r="G75" s="813"/>
      <c r="H75" s="813"/>
      <c r="I75" s="814"/>
      <c r="J75" s="849"/>
      <c r="K75" s="724"/>
      <c r="L75" s="813"/>
      <c r="M75" s="815"/>
      <c r="N75" s="816"/>
      <c r="O75" s="817"/>
      <c r="P75" s="813"/>
      <c r="Q75" s="813"/>
      <c r="R75" s="891"/>
    </row>
    <row r="76" spans="1:18" ht="12.75" customHeight="1" x14ac:dyDescent="0.2">
      <c r="A76" s="818"/>
      <c r="B76" s="1758" t="s">
        <v>510</v>
      </c>
      <c r="C76" s="1759"/>
      <c r="D76" s="1759"/>
      <c r="E76" s="1759"/>
      <c r="F76" s="730" t="s">
        <v>511</v>
      </c>
      <c r="G76" s="788">
        <v>27779204</v>
      </c>
      <c r="H76" s="789">
        <v>26706561</v>
      </c>
      <c r="I76" s="789">
        <v>26706561</v>
      </c>
      <c r="J76" s="869">
        <f>I76/H76</f>
        <v>1</v>
      </c>
      <c r="K76" s="819"/>
      <c r="L76" s="789"/>
      <c r="M76" s="820"/>
      <c r="N76" s="775"/>
      <c r="O76" s="788"/>
      <c r="P76" s="789">
        <v>250000</v>
      </c>
      <c r="Q76" s="789">
        <v>250000</v>
      </c>
      <c r="R76" s="892">
        <f>Q76/P76</f>
        <v>1</v>
      </c>
    </row>
    <row r="77" spans="1:18" x14ac:dyDescent="0.2">
      <c r="A77" s="736"/>
      <c r="B77" s="1750" t="s">
        <v>512</v>
      </c>
      <c r="C77" s="1750"/>
      <c r="D77" s="1750"/>
      <c r="E77" s="1751"/>
      <c r="F77" s="739" t="s">
        <v>513</v>
      </c>
      <c r="G77" s="742">
        <v>2902172</v>
      </c>
      <c r="H77" s="740">
        <v>3019291</v>
      </c>
      <c r="I77" s="740">
        <v>3019291</v>
      </c>
      <c r="J77" s="869">
        <f t="shared" ref="J77:J97" si="11">I77/H77</f>
        <v>1</v>
      </c>
      <c r="K77" s="741"/>
      <c r="L77" s="740"/>
      <c r="M77" s="821"/>
      <c r="N77" s="775"/>
      <c r="O77" s="742"/>
      <c r="P77" s="740"/>
      <c r="Q77" s="740"/>
      <c r="R77" s="892"/>
    </row>
    <row r="78" spans="1:18" x14ac:dyDescent="0.2">
      <c r="A78" s="736"/>
      <c r="B78" s="738" t="s">
        <v>514</v>
      </c>
      <c r="C78" s="743"/>
      <c r="D78" s="743"/>
      <c r="E78" s="743"/>
      <c r="F78" s="739" t="s">
        <v>511</v>
      </c>
      <c r="G78" s="742"/>
      <c r="H78" s="740"/>
      <c r="I78" s="740"/>
      <c r="J78" s="869"/>
      <c r="K78" s="741"/>
      <c r="L78" s="740"/>
      <c r="M78" s="821"/>
      <c r="N78" s="775"/>
      <c r="O78" s="744"/>
      <c r="P78" s="745"/>
      <c r="Q78" s="740"/>
      <c r="R78" s="1319"/>
    </row>
    <row r="79" spans="1:18" x14ac:dyDescent="0.2">
      <c r="A79" s="736"/>
      <c r="B79" s="747" t="s">
        <v>515</v>
      </c>
      <c r="C79" s="747"/>
      <c r="D79" s="747"/>
      <c r="E79" s="743"/>
      <c r="F79" s="739" t="s">
        <v>511</v>
      </c>
      <c r="G79" s="742"/>
      <c r="H79" s="740"/>
      <c r="I79" s="740"/>
      <c r="J79" s="869"/>
      <c r="K79" s="741"/>
      <c r="L79" s="740"/>
      <c r="M79" s="821"/>
      <c r="N79" s="775"/>
      <c r="O79" s="742"/>
      <c r="P79" s="740"/>
      <c r="Q79" s="751"/>
      <c r="R79" s="1319"/>
    </row>
    <row r="80" spans="1:18" x14ac:dyDescent="0.2">
      <c r="A80" s="736"/>
      <c r="B80" s="738" t="s">
        <v>516</v>
      </c>
      <c r="C80" s="743"/>
      <c r="D80" s="743"/>
      <c r="E80" s="743"/>
      <c r="F80" s="739" t="s">
        <v>513</v>
      </c>
      <c r="G80" s="742"/>
      <c r="H80" s="740"/>
      <c r="I80" s="740"/>
      <c r="J80" s="869"/>
      <c r="K80" s="741"/>
      <c r="L80" s="740"/>
      <c r="M80" s="821"/>
      <c r="N80" s="775"/>
      <c r="O80" s="742"/>
      <c r="P80" s="740"/>
      <c r="Q80" s="751"/>
      <c r="R80" s="1319"/>
    </row>
    <row r="81" spans="1:18" x14ac:dyDescent="0.2">
      <c r="A81" s="736"/>
      <c r="B81" s="738" t="s">
        <v>517</v>
      </c>
      <c r="C81" s="743"/>
      <c r="D81" s="743"/>
      <c r="E81" s="743"/>
      <c r="F81" s="739" t="s">
        <v>513</v>
      </c>
      <c r="G81" s="742"/>
      <c r="H81" s="740"/>
      <c r="I81" s="740"/>
      <c r="J81" s="869"/>
      <c r="K81" s="741"/>
      <c r="L81" s="740"/>
      <c r="M81" s="821"/>
      <c r="N81" s="775"/>
      <c r="O81" s="742"/>
      <c r="P81" s="740"/>
      <c r="Q81" s="751"/>
      <c r="R81" s="1319"/>
    </row>
    <row r="82" spans="1:18" x14ac:dyDescent="0.2">
      <c r="A82" s="736"/>
      <c r="B82" s="738" t="s">
        <v>518</v>
      </c>
      <c r="C82" s="743"/>
      <c r="D82" s="743"/>
      <c r="E82" s="743"/>
      <c r="F82" s="739" t="s">
        <v>513</v>
      </c>
      <c r="G82" s="742"/>
      <c r="H82" s="740">
        <v>6688782</v>
      </c>
      <c r="I82" s="740">
        <v>6688782</v>
      </c>
      <c r="J82" s="869">
        <f t="shared" si="11"/>
        <v>1</v>
      </c>
      <c r="K82" s="741"/>
      <c r="L82" s="740"/>
      <c r="M82" s="821"/>
      <c r="N82" s="775"/>
      <c r="O82" s="742"/>
      <c r="P82" s="740"/>
      <c r="Q82" s="751"/>
      <c r="R82" s="1319"/>
    </row>
    <row r="83" spans="1:18" x14ac:dyDescent="0.2">
      <c r="A83" s="736"/>
      <c r="B83" s="738" t="s">
        <v>519</v>
      </c>
      <c r="C83" s="738"/>
      <c r="D83" s="738"/>
      <c r="E83" s="748"/>
      <c r="F83" s="749" t="s">
        <v>511</v>
      </c>
      <c r="G83" s="742"/>
      <c r="H83" s="740">
        <v>337975</v>
      </c>
      <c r="I83" s="740">
        <v>337975</v>
      </c>
      <c r="J83" s="869">
        <f t="shared" si="11"/>
        <v>1</v>
      </c>
      <c r="K83" s="741"/>
      <c r="L83" s="740"/>
      <c r="M83" s="821"/>
      <c r="N83" s="775"/>
      <c r="O83" s="742"/>
      <c r="P83" s="740"/>
      <c r="Q83" s="751"/>
      <c r="R83" s="1319"/>
    </row>
    <row r="84" spans="1:18" x14ac:dyDescent="0.2">
      <c r="A84" s="736"/>
      <c r="B84" s="738" t="s">
        <v>520</v>
      </c>
      <c r="C84" s="743"/>
      <c r="D84" s="743"/>
      <c r="E84" s="743"/>
      <c r="F84" s="739" t="s">
        <v>511</v>
      </c>
      <c r="G84" s="742">
        <v>663190</v>
      </c>
      <c r="H84" s="740">
        <v>1000857</v>
      </c>
      <c r="I84" s="740">
        <v>1000857</v>
      </c>
      <c r="J84" s="869">
        <f t="shared" si="11"/>
        <v>1</v>
      </c>
      <c r="K84" s="741"/>
      <c r="L84" s="740"/>
      <c r="M84" s="821"/>
      <c r="N84" s="775"/>
      <c r="O84" s="742"/>
      <c r="P84" s="740"/>
      <c r="Q84" s="740"/>
      <c r="R84" s="1319"/>
    </row>
    <row r="85" spans="1:18" x14ac:dyDescent="0.2">
      <c r="A85" s="736"/>
      <c r="B85" s="738" t="s">
        <v>521</v>
      </c>
      <c r="C85" s="743"/>
      <c r="D85" s="743"/>
      <c r="E85" s="743"/>
      <c r="F85" s="739" t="s">
        <v>511</v>
      </c>
      <c r="G85" s="742"/>
      <c r="H85" s="740"/>
      <c r="I85" s="740"/>
      <c r="J85" s="869"/>
      <c r="K85" s="741"/>
      <c r="L85" s="740"/>
      <c r="M85" s="821"/>
      <c r="N85" s="775"/>
      <c r="O85" s="742"/>
      <c r="P85" s="740"/>
      <c r="Q85" s="740"/>
      <c r="R85" s="1319"/>
    </row>
    <row r="86" spans="1:18" x14ac:dyDescent="0.2">
      <c r="A86" s="736"/>
      <c r="B86" s="738" t="s">
        <v>522</v>
      </c>
      <c r="C86" s="743"/>
      <c r="D86" s="743"/>
      <c r="E86" s="743"/>
      <c r="F86" s="739" t="s">
        <v>511</v>
      </c>
      <c r="G86" s="742"/>
      <c r="H86" s="740"/>
      <c r="I86" s="740"/>
      <c r="J86" s="869"/>
      <c r="K86" s="741"/>
      <c r="L86" s="740"/>
      <c r="M86" s="821"/>
      <c r="N86" s="775"/>
      <c r="O86" s="742"/>
      <c r="P86" s="740"/>
      <c r="Q86" s="740"/>
      <c r="R86" s="1319"/>
    </row>
    <row r="87" spans="1:18" x14ac:dyDescent="0.2">
      <c r="A87" s="736"/>
      <c r="B87" s="738" t="s">
        <v>523</v>
      </c>
      <c r="C87" s="743"/>
      <c r="D87" s="743"/>
      <c r="E87" s="743"/>
      <c r="F87" s="739" t="s">
        <v>511</v>
      </c>
      <c r="G87" s="742"/>
      <c r="H87" s="740">
        <v>341648</v>
      </c>
      <c r="I87" s="740">
        <v>341648</v>
      </c>
      <c r="J87" s="869">
        <f t="shared" si="11"/>
        <v>1</v>
      </c>
      <c r="K87" s="741"/>
      <c r="L87" s="740"/>
      <c r="M87" s="821"/>
      <c r="N87" s="775"/>
      <c r="O87" s="742"/>
      <c r="P87" s="740"/>
      <c r="Q87" s="740"/>
      <c r="R87" s="1319"/>
    </row>
    <row r="88" spans="1:18" x14ac:dyDescent="0.2">
      <c r="A88" s="736"/>
      <c r="B88" s="738" t="s">
        <v>524</v>
      </c>
      <c r="C88" s="743"/>
      <c r="D88" s="743"/>
      <c r="E88" s="743"/>
      <c r="F88" s="739" t="s">
        <v>513</v>
      </c>
      <c r="G88" s="742"/>
      <c r="H88" s="740"/>
      <c r="I88" s="740"/>
      <c r="J88" s="869"/>
      <c r="K88" s="741"/>
      <c r="L88" s="740"/>
      <c r="M88" s="821"/>
      <c r="N88" s="775"/>
      <c r="O88" s="742"/>
      <c r="P88" s="740"/>
      <c r="Q88" s="740"/>
      <c r="R88" s="1319"/>
    </row>
    <row r="89" spans="1:18" x14ac:dyDescent="0.2">
      <c r="A89" s="736"/>
      <c r="B89" s="738" t="s">
        <v>38</v>
      </c>
      <c r="C89" s="743"/>
      <c r="D89" s="743"/>
      <c r="E89" s="743"/>
      <c r="F89" s="739" t="s">
        <v>511</v>
      </c>
      <c r="G89" s="742">
        <v>3722726</v>
      </c>
      <c r="H89" s="740">
        <v>3478740</v>
      </c>
      <c r="I89" s="740">
        <v>3478740</v>
      </c>
      <c r="J89" s="869">
        <f t="shared" si="11"/>
        <v>1</v>
      </c>
      <c r="K89" s="741"/>
      <c r="L89" s="740"/>
      <c r="M89" s="821"/>
      <c r="N89" s="775"/>
      <c r="O89" s="742"/>
      <c r="P89" s="740"/>
      <c r="Q89" s="740"/>
      <c r="R89" s="892"/>
    </row>
    <row r="90" spans="1:18" x14ac:dyDescent="0.2">
      <c r="A90" s="736"/>
      <c r="B90" s="738" t="s">
        <v>525</v>
      </c>
      <c r="C90" s="743"/>
      <c r="D90" s="743"/>
      <c r="E90" s="743"/>
      <c r="F90" s="739" t="s">
        <v>511</v>
      </c>
      <c r="G90" s="741">
        <v>347000</v>
      </c>
      <c r="H90" s="740">
        <v>324240</v>
      </c>
      <c r="I90" s="740">
        <v>324240</v>
      </c>
      <c r="J90" s="869">
        <f t="shared" si="11"/>
        <v>1</v>
      </c>
      <c r="K90" s="742"/>
      <c r="L90" s="740"/>
      <c r="M90" s="821"/>
      <c r="N90" s="775"/>
      <c r="O90" s="742"/>
      <c r="P90" s="740"/>
      <c r="Q90" s="740"/>
      <c r="R90" s="1319"/>
    </row>
    <row r="91" spans="1:18" x14ac:dyDescent="0.2">
      <c r="A91" s="736"/>
      <c r="B91" s="738" t="s">
        <v>526</v>
      </c>
      <c r="C91" s="743"/>
      <c r="D91" s="743"/>
      <c r="E91" s="743"/>
      <c r="F91" s="739" t="s">
        <v>513</v>
      </c>
      <c r="G91" s="741">
        <v>40451895</v>
      </c>
      <c r="H91" s="742">
        <v>27828684</v>
      </c>
      <c r="I91" s="742">
        <v>27828684</v>
      </c>
      <c r="J91" s="869">
        <f t="shared" si="11"/>
        <v>1</v>
      </c>
      <c r="K91" s="742"/>
      <c r="L91" s="740"/>
      <c r="M91" s="821"/>
      <c r="N91" s="775"/>
      <c r="O91" s="742"/>
      <c r="P91" s="742"/>
      <c r="Q91" s="742"/>
      <c r="R91" s="1319"/>
    </row>
    <row r="92" spans="1:18" x14ac:dyDescent="0.2">
      <c r="A92" s="736"/>
      <c r="B92" s="738" t="s">
        <v>479</v>
      </c>
      <c r="C92" s="743"/>
      <c r="D92" s="743"/>
      <c r="E92" s="743"/>
      <c r="F92" s="739" t="s">
        <v>513</v>
      </c>
      <c r="G92" s="741"/>
      <c r="H92" s="742"/>
      <c r="I92" s="742"/>
      <c r="J92" s="869"/>
      <c r="K92" s="742"/>
      <c r="L92" s="740"/>
      <c r="M92" s="821"/>
      <c r="N92" s="775"/>
      <c r="O92" s="742"/>
      <c r="P92" s="742"/>
      <c r="Q92" s="742"/>
      <c r="R92" s="1319"/>
    </row>
    <row r="93" spans="1:18" x14ac:dyDescent="0.2">
      <c r="A93" s="736"/>
      <c r="B93" s="738" t="s">
        <v>527</v>
      </c>
      <c r="C93" s="743"/>
      <c r="D93" s="743"/>
      <c r="E93" s="743"/>
      <c r="F93" s="739" t="s">
        <v>511</v>
      </c>
      <c r="G93" s="741"/>
      <c r="H93" s="742"/>
      <c r="I93" s="742"/>
      <c r="J93" s="869"/>
      <c r="K93" s="742"/>
      <c r="L93" s="740"/>
      <c r="M93" s="821"/>
      <c r="N93" s="775"/>
      <c r="O93" s="742"/>
      <c r="P93" s="742"/>
      <c r="Q93" s="742"/>
      <c r="R93" s="892"/>
    </row>
    <row r="94" spans="1:18" x14ac:dyDescent="0.2">
      <c r="A94" s="736"/>
      <c r="B94" s="738" t="s">
        <v>638</v>
      </c>
      <c r="C94" s="743"/>
      <c r="D94" s="743"/>
      <c r="E94" s="743"/>
      <c r="F94" s="739" t="s">
        <v>513</v>
      </c>
      <c r="G94" s="731"/>
      <c r="H94" s="1309"/>
      <c r="I94" s="747"/>
      <c r="J94" s="869"/>
      <c r="K94" s="752"/>
      <c r="L94" s="742"/>
      <c r="M94" s="740"/>
      <c r="N94" s="734"/>
      <c r="O94" s="742"/>
      <c r="P94" s="740"/>
      <c r="Q94" s="821"/>
      <c r="R94" s="897"/>
    </row>
    <row r="95" spans="1:18" x14ac:dyDescent="0.2">
      <c r="A95" s="736"/>
      <c r="B95" s="738" t="s">
        <v>639</v>
      </c>
      <c r="C95" s="743"/>
      <c r="D95" s="743"/>
      <c r="E95" s="743"/>
      <c r="F95" s="739" t="s">
        <v>513</v>
      </c>
      <c r="G95" s="731"/>
      <c r="H95" s="740"/>
      <c r="I95" s="747"/>
      <c r="J95" s="869"/>
      <c r="K95" s="752"/>
      <c r="L95" s="742"/>
      <c r="M95" s="732"/>
      <c r="N95" s="734"/>
      <c r="O95" s="742"/>
      <c r="P95" s="742"/>
      <c r="Q95" s="1311"/>
      <c r="R95" s="897"/>
    </row>
    <row r="96" spans="1:18" x14ac:dyDescent="0.2">
      <c r="A96" s="736"/>
      <c r="B96" s="738" t="s">
        <v>640</v>
      </c>
      <c r="C96" s="743"/>
      <c r="D96" s="743"/>
      <c r="E96" s="743"/>
      <c r="F96" s="739" t="s">
        <v>511</v>
      </c>
      <c r="G96" s="1312"/>
      <c r="H96" s="753">
        <v>428</v>
      </c>
      <c r="I96" s="1312">
        <v>428</v>
      </c>
      <c r="J96" s="869">
        <f t="shared" si="11"/>
        <v>1</v>
      </c>
      <c r="K96" s="1313"/>
      <c r="L96" s="742"/>
      <c r="M96" s="732"/>
      <c r="N96" s="734"/>
      <c r="O96" s="742"/>
      <c r="P96" s="742"/>
      <c r="Q96" s="1311"/>
      <c r="R96" s="896"/>
    </row>
    <row r="97" spans="1:18" x14ac:dyDescent="0.2">
      <c r="A97" s="755" t="s">
        <v>353</v>
      </c>
      <c r="B97" s="1765" t="s">
        <v>528</v>
      </c>
      <c r="C97" s="1766"/>
      <c r="D97" s="1766"/>
      <c r="E97" s="1782"/>
      <c r="F97" s="758"/>
      <c r="G97" s="759">
        <f>SUM(G76:G93)</f>
        <v>75866187</v>
      </c>
      <c r="H97" s="759">
        <f>SUM(H76:H96)</f>
        <v>69727206</v>
      </c>
      <c r="I97" s="759">
        <f>SUM(I76:I96)</f>
        <v>69727206</v>
      </c>
      <c r="J97" s="894">
        <f t="shared" si="11"/>
        <v>1</v>
      </c>
      <c r="K97" s="759"/>
      <c r="L97" s="760"/>
      <c r="M97" s="823"/>
      <c r="N97" s="761"/>
      <c r="O97" s="759"/>
      <c r="P97" s="759">
        <f>SUM(P76:P96)</f>
        <v>250000</v>
      </c>
      <c r="Q97" s="1314">
        <f>SUM(Q76:Q94)</f>
        <v>250000</v>
      </c>
      <c r="R97" s="896">
        <f>SUM(R76:R94)</f>
        <v>1</v>
      </c>
    </row>
    <row r="98" spans="1:18" x14ac:dyDescent="0.2">
      <c r="A98" s="763" t="s">
        <v>353</v>
      </c>
      <c r="B98" s="764" t="s">
        <v>464</v>
      </c>
      <c r="C98" s="765"/>
      <c r="D98" s="765"/>
      <c r="E98" s="765"/>
      <c r="F98" s="766"/>
      <c r="G98" s="824"/>
      <c r="H98" s="825"/>
      <c r="I98" s="825"/>
      <c r="J98" s="888"/>
      <c r="K98" s="772"/>
      <c r="L98" s="770"/>
      <c r="M98" s="826"/>
      <c r="N98" s="771"/>
      <c r="O98" s="772"/>
      <c r="P98" s="770"/>
      <c r="Q98" s="770"/>
      <c r="R98" s="892"/>
    </row>
    <row r="99" spans="1:18" x14ac:dyDescent="0.2">
      <c r="A99" s="773"/>
      <c r="B99" s="738" t="s">
        <v>529</v>
      </c>
      <c r="C99" s="743"/>
      <c r="D99" s="743"/>
      <c r="E99" s="774"/>
      <c r="F99" s="739" t="s">
        <v>511</v>
      </c>
      <c r="G99" s="824"/>
      <c r="H99" s="740">
        <v>165216</v>
      </c>
      <c r="I99" s="740">
        <v>165216</v>
      </c>
      <c r="J99" s="869">
        <f>I99/H99</f>
        <v>1</v>
      </c>
      <c r="K99" s="772"/>
      <c r="L99" s="770"/>
      <c r="M99" s="826"/>
      <c r="N99" s="775"/>
      <c r="O99" s="742"/>
      <c r="P99" s="740"/>
      <c r="Q99" s="740"/>
      <c r="R99" s="892"/>
    </row>
    <row r="100" spans="1:18" x14ac:dyDescent="0.2">
      <c r="A100" s="773"/>
      <c r="B100" s="738" t="s">
        <v>515</v>
      </c>
      <c r="C100" s="743"/>
      <c r="D100" s="743"/>
      <c r="E100" s="774"/>
      <c r="F100" s="739" t="s">
        <v>511</v>
      </c>
      <c r="G100" s="824"/>
      <c r="H100" s="824"/>
      <c r="I100" s="824"/>
      <c r="J100" s="869"/>
      <c r="K100" s="772"/>
      <c r="L100" s="770"/>
      <c r="M100" s="826"/>
      <c r="N100" s="775"/>
      <c r="O100" s="742"/>
      <c r="P100" s="740"/>
      <c r="Q100" s="740"/>
      <c r="R100" s="892"/>
    </row>
    <row r="101" spans="1:18" x14ac:dyDescent="0.2">
      <c r="A101" s="773"/>
      <c r="B101" s="738" t="s">
        <v>530</v>
      </c>
      <c r="C101" s="743"/>
      <c r="D101" s="743"/>
      <c r="E101" s="774"/>
      <c r="F101" s="739" t="s">
        <v>511</v>
      </c>
      <c r="G101" s="824"/>
      <c r="H101" s="824"/>
      <c r="I101" s="824"/>
      <c r="J101" s="869"/>
      <c r="K101" s="772"/>
      <c r="L101" s="770"/>
      <c r="M101" s="826"/>
      <c r="N101" s="775"/>
      <c r="O101" s="742"/>
      <c r="P101" s="740"/>
      <c r="Q101" s="740"/>
      <c r="R101" s="892"/>
    </row>
    <row r="102" spans="1:18" ht="13.5" thickBot="1" x14ac:dyDescent="0.25">
      <c r="A102" s="776" t="s">
        <v>531</v>
      </c>
      <c r="B102" s="756" t="s">
        <v>532</v>
      </c>
      <c r="C102" s="757"/>
      <c r="D102" s="757"/>
      <c r="E102" s="822"/>
      <c r="F102" s="758"/>
      <c r="G102" s="759"/>
      <c r="H102" s="759">
        <f>SUM(H99:H101)</f>
        <v>165216</v>
      </c>
      <c r="I102" s="759">
        <f>SUM(I99:I101)</f>
        <v>165216</v>
      </c>
      <c r="J102" s="890">
        <f>I102/H102</f>
        <v>1</v>
      </c>
      <c r="K102" s="759"/>
      <c r="L102" s="760"/>
      <c r="M102" s="823"/>
      <c r="N102" s="761"/>
      <c r="O102" s="759"/>
      <c r="P102" s="760"/>
      <c r="Q102" s="760"/>
      <c r="R102" s="1325"/>
    </row>
    <row r="103" spans="1:18" ht="13.5" thickBot="1" x14ac:dyDescent="0.25">
      <c r="A103" s="777">
        <v>2</v>
      </c>
      <c r="B103" s="778" t="s">
        <v>533</v>
      </c>
      <c r="C103" s="779"/>
      <c r="D103" s="779"/>
      <c r="E103" s="827"/>
      <c r="F103" s="780"/>
      <c r="G103" s="781">
        <f>G112</f>
        <v>5032249</v>
      </c>
      <c r="H103" s="781">
        <f>H112</f>
        <v>3862947</v>
      </c>
      <c r="I103" s="781">
        <f>I112</f>
        <v>3862947</v>
      </c>
      <c r="J103" s="1323">
        <f>I103/H103</f>
        <v>1</v>
      </c>
      <c r="K103" s="718"/>
      <c r="L103" s="720"/>
      <c r="M103" s="828"/>
      <c r="N103" s="829"/>
      <c r="O103" s="719"/>
      <c r="P103" s="720">
        <f>P112</f>
        <v>50000</v>
      </c>
      <c r="Q103" s="720">
        <f>Q112</f>
        <v>50000</v>
      </c>
      <c r="R103" s="887">
        <f>Q103/P103</f>
        <v>1</v>
      </c>
    </row>
    <row r="104" spans="1:18" x14ac:dyDescent="0.2">
      <c r="A104" s="783"/>
      <c r="B104" s="784" t="s">
        <v>534</v>
      </c>
      <c r="C104" s="785"/>
      <c r="D104" s="785"/>
      <c r="E104" s="785"/>
      <c r="F104" s="786"/>
      <c r="G104" s="830"/>
      <c r="H104" s="831"/>
      <c r="I104" s="791"/>
      <c r="J104" s="889"/>
      <c r="K104" s="832"/>
      <c r="L104" s="789"/>
      <c r="M104" s="820"/>
      <c r="N104" s="790"/>
      <c r="O104" s="788"/>
      <c r="P104" s="789"/>
      <c r="Q104" s="789"/>
      <c r="R104" s="892"/>
    </row>
    <row r="105" spans="1:18" x14ac:dyDescent="0.2">
      <c r="A105" s="736"/>
      <c r="B105" s="738" t="s">
        <v>515</v>
      </c>
      <c r="C105" s="743"/>
      <c r="D105" s="743"/>
      <c r="E105" s="743"/>
      <c r="F105" s="739" t="s">
        <v>511</v>
      </c>
      <c r="G105" s="742"/>
      <c r="H105" s="740"/>
      <c r="I105" s="740"/>
      <c r="J105" s="869"/>
      <c r="K105" s="741"/>
      <c r="L105" s="740"/>
      <c r="M105" s="821"/>
      <c r="N105" s="775"/>
      <c r="O105" s="742"/>
      <c r="P105" s="740"/>
      <c r="Q105" s="740"/>
      <c r="R105" s="892"/>
    </row>
    <row r="106" spans="1:18" x14ac:dyDescent="0.2">
      <c r="A106" s="736"/>
      <c r="B106" s="738" t="s">
        <v>535</v>
      </c>
      <c r="C106" s="743"/>
      <c r="D106" s="743"/>
      <c r="E106" s="743"/>
      <c r="F106" s="739" t="s">
        <v>511</v>
      </c>
      <c r="G106" s="742">
        <v>4109569</v>
      </c>
      <c r="H106" s="740">
        <v>417564</v>
      </c>
      <c r="I106" s="740">
        <v>417564</v>
      </c>
      <c r="J106" s="869">
        <f>I106/H106</f>
        <v>1</v>
      </c>
      <c r="K106" s="741"/>
      <c r="L106" s="740"/>
      <c r="M106" s="821"/>
      <c r="N106" s="775"/>
      <c r="O106" s="742"/>
      <c r="P106" s="740">
        <v>50000</v>
      </c>
      <c r="Q106" s="740">
        <v>50000</v>
      </c>
      <c r="R106" s="892">
        <f>Q106/P106</f>
        <v>1</v>
      </c>
    </row>
    <row r="107" spans="1:18" ht="12.75" customHeight="1" x14ac:dyDescent="0.2">
      <c r="A107" s="736"/>
      <c r="B107" s="1750" t="s">
        <v>536</v>
      </c>
      <c r="C107" s="1750"/>
      <c r="D107" s="1750"/>
      <c r="E107" s="1751"/>
      <c r="F107" s="739" t="s">
        <v>511</v>
      </c>
      <c r="G107" s="742"/>
      <c r="H107" s="740"/>
      <c r="I107" s="740"/>
      <c r="J107" s="869"/>
      <c r="K107" s="741"/>
      <c r="L107" s="740"/>
      <c r="M107" s="821"/>
      <c r="N107" s="775"/>
      <c r="O107" s="742"/>
      <c r="P107" s="740"/>
      <c r="Q107" s="740"/>
      <c r="R107" s="892"/>
    </row>
    <row r="108" spans="1:18" x14ac:dyDescent="0.2">
      <c r="A108" s="736"/>
      <c r="B108" s="738" t="s">
        <v>537</v>
      </c>
      <c r="C108" s="743"/>
      <c r="D108" s="743"/>
      <c r="E108" s="743"/>
      <c r="F108" s="739" t="s">
        <v>511</v>
      </c>
      <c r="G108" s="742">
        <v>398520</v>
      </c>
      <c r="H108" s="740">
        <v>582986</v>
      </c>
      <c r="I108" s="740">
        <v>582986</v>
      </c>
      <c r="J108" s="869">
        <f>I108/H108</f>
        <v>1</v>
      </c>
      <c r="K108" s="741"/>
      <c r="L108" s="740"/>
      <c r="M108" s="821"/>
      <c r="N108" s="775"/>
      <c r="O108" s="742"/>
      <c r="P108" s="740"/>
      <c r="Q108" s="740"/>
      <c r="R108" s="892"/>
    </row>
    <row r="109" spans="1:18" x14ac:dyDescent="0.2">
      <c r="A109" s="736"/>
      <c r="B109" s="737" t="s">
        <v>48</v>
      </c>
      <c r="C109" s="737"/>
      <c r="D109" s="738"/>
      <c r="E109" s="743"/>
      <c r="F109" s="739" t="s">
        <v>513</v>
      </c>
      <c r="G109" s="742">
        <v>524160</v>
      </c>
      <c r="H109" s="742">
        <v>965543</v>
      </c>
      <c r="I109" s="742">
        <v>965543</v>
      </c>
      <c r="J109" s="869">
        <f>I109/H109</f>
        <v>1</v>
      </c>
      <c r="K109" s="741"/>
      <c r="L109" s="740"/>
      <c r="M109" s="821"/>
      <c r="N109" s="775"/>
      <c r="O109" s="742"/>
      <c r="P109" s="740"/>
      <c r="Q109" s="740"/>
      <c r="R109" s="892"/>
    </row>
    <row r="110" spans="1:18" x14ac:dyDescent="0.2">
      <c r="A110" s="736"/>
      <c r="B110" s="738" t="s">
        <v>538</v>
      </c>
      <c r="C110" s="743"/>
      <c r="D110" s="743"/>
      <c r="E110" s="743"/>
      <c r="F110" s="739" t="s">
        <v>511</v>
      </c>
      <c r="G110" s="742"/>
      <c r="H110" s="742"/>
      <c r="I110" s="742"/>
      <c r="J110" s="869"/>
      <c r="K110" s="741"/>
      <c r="L110" s="740"/>
      <c r="M110" s="821"/>
      <c r="N110" s="775"/>
      <c r="O110" s="742"/>
      <c r="P110" s="740"/>
      <c r="Q110" s="740"/>
      <c r="R110" s="892"/>
    </row>
    <row r="111" spans="1:18" x14ac:dyDescent="0.2">
      <c r="A111" s="736"/>
      <c r="B111" s="738" t="s">
        <v>641</v>
      </c>
      <c r="C111" s="743"/>
      <c r="D111" s="743"/>
      <c r="E111" s="743"/>
      <c r="F111" s="739" t="s">
        <v>511</v>
      </c>
      <c r="G111" s="742"/>
      <c r="H111" s="742">
        <v>1896854</v>
      </c>
      <c r="I111" s="742">
        <v>1896854</v>
      </c>
      <c r="J111" s="869">
        <f>I111/H111</f>
        <v>1</v>
      </c>
      <c r="K111" s="741"/>
      <c r="L111" s="740"/>
      <c r="M111" s="821"/>
      <c r="N111" s="775"/>
      <c r="O111" s="742"/>
      <c r="P111" s="740"/>
      <c r="Q111" s="753"/>
      <c r="R111" s="892"/>
    </row>
    <row r="112" spans="1:18" ht="13.5" thickBot="1" x14ac:dyDescent="0.25">
      <c r="A112" s="833"/>
      <c r="B112" s="756" t="s">
        <v>539</v>
      </c>
      <c r="C112" s="757"/>
      <c r="D112" s="757"/>
      <c r="E112" s="822"/>
      <c r="F112" s="793"/>
      <c r="G112" s="759">
        <f>SUM(G105:G110)</f>
        <v>5032249</v>
      </c>
      <c r="H112" s="759">
        <f>SUM(H106:H111)</f>
        <v>3862947</v>
      </c>
      <c r="I112" s="759">
        <f>SUM(I106:I111)</f>
        <v>3862947</v>
      </c>
      <c r="J112" s="1324">
        <f>I112/H112</f>
        <v>1</v>
      </c>
      <c r="K112" s="834"/>
      <c r="L112" s="760"/>
      <c r="M112" s="823"/>
      <c r="N112" s="771"/>
      <c r="O112" s="759"/>
      <c r="P112" s="760">
        <f>SUM(P105:P111)</f>
        <v>50000</v>
      </c>
      <c r="Q112" s="760">
        <f>SUM(Q106:Q111)</f>
        <v>50000</v>
      </c>
      <c r="R112" s="893">
        <f>SUM(R106:R111)</f>
        <v>1</v>
      </c>
    </row>
    <row r="113" spans="1:18" ht="14.25" thickTop="1" thickBot="1" x14ac:dyDescent="0.25">
      <c r="A113" s="1748" t="s">
        <v>540</v>
      </c>
      <c r="B113" s="1749"/>
      <c r="C113" s="1749"/>
      <c r="D113" s="1749"/>
      <c r="E113" s="1749"/>
      <c r="F113" s="798"/>
      <c r="G113" s="804">
        <f>G74+G103</f>
        <v>80898436</v>
      </c>
      <c r="H113" s="805">
        <f>H74+H103</f>
        <v>73755369</v>
      </c>
      <c r="I113" s="805">
        <f>I74+I103</f>
        <v>73755369</v>
      </c>
      <c r="J113" s="881">
        <f>I113/H113</f>
        <v>1</v>
      </c>
      <c r="K113" s="835"/>
      <c r="L113" s="836"/>
      <c r="M113" s="837"/>
      <c r="N113" s="838"/>
      <c r="O113" s="839"/>
      <c r="P113" s="836">
        <f>P74+P103</f>
        <v>300000</v>
      </c>
      <c r="Q113" s="836">
        <f>Q74+Q106</f>
        <v>300000</v>
      </c>
      <c r="R113" s="1326">
        <f>Q113/P113</f>
        <v>1</v>
      </c>
    </row>
    <row r="114" spans="1:18" ht="13.5" thickTop="1" x14ac:dyDescent="0.2">
      <c r="A114" s="806"/>
      <c r="B114" s="806"/>
      <c r="C114" s="806"/>
      <c r="D114" s="806"/>
      <c r="E114" s="806"/>
      <c r="F114" s="806"/>
      <c r="G114" s="806"/>
      <c r="H114" s="806"/>
      <c r="I114" s="806"/>
      <c r="J114" s="806"/>
      <c r="K114" s="806"/>
      <c r="L114" s="806"/>
      <c r="M114" s="806"/>
      <c r="N114" s="1315"/>
      <c r="O114" s="1315"/>
      <c r="P114" s="806"/>
      <c r="Q114" s="806"/>
      <c r="R114" s="840"/>
    </row>
    <row r="115" spans="1:18" x14ac:dyDescent="0.2">
      <c r="A115" s="806"/>
      <c r="B115" s="806"/>
      <c r="C115" s="806"/>
      <c r="D115" s="806"/>
      <c r="E115" s="806"/>
      <c r="F115" s="806"/>
      <c r="G115" s="806"/>
      <c r="H115" s="806"/>
      <c r="I115" s="806"/>
      <c r="J115" s="806"/>
      <c r="K115" s="806"/>
      <c r="L115" s="806"/>
      <c r="M115" s="806"/>
      <c r="N115" s="806"/>
      <c r="O115" s="806"/>
      <c r="P115" s="806"/>
      <c r="Q115" s="806"/>
      <c r="R115" s="840"/>
    </row>
    <row r="116" spans="1:18" x14ac:dyDescent="0.2">
      <c r="A116" s="806"/>
      <c r="B116" s="806"/>
      <c r="C116" s="806"/>
      <c r="D116" s="806"/>
      <c r="E116" s="806"/>
      <c r="F116" s="806"/>
      <c r="G116" s="806"/>
      <c r="H116" s="806"/>
      <c r="I116" s="806"/>
      <c r="J116" s="806"/>
      <c r="K116" s="806"/>
      <c r="L116" s="806"/>
      <c r="M116" s="806"/>
      <c r="N116" s="806"/>
      <c r="O116" s="806"/>
      <c r="P116" s="806"/>
      <c r="Q116" s="806"/>
      <c r="R116" s="840"/>
    </row>
    <row r="117" spans="1:18" x14ac:dyDescent="0.2">
      <c r="A117" s="806"/>
      <c r="B117" s="806"/>
      <c r="C117" s="806"/>
      <c r="D117" s="806"/>
      <c r="E117" s="806"/>
      <c r="F117" s="806"/>
      <c r="G117" s="806"/>
      <c r="H117" s="806"/>
      <c r="I117" s="806"/>
      <c r="J117" s="806"/>
      <c r="K117" s="806"/>
      <c r="L117" s="806"/>
      <c r="M117" s="806"/>
      <c r="N117" s="806"/>
      <c r="O117" s="806"/>
      <c r="P117" s="806"/>
      <c r="Q117" s="806"/>
      <c r="R117" s="840"/>
    </row>
    <row r="118" spans="1:18" x14ac:dyDescent="0.2">
      <c r="A118" s="806"/>
      <c r="B118" s="806"/>
      <c r="C118" s="806"/>
      <c r="D118" s="806"/>
      <c r="E118" s="806"/>
      <c r="F118" s="806"/>
      <c r="G118" s="806"/>
      <c r="H118" s="806"/>
      <c r="I118" s="806"/>
      <c r="J118" s="806"/>
      <c r="K118" s="806"/>
      <c r="L118" s="806"/>
      <c r="M118" s="806"/>
      <c r="N118" s="806"/>
      <c r="O118" s="806"/>
      <c r="P118" s="806"/>
      <c r="Q118" s="806"/>
      <c r="R118" s="840"/>
    </row>
    <row r="119" spans="1:18" x14ac:dyDescent="0.2">
      <c r="A119" s="806"/>
      <c r="B119" s="806"/>
      <c r="C119" s="806"/>
      <c r="D119" s="806"/>
      <c r="E119" s="806"/>
      <c r="F119" s="806"/>
      <c r="G119" s="806"/>
      <c r="H119" s="806"/>
      <c r="I119" s="806"/>
      <c r="J119" s="806"/>
      <c r="K119" s="806"/>
      <c r="L119" s="806"/>
      <c r="M119" s="806"/>
      <c r="N119" s="806"/>
      <c r="O119" s="806"/>
      <c r="P119" s="806"/>
      <c r="Q119" s="806"/>
      <c r="R119" s="840"/>
    </row>
    <row r="120" spans="1:18" x14ac:dyDescent="0.2">
      <c r="A120" s="806"/>
      <c r="B120" s="806"/>
      <c r="C120" s="806"/>
      <c r="D120" s="806"/>
      <c r="E120" s="806"/>
      <c r="F120" s="806"/>
      <c r="G120" s="806"/>
      <c r="H120" s="806"/>
      <c r="I120" s="806"/>
      <c r="J120" s="806"/>
      <c r="K120" s="806"/>
      <c r="L120" s="806"/>
      <c r="M120" s="806"/>
      <c r="N120" s="806"/>
      <c r="O120" s="806"/>
      <c r="P120" s="806"/>
      <c r="Q120" s="806"/>
      <c r="R120" s="840"/>
    </row>
    <row r="121" spans="1:18" x14ac:dyDescent="0.2">
      <c r="A121" s="806"/>
      <c r="B121" s="806"/>
      <c r="C121" s="806"/>
      <c r="D121" s="806"/>
      <c r="E121" s="806"/>
      <c r="F121" s="806"/>
      <c r="G121" s="806"/>
      <c r="H121" s="806"/>
      <c r="I121" s="806"/>
      <c r="J121" s="806"/>
      <c r="K121" s="806"/>
      <c r="L121" s="806"/>
      <c r="M121" s="806"/>
      <c r="N121" s="806"/>
      <c r="O121" s="806"/>
      <c r="P121" s="806"/>
      <c r="Q121" s="806"/>
      <c r="R121" s="840"/>
    </row>
    <row r="122" spans="1:18" x14ac:dyDescent="0.2">
      <c r="A122" s="806"/>
      <c r="B122" s="806"/>
      <c r="C122" s="806"/>
      <c r="D122" s="806"/>
      <c r="E122" s="806"/>
      <c r="F122" s="806"/>
      <c r="G122" s="806"/>
      <c r="H122" s="806"/>
      <c r="I122" s="806"/>
      <c r="J122" s="806"/>
      <c r="K122" s="806"/>
      <c r="L122" s="806"/>
      <c r="M122" s="806"/>
      <c r="N122" s="806"/>
      <c r="O122" s="806"/>
      <c r="P122" s="806"/>
      <c r="Q122" s="806"/>
      <c r="R122" s="840"/>
    </row>
    <row r="123" spans="1:18" x14ac:dyDescent="0.2">
      <c r="A123" s="806"/>
      <c r="B123" s="806"/>
      <c r="C123" s="806"/>
      <c r="D123" s="806"/>
      <c r="E123" s="806"/>
      <c r="F123" s="806"/>
      <c r="G123" s="806"/>
      <c r="H123" s="806"/>
      <c r="I123" s="806"/>
      <c r="J123" s="806"/>
      <c r="K123" s="806"/>
      <c r="L123" s="806"/>
      <c r="M123" s="806"/>
      <c r="N123" s="806"/>
      <c r="O123" s="806"/>
      <c r="P123" s="806"/>
      <c r="Q123" s="806"/>
      <c r="R123" s="840"/>
    </row>
    <row r="124" spans="1:18" x14ac:dyDescent="0.2">
      <c r="A124" s="806"/>
      <c r="B124" s="806"/>
      <c r="C124" s="806"/>
      <c r="D124" s="806"/>
      <c r="E124" s="806"/>
      <c r="F124" s="806"/>
      <c r="G124" s="806"/>
      <c r="H124" s="806"/>
      <c r="I124" s="806"/>
      <c r="J124" s="806"/>
      <c r="K124" s="806"/>
      <c r="L124" s="806"/>
      <c r="M124" s="806"/>
      <c r="N124" s="806"/>
      <c r="O124" s="806"/>
      <c r="P124" s="806"/>
      <c r="Q124" s="806"/>
      <c r="R124" s="840"/>
    </row>
    <row r="125" spans="1:18" x14ac:dyDescent="0.2">
      <c r="A125" s="806"/>
      <c r="B125" s="806"/>
      <c r="C125" s="806"/>
      <c r="D125" s="806"/>
      <c r="E125" s="806"/>
      <c r="F125" s="806"/>
      <c r="G125" s="806"/>
      <c r="H125" s="806"/>
      <c r="I125" s="806"/>
      <c r="J125" s="806"/>
      <c r="K125" s="806"/>
      <c r="L125" s="806"/>
      <c r="M125" s="806"/>
      <c r="N125" s="806"/>
      <c r="O125" s="806"/>
      <c r="P125" s="806"/>
      <c r="Q125" s="806"/>
      <c r="R125" s="840"/>
    </row>
    <row r="126" spans="1:18" x14ac:dyDescent="0.2">
      <c r="A126" s="806"/>
      <c r="B126" s="806"/>
      <c r="C126" s="806"/>
      <c r="D126" s="806"/>
      <c r="E126" s="806"/>
      <c r="F126" s="806"/>
      <c r="G126" s="806"/>
      <c r="H126" s="806"/>
      <c r="I126" s="806"/>
      <c r="J126" s="806"/>
      <c r="K126" s="806"/>
      <c r="L126" s="806"/>
      <c r="M126" s="806"/>
      <c r="N126" s="806"/>
      <c r="O126" s="806"/>
      <c r="P126" s="806"/>
      <c r="Q126" s="806"/>
      <c r="R126" s="840"/>
    </row>
    <row r="127" spans="1:18" x14ac:dyDescent="0.2">
      <c r="A127" s="806"/>
      <c r="B127" s="806"/>
      <c r="C127" s="806"/>
      <c r="D127" s="806"/>
      <c r="E127" s="806"/>
      <c r="F127" s="806"/>
      <c r="G127" s="806"/>
      <c r="H127" s="806"/>
      <c r="I127" s="806"/>
      <c r="J127" s="806"/>
      <c r="K127" s="806"/>
      <c r="L127" s="806"/>
      <c r="M127" s="806"/>
      <c r="N127" s="806"/>
      <c r="O127" s="806"/>
      <c r="P127" s="806"/>
      <c r="Q127" s="806"/>
      <c r="R127" s="840"/>
    </row>
    <row r="128" spans="1:18" x14ac:dyDescent="0.2">
      <c r="A128" s="806"/>
      <c r="B128" s="806"/>
      <c r="C128" s="806"/>
      <c r="D128" s="806"/>
      <c r="E128" s="806"/>
      <c r="F128" s="806"/>
      <c r="G128" s="806"/>
      <c r="H128" s="806"/>
      <c r="I128" s="806"/>
      <c r="J128" s="806"/>
      <c r="K128" s="806"/>
      <c r="L128" s="806"/>
      <c r="M128" s="806"/>
      <c r="N128" s="806"/>
      <c r="O128" s="806"/>
      <c r="P128" s="806"/>
      <c r="Q128" s="806"/>
      <c r="R128" s="840"/>
    </row>
    <row r="129" spans="1:18" x14ac:dyDescent="0.2">
      <c r="A129" s="1719" t="s">
        <v>633</v>
      </c>
      <c r="B129" s="1719"/>
      <c r="C129" s="1719"/>
      <c r="D129" s="1719"/>
      <c r="E129" s="1719"/>
      <c r="F129" s="1719"/>
      <c r="G129" s="1719"/>
      <c r="H129" s="1719"/>
      <c r="I129" s="1719"/>
      <c r="J129" s="1719"/>
      <c r="K129" s="1719"/>
      <c r="L129" s="1719"/>
      <c r="M129" s="1719"/>
      <c r="N129" s="1719"/>
      <c r="O129" s="1719"/>
      <c r="P129" s="1719"/>
      <c r="Q129" s="1719"/>
      <c r="R129" s="1719"/>
    </row>
    <row r="130" spans="1:18" x14ac:dyDescent="0.2">
      <c r="A130" s="1719" t="s">
        <v>642</v>
      </c>
      <c r="B130" s="1719"/>
      <c r="C130" s="1719"/>
      <c r="D130" s="1719"/>
      <c r="E130" s="1719"/>
      <c r="F130" s="1719"/>
      <c r="G130" s="1719"/>
      <c r="H130" s="1719"/>
      <c r="I130" s="1719"/>
      <c r="J130" s="1719"/>
      <c r="K130" s="1719"/>
      <c r="L130" s="1719"/>
      <c r="M130" s="1719"/>
      <c r="N130" s="1719"/>
      <c r="O130" s="1719"/>
      <c r="P130" s="1719"/>
      <c r="Q130" s="1719"/>
      <c r="R130" s="1719"/>
    </row>
    <row r="131" spans="1:18" x14ac:dyDescent="0.2">
      <c r="A131" s="1767"/>
      <c r="B131" s="1768"/>
      <c r="C131" s="1768"/>
      <c r="D131" s="1768"/>
      <c r="E131" s="1768"/>
      <c r="F131" s="1768"/>
      <c r="G131" s="1768"/>
      <c r="H131" s="1768"/>
      <c r="I131" s="1768"/>
      <c r="J131" s="1768"/>
      <c r="K131" s="1768"/>
      <c r="L131" s="1768"/>
      <c r="M131" s="1768"/>
      <c r="N131" s="1768"/>
      <c r="O131" s="1768"/>
      <c r="P131" s="1768"/>
      <c r="Q131" s="1768"/>
      <c r="R131" s="1768"/>
    </row>
    <row r="132" spans="1:18" ht="13.5" thickBot="1" x14ac:dyDescent="0.25">
      <c r="A132" s="70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720" t="s">
        <v>503</v>
      </c>
      <c r="Q132" s="1721"/>
      <c r="R132" s="1721"/>
    </row>
    <row r="133" spans="1:18" ht="13.5" thickTop="1" x14ac:dyDescent="0.2">
      <c r="A133" s="1722" t="s">
        <v>0</v>
      </c>
      <c r="B133" s="1724" t="s">
        <v>504</v>
      </c>
      <c r="C133" s="1724"/>
      <c r="D133" s="1724"/>
      <c r="E133" s="1725"/>
      <c r="F133" s="1769" t="s">
        <v>505</v>
      </c>
      <c r="G133" s="1783" t="s">
        <v>27</v>
      </c>
      <c r="H133" s="1784"/>
      <c r="I133" s="1784"/>
      <c r="J133" s="1784"/>
      <c r="K133" s="1784"/>
      <c r="L133" s="1784"/>
      <c r="M133" s="1784"/>
      <c r="N133" s="1784"/>
      <c r="O133" s="1784"/>
      <c r="P133" s="1784"/>
      <c r="Q133" s="1784"/>
      <c r="R133" s="1785"/>
    </row>
    <row r="134" spans="1:18" x14ac:dyDescent="0.2">
      <c r="A134" s="1723"/>
      <c r="B134" s="1726"/>
      <c r="C134" s="1726"/>
      <c r="D134" s="1726"/>
      <c r="E134" s="1727"/>
      <c r="F134" s="1770"/>
      <c r="G134" s="1775" t="s">
        <v>57</v>
      </c>
      <c r="H134" s="1761"/>
      <c r="I134" s="1761"/>
      <c r="J134" s="1776"/>
      <c r="K134" s="1786"/>
      <c r="L134" s="1787"/>
      <c r="M134" s="1787"/>
      <c r="N134" s="1787"/>
      <c r="O134" s="1786"/>
      <c r="P134" s="1787"/>
      <c r="Q134" s="1787"/>
      <c r="R134" s="1788"/>
    </row>
    <row r="135" spans="1:18" ht="30.75" customHeight="1" x14ac:dyDescent="0.2">
      <c r="A135" s="1723"/>
      <c r="B135" s="1726"/>
      <c r="C135" s="1726"/>
      <c r="D135" s="1726"/>
      <c r="E135" s="1727"/>
      <c r="F135" s="1770"/>
      <c r="G135" s="1746" t="s">
        <v>634</v>
      </c>
      <c r="H135" s="1747" t="s">
        <v>643</v>
      </c>
      <c r="I135" s="1744" t="s">
        <v>467</v>
      </c>
      <c r="J135" s="1745" t="s">
        <v>435</v>
      </c>
      <c r="K135" s="1746" t="s">
        <v>634</v>
      </c>
      <c r="L135" s="1747" t="s">
        <v>643</v>
      </c>
      <c r="M135" s="1744" t="s">
        <v>467</v>
      </c>
      <c r="N135" s="1745" t="s">
        <v>435</v>
      </c>
      <c r="O135" s="1746" t="s">
        <v>634</v>
      </c>
      <c r="P135" s="1747" t="s">
        <v>643</v>
      </c>
      <c r="Q135" s="1744" t="s">
        <v>467</v>
      </c>
      <c r="R135" s="1745" t="s">
        <v>435</v>
      </c>
    </row>
    <row r="136" spans="1:18" x14ac:dyDescent="0.2">
      <c r="A136" s="1723"/>
      <c r="B136" s="1726"/>
      <c r="C136" s="1726"/>
      <c r="D136" s="1726"/>
      <c r="E136" s="1727"/>
      <c r="F136" s="1771"/>
      <c r="G136" s="1746"/>
      <c r="H136" s="1747"/>
      <c r="I136" s="1744"/>
      <c r="J136" s="1745"/>
      <c r="K136" s="1746"/>
      <c r="L136" s="1747"/>
      <c r="M136" s="1744"/>
      <c r="N136" s="1745"/>
      <c r="O136" s="1746"/>
      <c r="P136" s="1747"/>
      <c r="Q136" s="1744"/>
      <c r="R136" s="1745"/>
    </row>
    <row r="137" spans="1:18" ht="13.5" thickBot="1" x14ac:dyDescent="0.25">
      <c r="A137" s="1723"/>
      <c r="B137" s="1752" t="s">
        <v>353</v>
      </c>
      <c r="C137" s="1752"/>
      <c r="D137" s="1752"/>
      <c r="E137" s="1753"/>
      <c r="F137" s="841"/>
      <c r="G137" s="713" t="s">
        <v>361</v>
      </c>
      <c r="H137" s="707" t="s">
        <v>368</v>
      </c>
      <c r="I137" s="707" t="s">
        <v>370</v>
      </c>
      <c r="J137" s="809" t="s">
        <v>372</v>
      </c>
      <c r="K137" s="713" t="s">
        <v>374</v>
      </c>
      <c r="L137" s="707" t="s">
        <v>506</v>
      </c>
      <c r="M137" s="707" t="s">
        <v>507</v>
      </c>
      <c r="N137" s="708" t="s">
        <v>508</v>
      </c>
      <c r="O137" s="842" t="s">
        <v>28</v>
      </c>
      <c r="P137" s="843" t="s">
        <v>29</v>
      </c>
      <c r="Q137" s="844" t="s">
        <v>30</v>
      </c>
      <c r="R137" s="845" t="s">
        <v>31</v>
      </c>
    </row>
    <row r="138" spans="1:18" ht="12.75" customHeight="1" thickBot="1" x14ac:dyDescent="0.25">
      <c r="A138" s="1754" t="s">
        <v>509</v>
      </c>
      <c r="B138" s="1755"/>
      <c r="C138" s="1755"/>
      <c r="D138" s="1755"/>
      <c r="E138" s="1778"/>
      <c r="F138" s="577"/>
      <c r="G138" s="846">
        <f>G161+G166</f>
        <v>293592984</v>
      </c>
      <c r="H138" s="720">
        <f>H161+H166</f>
        <v>298594050</v>
      </c>
      <c r="I138" s="720">
        <f>I161+I166</f>
        <v>298594050</v>
      </c>
      <c r="J138" s="882">
        <f>I138/H138</f>
        <v>1</v>
      </c>
      <c r="K138" s="719"/>
      <c r="L138" s="720"/>
      <c r="M138" s="810"/>
      <c r="N138" s="847"/>
      <c r="O138" s="719"/>
      <c r="P138" s="720"/>
      <c r="Q138" s="810"/>
      <c r="R138" s="848"/>
    </row>
    <row r="139" spans="1:18" ht="12.75" customHeight="1" x14ac:dyDescent="0.2">
      <c r="A139" s="811" t="s">
        <v>353</v>
      </c>
      <c r="B139" s="1779" t="s">
        <v>42</v>
      </c>
      <c r="C139" s="1789"/>
      <c r="D139" s="1789"/>
      <c r="E139" s="1790"/>
      <c r="F139" s="812"/>
      <c r="G139" s="724"/>
      <c r="H139" s="813"/>
      <c r="I139" s="814"/>
      <c r="J139" s="849"/>
      <c r="K139" s="813"/>
      <c r="L139" s="813"/>
      <c r="M139" s="814"/>
      <c r="N139" s="816"/>
      <c r="O139" s="817"/>
      <c r="P139" s="813"/>
      <c r="Q139" s="814"/>
      <c r="R139" s="850"/>
    </row>
    <row r="140" spans="1:18" ht="12.75" customHeight="1" x14ac:dyDescent="0.2">
      <c r="A140" s="818"/>
      <c r="B140" s="1758" t="s">
        <v>510</v>
      </c>
      <c r="C140" s="1759"/>
      <c r="D140" s="1759"/>
      <c r="E140" s="1759"/>
      <c r="F140" s="730" t="s">
        <v>511</v>
      </c>
      <c r="G140" s="819"/>
      <c r="H140" s="789"/>
      <c r="I140" s="789"/>
      <c r="J140" s="869"/>
      <c r="K140" s="789"/>
      <c r="L140" s="789"/>
      <c r="M140" s="851"/>
      <c r="N140" s="775"/>
      <c r="O140" s="788"/>
      <c r="P140" s="789"/>
      <c r="Q140" s="851"/>
      <c r="R140" s="852"/>
    </row>
    <row r="141" spans="1:18" x14ac:dyDescent="0.2">
      <c r="A141" s="736"/>
      <c r="B141" s="1750" t="s">
        <v>512</v>
      </c>
      <c r="C141" s="1750"/>
      <c r="D141" s="1750"/>
      <c r="E141" s="1751"/>
      <c r="F141" s="739" t="s">
        <v>513</v>
      </c>
      <c r="G141" s="741"/>
      <c r="H141" s="740"/>
      <c r="I141" s="740"/>
      <c r="J141" s="869"/>
      <c r="K141" s="740"/>
      <c r="L141" s="740"/>
      <c r="M141" s="853"/>
      <c r="N141" s="775"/>
      <c r="O141" s="742"/>
      <c r="P141" s="740"/>
      <c r="Q141" s="853"/>
      <c r="R141" s="854"/>
    </row>
    <row r="142" spans="1:18" x14ac:dyDescent="0.2">
      <c r="A142" s="736"/>
      <c r="B142" s="738" t="s">
        <v>514</v>
      </c>
      <c r="C142" s="743"/>
      <c r="D142" s="743"/>
      <c r="E142" s="743"/>
      <c r="F142" s="739" t="s">
        <v>511</v>
      </c>
      <c r="G142" s="741"/>
      <c r="H142" s="740">
        <v>7757395</v>
      </c>
      <c r="I142" s="740">
        <v>7757395</v>
      </c>
      <c r="J142" s="869">
        <f>I142/H142</f>
        <v>1</v>
      </c>
      <c r="K142" s="740"/>
      <c r="L142" s="740"/>
      <c r="M142" s="853"/>
      <c r="N142" s="734"/>
      <c r="O142" s="744"/>
      <c r="P142" s="745"/>
      <c r="Q142" s="855"/>
      <c r="R142" s="856"/>
    </row>
    <row r="143" spans="1:18" x14ac:dyDescent="0.2">
      <c r="A143" s="736"/>
      <c r="B143" s="747" t="s">
        <v>515</v>
      </c>
      <c r="C143" s="747"/>
      <c r="D143" s="747"/>
      <c r="E143" s="743"/>
      <c r="F143" s="739" t="s">
        <v>511</v>
      </c>
      <c r="G143" s="741">
        <v>292524039</v>
      </c>
      <c r="H143" s="740">
        <v>289767710</v>
      </c>
      <c r="I143" s="740">
        <v>289767710</v>
      </c>
      <c r="J143" s="869">
        <f>I143/H143</f>
        <v>1</v>
      </c>
      <c r="K143" s="740"/>
      <c r="L143" s="740"/>
      <c r="M143" s="853"/>
      <c r="N143" s="775"/>
      <c r="O143" s="742"/>
      <c r="P143" s="740"/>
      <c r="Q143" s="855"/>
      <c r="R143" s="857"/>
    </row>
    <row r="144" spans="1:18" x14ac:dyDescent="0.2">
      <c r="A144" s="736"/>
      <c r="B144" s="738" t="s">
        <v>516</v>
      </c>
      <c r="C144" s="743"/>
      <c r="D144" s="743"/>
      <c r="E144" s="743"/>
      <c r="F144" s="739" t="s">
        <v>513</v>
      </c>
      <c r="G144" s="741"/>
      <c r="H144" s="740"/>
      <c r="I144" s="740"/>
      <c r="J144" s="878"/>
      <c r="K144" s="740"/>
      <c r="L144" s="740"/>
      <c r="M144" s="853"/>
      <c r="N144" s="775"/>
      <c r="O144" s="742"/>
      <c r="P144" s="740"/>
      <c r="Q144" s="855"/>
      <c r="R144" s="857"/>
    </row>
    <row r="145" spans="1:18" x14ac:dyDescent="0.2">
      <c r="A145" s="736"/>
      <c r="B145" s="738" t="s">
        <v>517</v>
      </c>
      <c r="C145" s="743"/>
      <c r="D145" s="743"/>
      <c r="E145" s="743"/>
      <c r="F145" s="739" t="s">
        <v>513</v>
      </c>
      <c r="G145" s="741"/>
      <c r="H145" s="740"/>
      <c r="I145" s="740"/>
      <c r="J145" s="878"/>
      <c r="K145" s="740"/>
      <c r="L145" s="740"/>
      <c r="M145" s="853"/>
      <c r="N145" s="775"/>
      <c r="O145" s="742"/>
      <c r="P145" s="740"/>
      <c r="Q145" s="855"/>
      <c r="R145" s="857"/>
    </row>
    <row r="146" spans="1:18" x14ac:dyDescent="0.2">
      <c r="A146" s="736"/>
      <c r="B146" s="738" t="s">
        <v>518</v>
      </c>
      <c r="C146" s="743"/>
      <c r="D146" s="743"/>
      <c r="E146" s="743"/>
      <c r="F146" s="739" t="s">
        <v>513</v>
      </c>
      <c r="G146" s="741"/>
      <c r="H146" s="740"/>
      <c r="I146" s="740"/>
      <c r="J146" s="878"/>
      <c r="K146" s="740"/>
      <c r="L146" s="740"/>
      <c r="M146" s="853"/>
      <c r="N146" s="775"/>
      <c r="O146" s="742"/>
      <c r="P146" s="740"/>
      <c r="Q146" s="855"/>
      <c r="R146" s="857"/>
    </row>
    <row r="147" spans="1:18" x14ac:dyDescent="0.2">
      <c r="A147" s="746"/>
      <c r="B147" s="1764" t="s">
        <v>519</v>
      </c>
      <c r="C147" s="1764"/>
      <c r="D147" s="1764"/>
      <c r="E147" s="748"/>
      <c r="F147" s="749" t="s">
        <v>511</v>
      </c>
      <c r="G147" s="742"/>
      <c r="H147" s="740"/>
      <c r="I147" s="740"/>
      <c r="J147" s="878"/>
      <c r="K147" s="740"/>
      <c r="L147" s="740"/>
      <c r="M147" s="853"/>
      <c r="N147" s="775"/>
      <c r="O147" s="742"/>
      <c r="P147" s="740"/>
      <c r="Q147" s="855"/>
      <c r="R147" s="857"/>
    </row>
    <row r="148" spans="1:18" x14ac:dyDescent="0.2">
      <c r="A148" s="736"/>
      <c r="B148" s="738" t="s">
        <v>520</v>
      </c>
      <c r="C148" s="743"/>
      <c r="D148" s="743"/>
      <c r="E148" s="743"/>
      <c r="F148" s="739" t="s">
        <v>511</v>
      </c>
      <c r="G148" s="741"/>
      <c r="H148" s="740"/>
      <c r="I148" s="740"/>
      <c r="J148" s="878"/>
      <c r="K148" s="740"/>
      <c r="L148" s="740"/>
      <c r="M148" s="853"/>
      <c r="N148" s="775"/>
      <c r="O148" s="750"/>
      <c r="P148" s="751"/>
      <c r="Q148" s="855"/>
      <c r="R148" s="858"/>
    </row>
    <row r="149" spans="1:18" x14ac:dyDescent="0.2">
      <c r="A149" s="736"/>
      <c r="B149" s="738" t="s">
        <v>521</v>
      </c>
      <c r="C149" s="743"/>
      <c r="D149" s="743"/>
      <c r="E149" s="743"/>
      <c r="F149" s="739" t="s">
        <v>511</v>
      </c>
      <c r="G149" s="741"/>
      <c r="H149" s="740"/>
      <c r="I149" s="740"/>
      <c r="J149" s="878"/>
      <c r="K149" s="740"/>
      <c r="L149" s="740"/>
      <c r="M149" s="853"/>
      <c r="N149" s="775"/>
      <c r="O149" s="750"/>
      <c r="P149" s="751"/>
      <c r="Q149" s="855"/>
      <c r="R149" s="858"/>
    </row>
    <row r="150" spans="1:18" x14ac:dyDescent="0.2">
      <c r="A150" s="736"/>
      <c r="B150" s="738" t="s">
        <v>522</v>
      </c>
      <c r="C150" s="743"/>
      <c r="D150" s="743"/>
      <c r="E150" s="743"/>
      <c r="F150" s="739" t="s">
        <v>511</v>
      </c>
      <c r="G150" s="741"/>
      <c r="H150" s="740"/>
      <c r="I150" s="740"/>
      <c r="J150" s="878"/>
      <c r="K150" s="740"/>
      <c r="L150" s="740"/>
      <c r="M150" s="853"/>
      <c r="N150" s="775"/>
      <c r="O150" s="750"/>
      <c r="P150" s="751"/>
      <c r="Q150" s="855"/>
      <c r="R150" s="858"/>
    </row>
    <row r="151" spans="1:18" x14ac:dyDescent="0.2">
      <c r="A151" s="736"/>
      <c r="B151" s="738" t="s">
        <v>523</v>
      </c>
      <c r="C151" s="743"/>
      <c r="D151" s="743"/>
      <c r="E151" s="743"/>
      <c r="F151" s="739" t="s">
        <v>511</v>
      </c>
      <c r="G151" s="741"/>
      <c r="H151" s="740"/>
      <c r="I151" s="740"/>
      <c r="J151" s="878"/>
      <c r="K151" s="740"/>
      <c r="L151" s="740"/>
      <c r="M151" s="853"/>
      <c r="N151" s="775"/>
      <c r="O151" s="750"/>
      <c r="P151" s="751"/>
      <c r="Q151" s="855"/>
      <c r="R151" s="858"/>
    </row>
    <row r="152" spans="1:18" x14ac:dyDescent="0.2">
      <c r="A152" s="736"/>
      <c r="B152" s="738" t="s">
        <v>524</v>
      </c>
      <c r="C152" s="743"/>
      <c r="D152" s="743"/>
      <c r="E152" s="743"/>
      <c r="F152" s="739" t="s">
        <v>513</v>
      </c>
      <c r="G152" s="741"/>
      <c r="H152" s="740"/>
      <c r="I152" s="740"/>
      <c r="J152" s="878"/>
      <c r="K152" s="740"/>
      <c r="L152" s="740"/>
      <c r="M152" s="853"/>
      <c r="N152" s="775"/>
      <c r="O152" s="750"/>
      <c r="P152" s="751"/>
      <c r="R152" s="858"/>
    </row>
    <row r="153" spans="1:18" x14ac:dyDescent="0.2">
      <c r="A153" s="736"/>
      <c r="B153" s="738" t="s">
        <v>38</v>
      </c>
      <c r="C153" s="743"/>
      <c r="D153" s="743"/>
      <c r="E153" s="743"/>
      <c r="F153" s="739" t="s">
        <v>511</v>
      </c>
      <c r="G153" s="741"/>
      <c r="H153" s="740"/>
      <c r="I153" s="740"/>
      <c r="J153" s="878"/>
      <c r="K153" s="740"/>
      <c r="L153" s="740"/>
      <c r="M153" s="853"/>
      <c r="N153" s="775"/>
      <c r="O153" s="750"/>
      <c r="P153" s="751"/>
      <c r="Q153" s="855"/>
      <c r="R153" s="858"/>
    </row>
    <row r="154" spans="1:18" x14ac:dyDescent="0.2">
      <c r="A154" s="736"/>
      <c r="B154" s="738" t="s">
        <v>525</v>
      </c>
      <c r="C154" s="743"/>
      <c r="D154" s="743"/>
      <c r="E154" s="743"/>
      <c r="F154" s="739" t="s">
        <v>511</v>
      </c>
      <c r="G154" s="741"/>
      <c r="H154" s="740"/>
      <c r="I154" s="740"/>
      <c r="J154" s="878"/>
      <c r="K154" s="740"/>
      <c r="L154" s="740"/>
      <c r="M154" s="853"/>
      <c r="N154" s="775"/>
      <c r="O154" s="750"/>
      <c r="P154" s="751"/>
      <c r="Q154" s="855"/>
      <c r="R154" s="858"/>
    </row>
    <row r="155" spans="1:18" x14ac:dyDescent="0.2">
      <c r="A155" s="736"/>
      <c r="B155" s="738" t="s">
        <v>526</v>
      </c>
      <c r="C155" s="743"/>
      <c r="D155" s="743"/>
      <c r="E155" s="743"/>
      <c r="F155" s="739" t="s">
        <v>513</v>
      </c>
      <c r="G155" s="741"/>
      <c r="H155" s="740"/>
      <c r="I155" s="740"/>
      <c r="J155" s="878"/>
      <c r="K155" s="742"/>
      <c r="L155" s="740"/>
      <c r="M155" s="853"/>
      <c r="N155" s="775"/>
      <c r="O155" s="750"/>
      <c r="P155" s="751"/>
      <c r="Q155" s="855"/>
      <c r="R155" s="858"/>
    </row>
    <row r="156" spans="1:18" x14ac:dyDescent="0.2">
      <c r="A156" s="736"/>
      <c r="B156" s="738" t="s">
        <v>479</v>
      </c>
      <c r="C156" s="743"/>
      <c r="D156" s="743"/>
      <c r="E156" s="743"/>
      <c r="F156" s="739" t="s">
        <v>513</v>
      </c>
      <c r="G156" s="741"/>
      <c r="H156" s="740"/>
      <c r="I156" s="740"/>
      <c r="J156" s="878"/>
      <c r="K156" s="742"/>
      <c r="L156" s="740"/>
      <c r="M156" s="853"/>
      <c r="N156" s="775"/>
      <c r="O156" s="750"/>
      <c r="P156" s="751"/>
      <c r="Q156" s="855"/>
      <c r="R156" s="858"/>
    </row>
    <row r="157" spans="1:18" x14ac:dyDescent="0.2">
      <c r="A157" s="736"/>
      <c r="B157" s="738" t="s">
        <v>527</v>
      </c>
      <c r="C157" s="743"/>
      <c r="D157" s="743"/>
      <c r="E157" s="743"/>
      <c r="F157" s="739" t="s">
        <v>511</v>
      </c>
      <c r="G157" s="741"/>
      <c r="H157" s="740"/>
      <c r="I157" s="740"/>
      <c r="J157" s="878"/>
      <c r="K157" s="742"/>
      <c r="L157" s="740"/>
      <c r="M157" s="853"/>
      <c r="N157" s="775"/>
      <c r="O157" s="750"/>
      <c r="P157" s="751"/>
      <c r="Q157" s="855"/>
      <c r="R157" s="858"/>
    </row>
    <row r="158" spans="1:18" x14ac:dyDescent="0.2">
      <c r="A158" s="736"/>
      <c r="B158" s="738" t="s">
        <v>638</v>
      </c>
      <c r="C158" s="743"/>
      <c r="D158" s="743"/>
      <c r="E158" s="743"/>
      <c r="F158" s="739" t="s">
        <v>513</v>
      </c>
      <c r="G158" s="1306"/>
      <c r="H158" s="1309"/>
      <c r="I158" s="747"/>
      <c r="J158" s="876"/>
      <c r="K158" s="752"/>
      <c r="L158" s="742"/>
      <c r="M158" s="740"/>
      <c r="N158" s="734"/>
      <c r="O158" s="742"/>
      <c r="P158" s="740"/>
      <c r="Q158" s="821"/>
      <c r="R158" s="1310"/>
    </row>
    <row r="159" spans="1:18" x14ac:dyDescent="0.2">
      <c r="A159" s="736"/>
      <c r="B159" s="738" t="s">
        <v>639</v>
      </c>
      <c r="C159" s="743"/>
      <c r="D159" s="743"/>
      <c r="E159" s="743"/>
      <c r="F159" s="739" t="s">
        <v>513</v>
      </c>
      <c r="G159" s="368"/>
      <c r="H159" s="740"/>
      <c r="I159" s="747"/>
      <c r="J159" s="876"/>
      <c r="K159" s="752"/>
      <c r="L159" s="742"/>
      <c r="M159" s="740"/>
      <c r="N159" s="734"/>
      <c r="O159" s="742"/>
      <c r="P159" s="740"/>
      <c r="Q159" s="821"/>
      <c r="R159" s="1310"/>
    </row>
    <row r="160" spans="1:18" x14ac:dyDescent="0.2">
      <c r="A160" s="736"/>
      <c r="B160" s="738" t="s">
        <v>640</v>
      </c>
      <c r="C160" s="743"/>
      <c r="D160" s="743"/>
      <c r="E160" s="743"/>
      <c r="F160" s="739" t="s">
        <v>511</v>
      </c>
      <c r="G160" s="368"/>
      <c r="H160" s="753"/>
      <c r="I160" s="895"/>
      <c r="J160" s="876"/>
      <c r="K160" s="754"/>
      <c r="L160" s="742"/>
      <c r="M160" s="740"/>
      <c r="N160" s="734"/>
      <c r="O160" s="742"/>
      <c r="P160" s="740"/>
      <c r="Q160" s="821"/>
      <c r="R160" s="1310"/>
    </row>
    <row r="161" spans="1:18" x14ac:dyDescent="0.2">
      <c r="A161" s="755" t="s">
        <v>353</v>
      </c>
      <c r="B161" s="1765" t="s">
        <v>528</v>
      </c>
      <c r="C161" s="1766"/>
      <c r="D161" s="1766"/>
      <c r="E161" s="1782"/>
      <c r="F161" s="758"/>
      <c r="G161" s="859">
        <f>SUM(G140:G154)</f>
        <v>292524039</v>
      </c>
      <c r="H161" s="760">
        <f>SUM(H140:H160)</f>
        <v>297525105</v>
      </c>
      <c r="I161" s="760">
        <f>SUM(I140:I157)</f>
        <v>297525105</v>
      </c>
      <c r="J161" s="877">
        <f>SUM(J140:J154)</f>
        <v>2</v>
      </c>
      <c r="K161" s="759"/>
      <c r="L161" s="760"/>
      <c r="M161" s="860"/>
      <c r="N161" s="761"/>
      <c r="O161" s="759"/>
      <c r="P161" s="760"/>
      <c r="Q161" s="860"/>
      <c r="R161" s="861"/>
    </row>
    <row r="162" spans="1:18" x14ac:dyDescent="0.2">
      <c r="A162" s="763" t="s">
        <v>353</v>
      </c>
      <c r="B162" s="764" t="s">
        <v>464</v>
      </c>
      <c r="C162" s="765"/>
      <c r="D162" s="765"/>
      <c r="E162" s="765"/>
      <c r="F162" s="766"/>
      <c r="G162" s="862"/>
      <c r="H162" s="825"/>
      <c r="I162" s="1316"/>
      <c r="J162" s="1317"/>
      <c r="K162" s="770"/>
      <c r="L162" s="770"/>
      <c r="M162" s="863"/>
      <c r="N162" s="771"/>
      <c r="O162" s="772"/>
      <c r="P162" s="770"/>
      <c r="Q162" s="863"/>
      <c r="R162" s="864"/>
    </row>
    <row r="163" spans="1:18" x14ac:dyDescent="0.2">
      <c r="A163" s="773"/>
      <c r="B163" s="738" t="s">
        <v>529</v>
      </c>
      <c r="C163" s="743"/>
      <c r="D163" s="743"/>
      <c r="E163" s="774"/>
      <c r="F163" s="739" t="s">
        <v>511</v>
      </c>
      <c r="G163" s="741"/>
      <c r="H163" s="825"/>
      <c r="I163" s="1316"/>
      <c r="J163" s="884"/>
      <c r="K163" s="740"/>
      <c r="L163" s="770"/>
      <c r="M163" s="863"/>
      <c r="N163" s="734"/>
      <c r="O163" s="772"/>
      <c r="P163" s="770"/>
      <c r="Q163" s="863"/>
      <c r="R163" s="864"/>
    </row>
    <row r="164" spans="1:18" x14ac:dyDescent="0.2">
      <c r="A164" s="773"/>
      <c r="B164" s="738" t="s">
        <v>515</v>
      </c>
      <c r="C164" s="743"/>
      <c r="D164" s="743"/>
      <c r="E164" s="774"/>
      <c r="F164" s="739" t="s">
        <v>511</v>
      </c>
      <c r="G164" s="741">
        <v>1068945</v>
      </c>
      <c r="H164" s="740">
        <v>1068945</v>
      </c>
      <c r="I164" s="740">
        <v>1068945</v>
      </c>
      <c r="J164" s="884">
        <f>I164/H164</f>
        <v>1</v>
      </c>
      <c r="K164" s="742"/>
      <c r="L164" s="770"/>
      <c r="M164" s="863"/>
      <c r="N164" s="734"/>
      <c r="O164" s="772"/>
      <c r="P164" s="770"/>
      <c r="Q164" s="863"/>
      <c r="R164" s="864"/>
    </row>
    <row r="165" spans="1:18" x14ac:dyDescent="0.2">
      <c r="A165" s="773"/>
      <c r="B165" s="738" t="s">
        <v>530</v>
      </c>
      <c r="C165" s="743"/>
      <c r="D165" s="743"/>
      <c r="E165" s="774"/>
      <c r="F165" s="739" t="s">
        <v>511</v>
      </c>
      <c r="G165" s="741"/>
      <c r="H165" s="825"/>
      <c r="I165" s="853"/>
      <c r="J165" s="884"/>
      <c r="K165" s="742"/>
      <c r="L165" s="770"/>
      <c r="M165" s="863"/>
      <c r="N165" s="865"/>
      <c r="O165" s="772"/>
      <c r="P165" s="770"/>
      <c r="Q165" s="863"/>
      <c r="R165" s="864"/>
    </row>
    <row r="166" spans="1:18" ht="13.5" thickBot="1" x14ac:dyDescent="0.25">
      <c r="A166" s="776" t="s">
        <v>531</v>
      </c>
      <c r="B166" s="756" t="s">
        <v>532</v>
      </c>
      <c r="C166" s="757"/>
      <c r="D166" s="757"/>
      <c r="E166" s="822"/>
      <c r="F166" s="758"/>
      <c r="G166" s="834">
        <f>SUM(G163:G164)</f>
        <v>1068945</v>
      </c>
      <c r="H166" s="760">
        <f>SUM(H164:H165)</f>
        <v>1068945</v>
      </c>
      <c r="I166" s="1328">
        <f>SUM(I164:I165)</f>
        <v>1068945</v>
      </c>
      <c r="J166" s="877">
        <f>SUM(J163:J164)</f>
        <v>1</v>
      </c>
      <c r="K166" s="759"/>
      <c r="L166" s="760"/>
      <c r="M166" s="860"/>
      <c r="N166" s="761"/>
      <c r="O166" s="759"/>
      <c r="P166" s="760"/>
      <c r="Q166" s="860"/>
      <c r="R166" s="861"/>
    </row>
    <row r="167" spans="1:18" ht="13.5" thickBot="1" x14ac:dyDescent="0.25">
      <c r="A167" s="777">
        <v>2</v>
      </c>
      <c r="B167" s="778" t="s">
        <v>533</v>
      </c>
      <c r="C167" s="779"/>
      <c r="D167" s="779"/>
      <c r="E167" s="779"/>
      <c r="F167" s="780"/>
      <c r="G167" s="866">
        <f>G176</f>
        <v>458246</v>
      </c>
      <c r="H167" s="782">
        <f>H176</f>
        <v>458246</v>
      </c>
      <c r="I167" s="782">
        <f>I176</f>
        <v>458246</v>
      </c>
      <c r="J167" s="879">
        <f>I167/H167</f>
        <v>1</v>
      </c>
      <c r="K167" s="867"/>
      <c r="L167" s="720"/>
      <c r="M167" s="810"/>
      <c r="N167" s="829"/>
      <c r="O167" s="719"/>
      <c r="P167" s="720"/>
      <c r="Q167" s="810"/>
      <c r="R167" s="848"/>
    </row>
    <row r="168" spans="1:18" x14ac:dyDescent="0.2">
      <c r="A168" s="783"/>
      <c r="B168" s="784" t="s">
        <v>534</v>
      </c>
      <c r="C168" s="785"/>
      <c r="D168" s="785"/>
      <c r="E168" s="785"/>
      <c r="F168" s="786"/>
      <c r="G168" s="868"/>
      <c r="H168" s="831"/>
      <c r="I168" s="851"/>
      <c r="J168" s="869"/>
      <c r="K168" s="789"/>
      <c r="L168" s="789"/>
      <c r="M168" s="851"/>
      <c r="N168" s="775"/>
      <c r="O168" s="788"/>
      <c r="P168" s="789"/>
      <c r="Q168" s="851"/>
      <c r="R168" s="852"/>
    </row>
    <row r="169" spans="1:18" x14ac:dyDescent="0.2">
      <c r="A169" s="736"/>
      <c r="B169" s="738" t="s">
        <v>515</v>
      </c>
      <c r="C169" s="743"/>
      <c r="D169" s="743"/>
      <c r="E169" s="743"/>
      <c r="F169" s="739" t="s">
        <v>511</v>
      </c>
      <c r="G169" s="741">
        <v>458246</v>
      </c>
      <c r="H169" s="740">
        <v>458246</v>
      </c>
      <c r="I169" s="853">
        <v>458246</v>
      </c>
      <c r="J169" s="1327">
        <f>I169/H169</f>
        <v>1</v>
      </c>
      <c r="K169" s="740"/>
      <c r="L169" s="740"/>
      <c r="M169" s="853"/>
      <c r="N169" s="775"/>
      <c r="O169" s="742"/>
      <c r="P169" s="740"/>
      <c r="Q169" s="853"/>
      <c r="R169" s="854"/>
    </row>
    <row r="170" spans="1:18" x14ac:dyDescent="0.2">
      <c r="A170" s="736"/>
      <c r="B170" s="738" t="s">
        <v>535</v>
      </c>
      <c r="C170" s="743"/>
      <c r="D170" s="743"/>
      <c r="E170" s="743"/>
      <c r="F170" s="739" t="s">
        <v>511</v>
      </c>
      <c r="G170" s="741"/>
      <c r="H170" s="740"/>
      <c r="I170" s="853"/>
      <c r="J170" s="1327"/>
      <c r="K170" s="740"/>
      <c r="L170" s="740"/>
      <c r="M170" s="853"/>
      <c r="N170" s="775"/>
      <c r="O170" s="742"/>
      <c r="P170" s="740"/>
      <c r="Q170" s="853"/>
      <c r="R170" s="854"/>
    </row>
    <row r="171" spans="1:18" ht="12.75" customHeight="1" x14ac:dyDescent="0.2">
      <c r="A171" s="736"/>
      <c r="B171" s="1750" t="s">
        <v>536</v>
      </c>
      <c r="C171" s="1750"/>
      <c r="D171" s="1750"/>
      <c r="E171" s="1751"/>
      <c r="F171" s="739" t="s">
        <v>511</v>
      </c>
      <c r="G171" s="741"/>
      <c r="H171" s="740"/>
      <c r="I171" s="853"/>
      <c r="J171" s="1327"/>
      <c r="K171" s="740"/>
      <c r="L171" s="740" t="s">
        <v>22</v>
      </c>
      <c r="M171" s="853"/>
      <c r="N171" s="734"/>
      <c r="O171" s="742"/>
      <c r="P171" s="740"/>
      <c r="Q171" s="853"/>
      <c r="R171" s="854"/>
    </row>
    <row r="172" spans="1:18" x14ac:dyDescent="0.2">
      <c r="A172" s="736"/>
      <c r="B172" s="738" t="s">
        <v>537</v>
      </c>
      <c r="C172" s="743"/>
      <c r="D172" s="743"/>
      <c r="E172" s="743"/>
      <c r="F172" s="739" t="s">
        <v>511</v>
      </c>
      <c r="G172" s="741"/>
      <c r="H172" s="740"/>
      <c r="I172" s="853"/>
      <c r="J172" s="1327"/>
      <c r="K172" s="740"/>
      <c r="L172" s="740"/>
      <c r="M172" s="853"/>
      <c r="N172" s="775"/>
      <c r="O172" s="742"/>
      <c r="P172" s="740"/>
      <c r="Q172" s="853"/>
      <c r="R172" s="854"/>
    </row>
    <row r="173" spans="1:18" x14ac:dyDescent="0.2">
      <c r="A173" s="736"/>
      <c r="B173" s="737" t="s">
        <v>48</v>
      </c>
      <c r="C173" s="737"/>
      <c r="D173" s="738"/>
      <c r="E173" s="743"/>
      <c r="F173" s="739" t="s">
        <v>513</v>
      </c>
      <c r="G173" s="870"/>
      <c r="H173" s="740"/>
      <c r="I173" s="853"/>
      <c r="J173" s="1327"/>
      <c r="K173" s="742"/>
      <c r="L173" s="740"/>
      <c r="M173" s="853"/>
      <c r="N173" s="775"/>
      <c r="O173" s="742"/>
      <c r="P173" s="740"/>
      <c r="Q173" s="853"/>
      <c r="R173" s="854"/>
    </row>
    <row r="174" spans="1:18" x14ac:dyDescent="0.2">
      <c r="A174" s="736"/>
      <c r="B174" s="738" t="s">
        <v>538</v>
      </c>
      <c r="C174" s="743"/>
      <c r="D174" s="743"/>
      <c r="E174" s="743"/>
      <c r="F174" s="739" t="s">
        <v>511</v>
      </c>
      <c r="G174" s="870"/>
      <c r="H174" s="740"/>
      <c r="I174" s="853"/>
      <c r="J174" s="1327"/>
      <c r="K174" s="742"/>
      <c r="L174" s="740"/>
      <c r="M174" s="853"/>
      <c r="N174" s="775"/>
      <c r="O174" s="742"/>
      <c r="P174" s="740"/>
      <c r="Q174" s="853"/>
      <c r="R174" s="854"/>
    </row>
    <row r="175" spans="1:18" x14ac:dyDescent="0.2">
      <c r="A175" s="736"/>
      <c r="B175" s="738" t="s">
        <v>641</v>
      </c>
      <c r="C175" s="743"/>
      <c r="D175" s="743"/>
      <c r="E175" s="743"/>
      <c r="F175" s="739" t="s">
        <v>511</v>
      </c>
      <c r="G175" s="870"/>
      <c r="H175" s="740"/>
      <c r="I175" s="853"/>
      <c r="J175" s="1327"/>
      <c r="K175" s="742"/>
      <c r="L175" s="740"/>
      <c r="M175" s="853"/>
      <c r="N175" s="775"/>
      <c r="O175" s="742"/>
      <c r="P175" s="740"/>
      <c r="Q175" s="853"/>
      <c r="R175" s="854"/>
    </row>
    <row r="176" spans="1:18" ht="13.5" thickBot="1" x14ac:dyDescent="0.25">
      <c r="A176" s="833"/>
      <c r="B176" s="756" t="s">
        <v>539</v>
      </c>
      <c r="C176" s="757"/>
      <c r="D176" s="757"/>
      <c r="E176" s="757"/>
      <c r="F176" s="793"/>
      <c r="G176" s="859">
        <f>SUM(G169:G174)</f>
        <v>458246</v>
      </c>
      <c r="H176" s="797">
        <f>SUM(H169:H175)</f>
        <v>458246</v>
      </c>
      <c r="I176" s="797">
        <f>SUM(I169:I175)</f>
        <v>458246</v>
      </c>
      <c r="J176" s="880">
        <f>I176/H176</f>
        <v>1</v>
      </c>
      <c r="K176" s="759"/>
      <c r="L176" s="760"/>
      <c r="M176" s="860"/>
      <c r="N176" s="795"/>
      <c r="O176" s="759"/>
      <c r="P176" s="760"/>
      <c r="Q176" s="860"/>
      <c r="R176" s="861"/>
    </row>
    <row r="177" spans="1:18" ht="15" customHeight="1" thickTop="1" thickBot="1" x14ac:dyDescent="0.25">
      <c r="A177" s="1748" t="s">
        <v>540</v>
      </c>
      <c r="B177" s="1749"/>
      <c r="C177" s="1749"/>
      <c r="D177" s="1749"/>
      <c r="E177" s="1749"/>
      <c r="F177" s="798"/>
      <c r="G177" s="871">
        <f>G138+G167</f>
        <v>294051230</v>
      </c>
      <c r="H177" s="805">
        <f>H138+H167</f>
        <v>299052296</v>
      </c>
      <c r="I177" s="805">
        <f>I138+I167</f>
        <v>299052296</v>
      </c>
      <c r="J177" s="881">
        <f>I177/H177</f>
        <v>1</v>
      </c>
      <c r="K177" s="872"/>
      <c r="L177" s="836"/>
      <c r="M177" s="837"/>
      <c r="N177" s="873"/>
      <c r="O177" s="839"/>
      <c r="P177" s="835"/>
      <c r="Q177" s="874"/>
      <c r="R177" s="875"/>
    </row>
    <row r="178" spans="1:18" ht="13.5" thickTop="1" x14ac:dyDescent="0.2"/>
  </sheetData>
  <mergeCells count="94">
    <mergeCell ref="B139:E139"/>
    <mergeCell ref="B140:E140"/>
    <mergeCell ref="B141:E141"/>
    <mergeCell ref="B147:D147"/>
    <mergeCell ref="B161:E161"/>
    <mergeCell ref="B171:E171"/>
    <mergeCell ref="O135:O136"/>
    <mergeCell ref="P135:P136"/>
    <mergeCell ref="Q135:Q136"/>
    <mergeCell ref="R135:R136"/>
    <mergeCell ref="B137:E137"/>
    <mergeCell ref="A138:E138"/>
    <mergeCell ref="K134:N134"/>
    <mergeCell ref="O134:R134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113:E113"/>
    <mergeCell ref="A129:R129"/>
    <mergeCell ref="A130:R130"/>
    <mergeCell ref="A131:R131"/>
    <mergeCell ref="P132:R132"/>
    <mergeCell ref="A133:A137"/>
    <mergeCell ref="B133:E136"/>
    <mergeCell ref="F133:F136"/>
    <mergeCell ref="G133:R133"/>
    <mergeCell ref="G134:J134"/>
    <mergeCell ref="A74:E74"/>
    <mergeCell ref="B75:E75"/>
    <mergeCell ref="B76:E76"/>
    <mergeCell ref="B77:E77"/>
    <mergeCell ref="B97:E97"/>
    <mergeCell ref="B107:E107"/>
    <mergeCell ref="P71:P72"/>
    <mergeCell ref="Q71:Q72"/>
    <mergeCell ref="R71:R72"/>
    <mergeCell ref="B73:E73"/>
    <mergeCell ref="H71:H72"/>
    <mergeCell ref="I71:I72"/>
    <mergeCell ref="J71:J72"/>
    <mergeCell ref="K71:K72"/>
    <mergeCell ref="A67:R67"/>
    <mergeCell ref="P68:R68"/>
    <mergeCell ref="A69:A73"/>
    <mergeCell ref="B69:E72"/>
    <mergeCell ref="F69:F72"/>
    <mergeCell ref="G69:R69"/>
    <mergeCell ref="G70:J70"/>
    <mergeCell ref="K70:N70"/>
    <mergeCell ref="N71:N72"/>
    <mergeCell ref="O71:O72"/>
    <mergeCell ref="O70:R70"/>
    <mergeCell ref="G71:G72"/>
    <mergeCell ref="B18:D18"/>
    <mergeCell ref="B32:E32"/>
    <mergeCell ref="B42:E42"/>
    <mergeCell ref="A48:E48"/>
    <mergeCell ref="A65:R65"/>
    <mergeCell ref="A66:R66"/>
    <mergeCell ref="L71:L72"/>
    <mergeCell ref="M71:M72"/>
    <mergeCell ref="A177:E177"/>
    <mergeCell ref="B12:E12"/>
    <mergeCell ref="M6:M7"/>
    <mergeCell ref="N6:N7"/>
    <mergeCell ref="O6:O7"/>
    <mergeCell ref="P6:P7"/>
    <mergeCell ref="B8:E8"/>
    <mergeCell ref="A9:E9"/>
    <mergeCell ref="B10:E10"/>
    <mergeCell ref="B11:E11"/>
    <mergeCell ref="Q6:Q7"/>
    <mergeCell ref="R6:R7"/>
    <mergeCell ref="G6:G7"/>
    <mergeCell ref="H6:H7"/>
    <mergeCell ref="I6:I7"/>
    <mergeCell ref="J6:J7"/>
    <mergeCell ref="K6:K7"/>
    <mergeCell ref="L6:L7"/>
    <mergeCell ref="A1:R1"/>
    <mergeCell ref="A2:R2"/>
    <mergeCell ref="P3:R3"/>
    <mergeCell ref="A4:A8"/>
    <mergeCell ref="B4:E7"/>
    <mergeCell ref="F4:F7"/>
    <mergeCell ref="G4:J5"/>
    <mergeCell ref="K4:R4"/>
    <mergeCell ref="K5:N5"/>
    <mergeCell ref="O5:R5"/>
  </mergeCells>
  <pageMargins left="0.7" right="0.7" top="0.75" bottom="0.75" header="0.3" footer="0.3"/>
  <pageSetup paperSize="9" scale="6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3"/>
  <sheetViews>
    <sheetView topLeftCell="A433" workbookViewId="0">
      <selection activeCell="A374" sqref="A374:R378"/>
    </sheetView>
  </sheetViews>
  <sheetFormatPr defaultRowHeight="12.75" x14ac:dyDescent="0.2"/>
  <cols>
    <col min="5" max="5" width="19.42578125" customWidth="1"/>
    <col min="6" max="6" width="11.7109375" customWidth="1"/>
    <col min="7" max="7" width="10" customWidth="1"/>
    <col min="8" max="8" width="10.85546875" customWidth="1"/>
    <col min="9" max="9" width="10.28515625" customWidth="1"/>
    <col min="10" max="10" width="10.5703125" customWidth="1"/>
    <col min="11" max="11" width="11.28515625" customWidth="1"/>
    <col min="12" max="12" width="10.28515625" customWidth="1"/>
    <col min="13" max="13" width="10.140625" bestFit="1" customWidth="1"/>
    <col min="14" max="14" width="9.42578125" customWidth="1"/>
    <col min="15" max="15" width="10.140625" customWidth="1"/>
    <col min="16" max="16" width="10" customWidth="1"/>
    <col min="18" max="18" width="10.42578125" customWidth="1"/>
    <col min="21" max="21" width="11.140625" bestFit="1" customWidth="1"/>
  </cols>
  <sheetData>
    <row r="1" spans="1:2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1" x14ac:dyDescent="0.2">
      <c r="A3" s="979"/>
      <c r="B3" s="1791" t="s">
        <v>570</v>
      </c>
      <c r="C3" s="1791"/>
      <c r="D3" s="1791"/>
      <c r="E3" s="1791"/>
      <c r="F3" s="1791"/>
      <c r="G3" s="1791"/>
      <c r="H3" s="1791"/>
      <c r="I3" s="1791"/>
      <c r="J3" s="1791"/>
      <c r="K3" s="1791"/>
      <c r="L3" s="1791"/>
      <c r="M3" s="1791"/>
      <c r="N3" s="1791"/>
      <c r="O3" s="1791"/>
      <c r="P3" s="1791"/>
      <c r="Q3" s="1791"/>
      <c r="R3" s="1791"/>
    </row>
    <row r="4" spans="1:21" x14ac:dyDescent="0.2">
      <c r="A4" s="1792" t="s">
        <v>644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</row>
    <row r="5" spans="1:21" x14ac:dyDescent="0.2">
      <c r="A5" s="1793" t="s">
        <v>657</v>
      </c>
      <c r="B5" s="1793"/>
      <c r="C5" s="1793"/>
      <c r="D5" s="1793"/>
      <c r="E5" s="1793"/>
      <c r="F5" s="1793"/>
      <c r="G5" s="1793"/>
      <c r="H5" s="1793"/>
      <c r="I5" s="1793"/>
      <c r="J5" s="1793"/>
      <c r="K5" s="1793"/>
      <c r="L5" s="1793"/>
      <c r="M5" s="1793"/>
      <c r="N5" s="1793"/>
      <c r="O5" s="1793"/>
      <c r="P5" s="1793"/>
      <c r="Q5" s="1793"/>
      <c r="R5" s="1793"/>
    </row>
    <row r="6" spans="1:21" x14ac:dyDescent="0.2">
      <c r="A6" s="980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</row>
    <row r="7" spans="1:21" ht="13.5" thickBot="1" x14ac:dyDescent="0.25">
      <c r="A7" s="1794" t="s">
        <v>350</v>
      </c>
      <c r="B7" s="1795"/>
      <c r="C7" s="1795"/>
      <c r="D7" s="1795"/>
      <c r="E7" s="1795"/>
      <c r="F7" s="1795"/>
      <c r="G7" s="1795"/>
      <c r="H7" s="1795"/>
      <c r="I7" s="1795"/>
      <c r="J7" s="1795"/>
      <c r="K7" s="1795"/>
      <c r="L7" s="1795"/>
      <c r="M7" s="1795"/>
      <c r="N7" s="1795"/>
      <c r="O7" s="1795"/>
      <c r="P7" s="1795"/>
      <c r="Q7" s="1795"/>
      <c r="R7" s="1795"/>
    </row>
    <row r="8" spans="1:21" ht="13.5" thickTop="1" x14ac:dyDescent="0.2">
      <c r="A8" s="1796" t="s">
        <v>0</v>
      </c>
      <c r="B8" s="1798" t="s">
        <v>571</v>
      </c>
      <c r="C8" s="1799"/>
      <c r="D8" s="1799"/>
      <c r="E8" s="1799"/>
      <c r="F8" s="1802" t="s">
        <v>505</v>
      </c>
      <c r="G8" s="1805" t="s">
        <v>39</v>
      </c>
      <c r="H8" s="1806"/>
      <c r="I8" s="1807"/>
      <c r="J8" s="1808"/>
      <c r="K8" s="1813" t="s">
        <v>27</v>
      </c>
      <c r="L8" s="1814"/>
      <c r="M8" s="1814"/>
      <c r="N8" s="1814"/>
      <c r="O8" s="1814"/>
      <c r="P8" s="1814"/>
      <c r="Q8" s="1815"/>
      <c r="R8" s="1816"/>
      <c r="U8" s="68"/>
    </row>
    <row r="9" spans="1:21" x14ac:dyDescent="0.2">
      <c r="A9" s="1797"/>
      <c r="B9" s="1800"/>
      <c r="C9" s="1801"/>
      <c r="D9" s="1801"/>
      <c r="E9" s="1801"/>
      <c r="F9" s="1803"/>
      <c r="G9" s="1809"/>
      <c r="H9" s="1810"/>
      <c r="I9" s="1811"/>
      <c r="J9" s="1812"/>
      <c r="K9" s="1817" t="s">
        <v>572</v>
      </c>
      <c r="L9" s="1818"/>
      <c r="M9" s="1819"/>
      <c r="N9" s="1820"/>
      <c r="O9" s="1821" t="s">
        <v>573</v>
      </c>
      <c r="P9" s="1818"/>
      <c r="Q9" s="1819"/>
      <c r="R9" s="1820"/>
      <c r="U9" s="68"/>
    </row>
    <row r="10" spans="1:21" ht="12.75" customHeight="1" x14ac:dyDescent="0.2">
      <c r="A10" s="1797"/>
      <c r="B10" s="1800"/>
      <c r="C10" s="1801"/>
      <c r="D10" s="1801"/>
      <c r="E10" s="1801"/>
      <c r="F10" s="1803"/>
      <c r="G10" s="1822" t="s">
        <v>634</v>
      </c>
      <c r="H10" s="1824" t="s">
        <v>656</v>
      </c>
      <c r="I10" s="1824" t="s">
        <v>467</v>
      </c>
      <c r="J10" s="1826" t="s">
        <v>655</v>
      </c>
      <c r="K10" s="1822" t="s">
        <v>634</v>
      </c>
      <c r="L10" s="1824" t="s">
        <v>656</v>
      </c>
      <c r="M10" s="1824" t="s">
        <v>467</v>
      </c>
      <c r="N10" s="1826" t="s">
        <v>655</v>
      </c>
      <c r="O10" s="1822" t="s">
        <v>634</v>
      </c>
      <c r="P10" s="1824" t="s">
        <v>656</v>
      </c>
      <c r="Q10" s="1824" t="s">
        <v>467</v>
      </c>
      <c r="R10" s="1826" t="s">
        <v>655</v>
      </c>
    </row>
    <row r="11" spans="1:21" x14ac:dyDescent="0.2">
      <c r="A11" s="1797"/>
      <c r="B11" s="1800"/>
      <c r="C11" s="1801"/>
      <c r="D11" s="1801"/>
      <c r="E11" s="1801"/>
      <c r="F11" s="1803"/>
      <c r="G11" s="1823"/>
      <c r="H11" s="1825"/>
      <c r="I11" s="1825"/>
      <c r="J11" s="1827"/>
      <c r="K11" s="1823"/>
      <c r="L11" s="1825"/>
      <c r="M11" s="1825"/>
      <c r="N11" s="1827"/>
      <c r="O11" s="1823"/>
      <c r="P11" s="1825"/>
      <c r="Q11" s="1825"/>
      <c r="R11" s="1827"/>
    </row>
    <row r="12" spans="1:21" x14ac:dyDescent="0.2">
      <c r="A12" s="1797"/>
      <c r="B12" s="1828"/>
      <c r="C12" s="1828"/>
      <c r="D12" s="1828"/>
      <c r="E12" s="1829"/>
      <c r="F12" s="1804"/>
      <c r="G12" s="981" t="s">
        <v>353</v>
      </c>
      <c r="H12" s="982" t="s">
        <v>361</v>
      </c>
      <c r="I12" s="985" t="s">
        <v>368</v>
      </c>
      <c r="J12" s="982" t="s">
        <v>370</v>
      </c>
      <c r="K12" s="981" t="s">
        <v>372</v>
      </c>
      <c r="L12" s="983" t="s">
        <v>374</v>
      </c>
      <c r="M12" s="982" t="s">
        <v>506</v>
      </c>
      <c r="N12" s="982" t="s">
        <v>507</v>
      </c>
      <c r="O12" s="981" t="s">
        <v>508</v>
      </c>
      <c r="P12" s="983" t="s">
        <v>28</v>
      </c>
      <c r="Q12" s="982" t="s">
        <v>29</v>
      </c>
      <c r="R12" s="984" t="s">
        <v>30</v>
      </c>
    </row>
    <row r="13" spans="1:21" x14ac:dyDescent="0.2">
      <c r="A13" s="1830" t="s">
        <v>469</v>
      </c>
      <c r="B13" s="1831"/>
      <c r="C13" s="1831"/>
      <c r="D13" s="1831"/>
      <c r="E13" s="1831"/>
      <c r="F13" s="986"/>
      <c r="G13" s="987">
        <f t="shared" ref="G13:P13" si="0">G76+G85</f>
        <v>548420028</v>
      </c>
      <c r="H13" s="988">
        <f t="shared" si="0"/>
        <v>861952845</v>
      </c>
      <c r="I13" s="988">
        <f t="shared" si="0"/>
        <v>368173538</v>
      </c>
      <c r="J13" s="1226">
        <f>I13/H13</f>
        <v>0.42713883959626586</v>
      </c>
      <c r="K13" s="987">
        <f t="shared" si="0"/>
        <v>92087628</v>
      </c>
      <c r="L13" s="989">
        <f t="shared" si="0"/>
        <v>102520279</v>
      </c>
      <c r="M13" s="988">
        <f>M76+M85</f>
        <v>93273839</v>
      </c>
      <c r="N13" s="1226">
        <f>M13/L13</f>
        <v>0.90980867307237823</v>
      </c>
      <c r="O13" s="989">
        <f t="shared" si="0"/>
        <v>15992095</v>
      </c>
      <c r="P13" s="989">
        <f t="shared" si="0"/>
        <v>16074096</v>
      </c>
      <c r="Q13" s="988">
        <f>Q76+Q85</f>
        <v>14694063</v>
      </c>
      <c r="R13" s="1226">
        <f>Q13/P13</f>
        <v>0.91414552955264172</v>
      </c>
    </row>
    <row r="14" spans="1:21" x14ac:dyDescent="0.2">
      <c r="A14" s="990" t="s">
        <v>353</v>
      </c>
      <c r="B14" s="991" t="s">
        <v>574</v>
      </c>
      <c r="C14" s="992"/>
      <c r="D14" s="992"/>
      <c r="E14" s="992"/>
      <c r="F14" s="993"/>
      <c r="G14" s="994"/>
      <c r="H14" s="995"/>
      <c r="I14" s="996"/>
      <c r="J14" s="1228"/>
      <c r="K14" s="998"/>
      <c r="L14" s="999"/>
      <c r="M14" s="1000"/>
      <c r="N14" s="1227"/>
      <c r="O14" s="1002"/>
      <c r="P14" s="1002"/>
      <c r="Q14" s="1000"/>
      <c r="R14" s="1227"/>
    </row>
    <row r="15" spans="1:21" x14ac:dyDescent="0.2">
      <c r="A15" s="990"/>
      <c r="B15" s="1003">
        <v>1</v>
      </c>
      <c r="C15" s="1832" t="s">
        <v>575</v>
      </c>
      <c r="D15" s="1832"/>
      <c r="E15" s="1833"/>
      <c r="F15" s="1005" t="s">
        <v>511</v>
      </c>
      <c r="G15" s="994">
        <f>K15+O15+G124+K124+O124+G233+K233+O233</f>
        <v>247397738</v>
      </c>
      <c r="H15" s="994">
        <f t="shared" ref="H15:H23" si="1">L15+P15+H124+L124+P124+H233+L233+P233+H342</f>
        <v>275736407</v>
      </c>
      <c r="I15" s="995">
        <f t="shared" ref="I15:I23" si="2">M15+Q15+I124+M124+Q124+I233+M233+Q233+I342</f>
        <v>20856380</v>
      </c>
      <c r="J15" s="1375">
        <f>I15/H15</f>
        <v>7.5638832850969881E-2</v>
      </c>
      <c r="K15" s="1113">
        <v>14111023</v>
      </c>
      <c r="L15" s="996">
        <v>14192239</v>
      </c>
      <c r="M15" s="1115">
        <v>13230872</v>
      </c>
      <c r="N15" s="1228">
        <f>M15/L15</f>
        <v>0.9322610759303025</v>
      </c>
      <c r="O15" s="995">
        <v>2605861</v>
      </c>
      <c r="P15" s="995">
        <v>2638272</v>
      </c>
      <c r="Q15" s="1115">
        <v>2052916</v>
      </c>
      <c r="R15" s="1228">
        <f>Q15/P15</f>
        <v>0.7781290177813357</v>
      </c>
    </row>
    <row r="16" spans="1:21" x14ac:dyDescent="0.2">
      <c r="A16" s="990"/>
      <c r="B16" s="1003">
        <v>2</v>
      </c>
      <c r="C16" s="1834" t="s">
        <v>576</v>
      </c>
      <c r="D16" s="1834"/>
      <c r="E16" s="1835"/>
      <c r="F16" s="1007" t="s">
        <v>513</v>
      </c>
      <c r="G16" s="994">
        <f>K16+O16+G125+K125+O125+G234+K234+O234</f>
        <v>21490046</v>
      </c>
      <c r="H16" s="994">
        <f t="shared" si="1"/>
        <v>21490046</v>
      </c>
      <c r="I16" s="995">
        <f t="shared" si="2"/>
        <v>8050083</v>
      </c>
      <c r="J16" s="1375">
        <f t="shared" ref="J16:J40" si="3">I16/H16</f>
        <v>0.3745958943038093</v>
      </c>
      <c r="K16" s="1113"/>
      <c r="L16" s="996"/>
      <c r="M16" s="1115"/>
      <c r="N16" s="1228"/>
      <c r="O16" s="995"/>
      <c r="P16" s="995"/>
      <c r="Q16" s="1115"/>
      <c r="R16" s="1228"/>
    </row>
    <row r="17" spans="1:18" x14ac:dyDescent="0.2">
      <c r="A17" s="990"/>
      <c r="B17" s="1003">
        <v>3</v>
      </c>
      <c r="C17" s="1006" t="s">
        <v>577</v>
      </c>
      <c r="D17" s="1006"/>
      <c r="E17" s="1007"/>
      <c r="F17" s="1007" t="s">
        <v>511</v>
      </c>
      <c r="G17" s="994"/>
      <c r="H17" s="994">
        <f t="shared" si="1"/>
        <v>7123264</v>
      </c>
      <c r="I17" s="995">
        <f t="shared" si="2"/>
        <v>7123264</v>
      </c>
      <c r="J17" s="1375">
        <f t="shared" si="3"/>
        <v>1</v>
      </c>
      <c r="K17" s="1113"/>
      <c r="L17" s="996"/>
      <c r="M17" s="1115"/>
      <c r="N17" s="1228"/>
      <c r="O17" s="995"/>
      <c r="P17" s="995"/>
      <c r="Q17" s="1115"/>
      <c r="R17" s="1228"/>
    </row>
    <row r="18" spans="1:18" x14ac:dyDescent="0.2">
      <c r="A18" s="990"/>
      <c r="B18" s="1003">
        <v>4</v>
      </c>
      <c r="C18" s="1006" t="s">
        <v>569</v>
      </c>
      <c r="D18" s="1006"/>
      <c r="E18" s="1007"/>
      <c r="F18" s="1007" t="s">
        <v>513</v>
      </c>
      <c r="G18" s="994">
        <f t="shared" ref="G18:G23" si="4">K18+O18+G127+K127+O127+G236+K236+O236</f>
        <v>102336</v>
      </c>
      <c r="H18" s="994">
        <f t="shared" si="1"/>
        <v>102336</v>
      </c>
      <c r="I18" s="995">
        <f t="shared" si="2"/>
        <v>0</v>
      </c>
      <c r="J18" s="1375">
        <f t="shared" si="3"/>
        <v>0</v>
      </c>
      <c r="K18" s="1113"/>
      <c r="L18" s="996"/>
      <c r="M18" s="1115"/>
      <c r="N18" s="1228"/>
      <c r="O18" s="995"/>
      <c r="P18" s="995"/>
      <c r="Q18" s="1115"/>
      <c r="R18" s="1228"/>
    </row>
    <row r="19" spans="1:18" x14ac:dyDescent="0.2">
      <c r="A19" s="990"/>
      <c r="B19" s="1003">
        <v>5</v>
      </c>
      <c r="C19" s="1834" t="s">
        <v>578</v>
      </c>
      <c r="D19" s="1834"/>
      <c r="E19" s="1835"/>
      <c r="F19" s="1007" t="s">
        <v>513</v>
      </c>
      <c r="G19" s="994">
        <f t="shared" si="4"/>
        <v>6889578</v>
      </c>
      <c r="H19" s="994">
        <f t="shared" si="1"/>
        <v>7540950</v>
      </c>
      <c r="I19" s="995">
        <f t="shared" si="2"/>
        <v>7142002</v>
      </c>
      <c r="J19" s="1375">
        <f t="shared" si="3"/>
        <v>0.94709579031819602</v>
      </c>
      <c r="K19" s="1113">
        <v>5126220</v>
      </c>
      <c r="L19" s="996">
        <v>5126220</v>
      </c>
      <c r="M19" s="1115">
        <v>5033200</v>
      </c>
      <c r="N19" s="1228">
        <f>M19/L19</f>
        <v>0.98185407571270844</v>
      </c>
      <c r="O19" s="995">
        <v>899406</v>
      </c>
      <c r="P19" s="995">
        <v>899406</v>
      </c>
      <c r="Q19" s="1115">
        <v>838690</v>
      </c>
      <c r="R19" s="1228">
        <f t="shared" ref="R19:R39" si="5">Q19/P19</f>
        <v>0.93249322330515916</v>
      </c>
    </row>
    <row r="20" spans="1:18" x14ac:dyDescent="0.2">
      <c r="A20" s="990"/>
      <c r="B20" s="1003">
        <v>6</v>
      </c>
      <c r="C20" s="1834" t="s">
        <v>579</v>
      </c>
      <c r="D20" s="1834"/>
      <c r="E20" s="1835"/>
      <c r="F20" s="1005" t="s">
        <v>513</v>
      </c>
      <c r="G20" s="994">
        <f t="shared" si="4"/>
        <v>531983</v>
      </c>
      <c r="H20" s="994">
        <f t="shared" si="1"/>
        <v>531983</v>
      </c>
      <c r="I20" s="995">
        <f t="shared" si="2"/>
        <v>532027</v>
      </c>
      <c r="J20" s="1375">
        <f t="shared" si="3"/>
        <v>1.0000827094098872</v>
      </c>
      <c r="K20" s="1113">
        <v>489180</v>
      </c>
      <c r="L20" s="996">
        <v>489180</v>
      </c>
      <c r="M20" s="996">
        <v>491633</v>
      </c>
      <c r="N20" s="1228">
        <f>M20/L20</f>
        <v>1.005014514084795</v>
      </c>
      <c r="O20" s="995">
        <v>42803</v>
      </c>
      <c r="P20" s="995">
        <v>42803</v>
      </c>
      <c r="Q20" s="1115">
        <v>40394</v>
      </c>
      <c r="R20" s="1228">
        <f t="shared" si="5"/>
        <v>0.94371889820806953</v>
      </c>
    </row>
    <row r="21" spans="1:18" x14ac:dyDescent="0.2">
      <c r="A21" s="990"/>
      <c r="B21" s="1003">
        <v>7</v>
      </c>
      <c r="C21" s="1834" t="s">
        <v>518</v>
      </c>
      <c r="D21" s="1834"/>
      <c r="E21" s="1835"/>
      <c r="F21" s="1007" t="s">
        <v>513</v>
      </c>
      <c r="G21" s="994">
        <f t="shared" si="4"/>
        <v>100682419</v>
      </c>
      <c r="H21" s="994">
        <f t="shared" si="1"/>
        <v>336503410</v>
      </c>
      <c r="I21" s="995">
        <f t="shared" si="2"/>
        <v>145804351</v>
      </c>
      <c r="J21" s="1375">
        <f t="shared" si="3"/>
        <v>0.43329234315931597</v>
      </c>
      <c r="K21" s="1113">
        <v>5277275</v>
      </c>
      <c r="L21" s="996">
        <v>12911153</v>
      </c>
      <c r="M21" s="1115">
        <v>12627457</v>
      </c>
      <c r="N21" s="1228">
        <f>M21/L21</f>
        <v>0.97802705924095235</v>
      </c>
      <c r="O21" s="995">
        <v>406013</v>
      </c>
      <c r="P21" s="995">
        <v>1115741</v>
      </c>
      <c r="Q21" s="1115">
        <v>1225764</v>
      </c>
      <c r="R21" s="1228">
        <f t="shared" si="5"/>
        <v>1.0986098028126599</v>
      </c>
    </row>
    <row r="22" spans="1:18" x14ac:dyDescent="0.2">
      <c r="A22" s="990"/>
      <c r="B22" s="1003">
        <v>8</v>
      </c>
      <c r="C22" s="1006" t="s">
        <v>580</v>
      </c>
      <c r="D22" s="1006"/>
      <c r="E22" s="1007"/>
      <c r="F22" s="1007" t="s">
        <v>513</v>
      </c>
      <c r="G22" s="994">
        <f t="shared" si="4"/>
        <v>40451895</v>
      </c>
      <c r="H22" s="994">
        <f t="shared" si="1"/>
        <v>41633210</v>
      </c>
      <c r="I22" s="995">
        <f t="shared" si="2"/>
        <v>35821718</v>
      </c>
      <c r="J22" s="1375">
        <f t="shared" si="3"/>
        <v>0.86041210850664651</v>
      </c>
      <c r="K22" s="1113">
        <v>12233660</v>
      </c>
      <c r="L22" s="996">
        <v>12400550</v>
      </c>
      <c r="M22" s="1115">
        <v>10599005</v>
      </c>
      <c r="N22" s="1228">
        <f>M22/L22</f>
        <v>0.85472055674949898</v>
      </c>
      <c r="O22" s="995">
        <v>2034245</v>
      </c>
      <c r="P22" s="995">
        <v>1589748</v>
      </c>
      <c r="Q22" s="1115">
        <v>1557086</v>
      </c>
      <c r="R22" s="1228">
        <f t="shared" si="5"/>
        <v>0.97945460538399798</v>
      </c>
    </row>
    <row r="23" spans="1:18" x14ac:dyDescent="0.2">
      <c r="A23" s="990"/>
      <c r="B23" s="1003">
        <v>9</v>
      </c>
      <c r="C23" s="1834" t="s">
        <v>581</v>
      </c>
      <c r="D23" s="1834"/>
      <c r="E23" s="1835"/>
      <c r="F23" s="1005" t="s">
        <v>513</v>
      </c>
      <c r="G23" s="994">
        <f t="shared" si="4"/>
        <v>1574800</v>
      </c>
      <c r="H23" s="994">
        <f t="shared" si="1"/>
        <v>1574800</v>
      </c>
      <c r="I23" s="995">
        <f t="shared" si="2"/>
        <v>1076000</v>
      </c>
      <c r="J23" s="1375">
        <f t="shared" si="3"/>
        <v>0.68326136652273306</v>
      </c>
      <c r="K23" s="1113"/>
      <c r="L23" s="996"/>
      <c r="M23" s="1115"/>
      <c r="N23" s="1228"/>
      <c r="O23" s="995"/>
      <c r="P23" s="995"/>
      <c r="Q23" s="1115"/>
      <c r="R23" s="1228"/>
    </row>
    <row r="24" spans="1:18" x14ac:dyDescent="0.2">
      <c r="A24" s="990"/>
      <c r="B24" s="1003">
        <v>10</v>
      </c>
      <c r="C24" s="1834" t="s">
        <v>582</v>
      </c>
      <c r="D24" s="1834"/>
      <c r="E24" s="1835"/>
      <c r="F24" s="1005" t="s">
        <v>513</v>
      </c>
      <c r="G24" s="994"/>
      <c r="H24" s="994"/>
      <c r="I24" s="995"/>
      <c r="J24" s="1375"/>
      <c r="K24" s="1113"/>
      <c r="L24" s="996"/>
      <c r="M24" s="1115"/>
      <c r="N24" s="1228"/>
      <c r="O24" s="995"/>
      <c r="P24" s="995"/>
      <c r="Q24" s="1115"/>
      <c r="R24" s="1228"/>
    </row>
    <row r="25" spans="1:18" x14ac:dyDescent="0.2">
      <c r="A25" s="990"/>
      <c r="B25" s="1003">
        <v>11</v>
      </c>
      <c r="C25" s="1834" t="s">
        <v>645</v>
      </c>
      <c r="D25" s="1834"/>
      <c r="E25" s="1835"/>
      <c r="F25" s="1007" t="s">
        <v>511</v>
      </c>
      <c r="G25" s="994">
        <f t="shared" ref="G25:G41" si="6">K25+O25+G134+K134+O134+G243+K243+O243</f>
        <v>2790000</v>
      </c>
      <c r="H25" s="994">
        <f t="shared" ref="H25:H40" si="7">L25+P25+H134+L134+P134+H243+L243+P243+H352</f>
        <v>4853110</v>
      </c>
      <c r="I25" s="995">
        <f t="shared" ref="I25:I40" si="8">M25+Q25+I134+M134+Q134+I243+M243+Q243+I352</f>
        <v>4255770</v>
      </c>
      <c r="J25" s="1375">
        <f t="shared" si="3"/>
        <v>0.87691603940565943</v>
      </c>
      <c r="K25" s="1113"/>
      <c r="L25" s="996"/>
      <c r="M25" s="1115"/>
      <c r="N25" s="1228"/>
      <c r="O25" s="995"/>
      <c r="P25" s="995"/>
      <c r="Q25" s="1115"/>
      <c r="R25" s="1228"/>
    </row>
    <row r="26" spans="1:18" x14ac:dyDescent="0.2">
      <c r="A26" s="990"/>
      <c r="B26" s="1003">
        <v>12</v>
      </c>
      <c r="C26" s="1834" t="s">
        <v>646</v>
      </c>
      <c r="D26" s="1834"/>
      <c r="E26" s="1835"/>
      <c r="F26" s="1005" t="s">
        <v>513</v>
      </c>
      <c r="G26" s="994">
        <f t="shared" si="6"/>
        <v>1270000</v>
      </c>
      <c r="H26" s="994">
        <f t="shared" si="7"/>
        <v>12148424</v>
      </c>
      <c r="I26" s="995">
        <f t="shared" si="8"/>
        <v>10878424</v>
      </c>
      <c r="J26" s="1375">
        <f t="shared" si="3"/>
        <v>0.89545969090311628</v>
      </c>
      <c r="K26" s="1113"/>
      <c r="L26" s="996"/>
      <c r="M26" s="1115"/>
      <c r="N26" s="1228"/>
      <c r="O26" s="995"/>
      <c r="P26" s="995"/>
      <c r="Q26" s="1115"/>
      <c r="R26" s="1228"/>
    </row>
    <row r="27" spans="1:18" x14ac:dyDescent="0.2">
      <c r="A27" s="990"/>
      <c r="B27" s="1003">
        <v>13</v>
      </c>
      <c r="C27" s="1834" t="s">
        <v>647</v>
      </c>
      <c r="D27" s="1834"/>
      <c r="E27" s="1835"/>
      <c r="F27" s="1007" t="s">
        <v>511</v>
      </c>
      <c r="G27" s="994">
        <f t="shared" si="6"/>
        <v>1558981</v>
      </c>
      <c r="H27" s="994">
        <f t="shared" si="7"/>
        <v>1620961</v>
      </c>
      <c r="I27" s="995">
        <f t="shared" si="8"/>
        <v>1012321</v>
      </c>
      <c r="J27" s="1375">
        <f t="shared" si="3"/>
        <v>0.62451903531300257</v>
      </c>
      <c r="K27" s="1113"/>
      <c r="L27" s="996"/>
      <c r="M27" s="1115"/>
      <c r="N27" s="1228"/>
      <c r="O27" s="995"/>
      <c r="P27" s="995"/>
      <c r="Q27" s="1115"/>
      <c r="R27" s="1228"/>
    </row>
    <row r="28" spans="1:18" x14ac:dyDescent="0.2">
      <c r="A28" s="990"/>
      <c r="B28" s="1003">
        <v>14</v>
      </c>
      <c r="C28" s="1834" t="s">
        <v>598</v>
      </c>
      <c r="D28" s="1834"/>
      <c r="E28" s="1835"/>
      <c r="F28" s="1005" t="s">
        <v>513</v>
      </c>
      <c r="G28" s="994">
        <f t="shared" si="6"/>
        <v>643903</v>
      </c>
      <c r="H28" s="994">
        <f t="shared" si="7"/>
        <v>643903</v>
      </c>
      <c r="I28" s="995">
        <f t="shared" si="8"/>
        <v>150800</v>
      </c>
      <c r="J28" s="1375">
        <f t="shared" si="3"/>
        <v>0.2341967656619087</v>
      </c>
      <c r="K28" s="1113"/>
      <c r="L28" s="996"/>
      <c r="M28" s="1115"/>
      <c r="N28" s="1228"/>
      <c r="O28" s="995"/>
      <c r="P28" s="995"/>
      <c r="Q28" s="1115"/>
      <c r="R28" s="1228"/>
    </row>
    <row r="29" spans="1:18" x14ac:dyDescent="0.2">
      <c r="A29" s="990"/>
      <c r="B29" s="1003">
        <v>15</v>
      </c>
      <c r="C29" s="1834" t="s">
        <v>479</v>
      </c>
      <c r="D29" s="1834"/>
      <c r="E29" s="1835"/>
      <c r="F29" s="1005" t="s">
        <v>513</v>
      </c>
      <c r="G29" s="994">
        <f t="shared" si="6"/>
        <v>1709528</v>
      </c>
      <c r="H29" s="994">
        <f t="shared" si="7"/>
        <v>18811197</v>
      </c>
      <c r="I29" s="995">
        <f t="shared" si="8"/>
        <v>13689415</v>
      </c>
      <c r="J29" s="1375">
        <f t="shared" si="3"/>
        <v>0.72772694900808277</v>
      </c>
      <c r="K29" s="1113"/>
      <c r="L29" s="996"/>
      <c r="M29" s="1115">
        <v>4915</v>
      </c>
      <c r="N29" s="1228"/>
      <c r="O29" s="995"/>
      <c r="P29" s="995"/>
      <c r="Q29" s="1115">
        <v>79166</v>
      </c>
      <c r="R29" s="1228"/>
    </row>
    <row r="30" spans="1:18" x14ac:dyDescent="0.2">
      <c r="A30" s="990"/>
      <c r="B30" s="1003">
        <v>16</v>
      </c>
      <c r="C30" s="1834" t="s">
        <v>648</v>
      </c>
      <c r="D30" s="1834"/>
      <c r="E30" s="1835"/>
      <c r="F30" s="1005" t="s">
        <v>511</v>
      </c>
      <c r="G30" s="994">
        <f t="shared" si="6"/>
        <v>342900</v>
      </c>
      <c r="H30" s="994">
        <f t="shared" si="7"/>
        <v>342900</v>
      </c>
      <c r="I30" s="995">
        <f t="shared" si="8"/>
        <v>302440</v>
      </c>
      <c r="J30" s="1375">
        <f t="shared" si="3"/>
        <v>0.88200641586468354</v>
      </c>
      <c r="K30" s="1113"/>
      <c r="L30" s="996"/>
      <c r="M30" s="1115"/>
      <c r="N30" s="1228"/>
      <c r="O30" s="995"/>
      <c r="P30" s="995"/>
      <c r="Q30" s="1115"/>
      <c r="R30" s="1228"/>
    </row>
    <row r="31" spans="1:18" x14ac:dyDescent="0.2">
      <c r="A31" s="990"/>
      <c r="B31" s="1003">
        <v>17</v>
      </c>
      <c r="C31" s="1834" t="s">
        <v>583</v>
      </c>
      <c r="D31" s="1834"/>
      <c r="E31" s="1835"/>
      <c r="F31" s="1005" t="s">
        <v>511</v>
      </c>
      <c r="G31" s="994">
        <f t="shared" si="6"/>
        <v>5461000</v>
      </c>
      <c r="H31" s="994">
        <f t="shared" si="7"/>
        <v>7578518</v>
      </c>
      <c r="I31" s="995">
        <f t="shared" si="8"/>
        <v>7172776</v>
      </c>
      <c r="J31" s="1375">
        <f t="shared" si="3"/>
        <v>0.94646156412111182</v>
      </c>
      <c r="K31" s="1113"/>
      <c r="L31" s="996"/>
      <c r="M31" s="1115"/>
      <c r="N31" s="1228"/>
      <c r="O31" s="995"/>
      <c r="P31" s="995"/>
      <c r="Q31" s="1115"/>
      <c r="R31" s="1228"/>
    </row>
    <row r="32" spans="1:18" x14ac:dyDescent="0.2">
      <c r="A32" s="990"/>
      <c r="B32" s="1003">
        <v>18</v>
      </c>
      <c r="C32" s="1834" t="s">
        <v>519</v>
      </c>
      <c r="D32" s="1834"/>
      <c r="E32" s="1835"/>
      <c r="F32" s="1007" t="s">
        <v>511</v>
      </c>
      <c r="G32" s="994">
        <f t="shared" si="6"/>
        <v>17138867</v>
      </c>
      <c r="H32" s="994">
        <f t="shared" si="7"/>
        <v>16740147</v>
      </c>
      <c r="I32" s="995">
        <f t="shared" si="8"/>
        <v>9033975</v>
      </c>
      <c r="J32" s="1375">
        <f t="shared" si="3"/>
        <v>0.53965923955148065</v>
      </c>
      <c r="K32" s="1113">
        <v>10824100</v>
      </c>
      <c r="L32" s="996">
        <v>10506627</v>
      </c>
      <c r="M32" s="1115">
        <v>6001588</v>
      </c>
      <c r="N32" s="1228">
        <f>M32/L32</f>
        <v>0.57121928854997894</v>
      </c>
      <c r="O32" s="995">
        <v>1887547</v>
      </c>
      <c r="P32" s="995">
        <v>1602854</v>
      </c>
      <c r="Q32" s="1115">
        <v>1057541</v>
      </c>
      <c r="R32" s="1228">
        <f t="shared" si="5"/>
        <v>0.65978623130990099</v>
      </c>
    </row>
    <row r="33" spans="1:18" x14ac:dyDescent="0.2">
      <c r="A33" s="990"/>
      <c r="B33" s="1003">
        <v>19</v>
      </c>
      <c r="C33" s="1834" t="s">
        <v>520</v>
      </c>
      <c r="D33" s="1834"/>
      <c r="E33" s="1835"/>
      <c r="F33" s="1007" t="s">
        <v>511</v>
      </c>
      <c r="G33" s="994">
        <f t="shared" si="6"/>
        <v>698590</v>
      </c>
      <c r="H33" s="994">
        <f t="shared" si="7"/>
        <v>1036257</v>
      </c>
      <c r="I33" s="995">
        <f t="shared" si="8"/>
        <v>817497</v>
      </c>
      <c r="J33" s="1375">
        <f t="shared" si="3"/>
        <v>0.78889406778434312</v>
      </c>
      <c r="K33" s="1113"/>
      <c r="L33" s="996"/>
      <c r="M33" s="1115"/>
      <c r="N33" s="1228"/>
      <c r="O33" s="995">
        <v>10000</v>
      </c>
      <c r="P33" s="995">
        <v>10000</v>
      </c>
      <c r="Q33" s="1115">
        <v>28</v>
      </c>
      <c r="R33" s="1228">
        <f t="shared" si="5"/>
        <v>2.8E-3</v>
      </c>
    </row>
    <row r="34" spans="1:18" x14ac:dyDescent="0.2">
      <c r="A34" s="990"/>
      <c r="B34" s="1003">
        <v>20</v>
      </c>
      <c r="C34" s="1834" t="s">
        <v>649</v>
      </c>
      <c r="D34" s="1834"/>
      <c r="E34" s="1835"/>
      <c r="F34" s="1005" t="s">
        <v>513</v>
      </c>
      <c r="G34" s="994">
        <f t="shared" si="6"/>
        <v>1032480</v>
      </c>
      <c r="H34" s="994">
        <f t="shared" si="7"/>
        <v>1032480</v>
      </c>
      <c r="I34" s="995">
        <f t="shared" si="8"/>
        <v>1030080</v>
      </c>
      <c r="J34" s="1375">
        <f t="shared" si="3"/>
        <v>0.99767549976754999</v>
      </c>
      <c r="K34" s="1113"/>
      <c r="L34" s="996"/>
      <c r="M34" s="1115"/>
      <c r="N34" s="1228"/>
      <c r="O34" s="995"/>
      <c r="P34" s="995"/>
      <c r="Q34" s="1115"/>
      <c r="R34" s="1228"/>
    </row>
    <row r="35" spans="1:18" x14ac:dyDescent="0.2">
      <c r="A35" s="990"/>
      <c r="B35" s="1003">
        <v>21</v>
      </c>
      <c r="C35" s="1006" t="s">
        <v>584</v>
      </c>
      <c r="D35" s="1006"/>
      <c r="E35" s="1007"/>
      <c r="F35" s="1007" t="s">
        <v>511</v>
      </c>
      <c r="G35" s="994">
        <f t="shared" si="6"/>
        <v>948000</v>
      </c>
      <c r="H35" s="994">
        <f t="shared" si="7"/>
        <v>2782145</v>
      </c>
      <c r="I35" s="995">
        <f t="shared" si="8"/>
        <v>2498097</v>
      </c>
      <c r="J35" s="1375">
        <f t="shared" si="3"/>
        <v>0.89790323653152515</v>
      </c>
      <c r="K35" s="1113"/>
      <c r="L35" s="996"/>
      <c r="M35" s="1115"/>
      <c r="N35" s="1228"/>
      <c r="O35" s="995">
        <v>13000</v>
      </c>
      <c r="P35" s="995">
        <v>13000</v>
      </c>
      <c r="Q35" s="1115">
        <v>243</v>
      </c>
      <c r="R35" s="1228">
        <f t="shared" si="5"/>
        <v>1.8692307692307692E-2</v>
      </c>
    </row>
    <row r="36" spans="1:18" x14ac:dyDescent="0.2">
      <c r="A36" s="990"/>
      <c r="B36" s="1003">
        <v>22</v>
      </c>
      <c r="C36" s="1834" t="s">
        <v>585</v>
      </c>
      <c r="D36" s="1834"/>
      <c r="E36" s="1835"/>
      <c r="F36" s="1007" t="s">
        <v>511</v>
      </c>
      <c r="G36" s="994">
        <f t="shared" si="6"/>
        <v>188000</v>
      </c>
      <c r="H36" s="994">
        <f t="shared" si="7"/>
        <v>188000</v>
      </c>
      <c r="I36" s="995">
        <f t="shared" si="8"/>
        <v>20900</v>
      </c>
      <c r="J36" s="1375">
        <f t="shared" si="3"/>
        <v>0.11117021276595744</v>
      </c>
      <c r="K36" s="1113"/>
      <c r="L36" s="996"/>
      <c r="M36" s="1115"/>
      <c r="N36" s="1228"/>
      <c r="O36" s="995"/>
      <c r="P36" s="995"/>
      <c r="Q36" s="1115"/>
      <c r="R36" s="1228"/>
    </row>
    <row r="37" spans="1:18" x14ac:dyDescent="0.2">
      <c r="A37" s="990"/>
      <c r="B37" s="1003" t="s">
        <v>127</v>
      </c>
      <c r="C37" s="1834" t="s">
        <v>586</v>
      </c>
      <c r="D37" s="1834"/>
      <c r="E37" s="1835"/>
      <c r="F37" s="1007" t="s">
        <v>511</v>
      </c>
      <c r="G37" s="994">
        <f t="shared" si="6"/>
        <v>7915423</v>
      </c>
      <c r="H37" s="994">
        <f t="shared" si="7"/>
        <v>8856662</v>
      </c>
      <c r="I37" s="995">
        <f t="shared" si="8"/>
        <v>8138957</v>
      </c>
      <c r="J37" s="1375">
        <f t="shared" si="3"/>
        <v>0.91896439087322068</v>
      </c>
      <c r="K37" s="1113">
        <v>5365409</v>
      </c>
      <c r="L37" s="996">
        <v>5936063</v>
      </c>
      <c r="M37" s="1115">
        <v>5822140</v>
      </c>
      <c r="N37" s="1228">
        <f>M37/L37</f>
        <v>0.98080832363133608</v>
      </c>
      <c r="O37" s="995">
        <v>945990</v>
      </c>
      <c r="P37" s="995">
        <v>1044441</v>
      </c>
      <c r="Q37" s="1115">
        <v>974175</v>
      </c>
      <c r="R37" s="1228">
        <f t="shared" si="5"/>
        <v>0.93272382068494053</v>
      </c>
    </row>
    <row r="38" spans="1:18" x14ac:dyDescent="0.2">
      <c r="A38" s="1017"/>
      <c r="B38" s="1003">
        <v>24</v>
      </c>
      <c r="C38" s="1834" t="s">
        <v>587</v>
      </c>
      <c r="D38" s="1834"/>
      <c r="E38" s="1835"/>
      <c r="F38" s="1007" t="s">
        <v>511</v>
      </c>
      <c r="G38" s="994">
        <f t="shared" si="6"/>
        <v>2811242</v>
      </c>
      <c r="H38" s="994">
        <f t="shared" si="7"/>
        <v>4439086</v>
      </c>
      <c r="I38" s="995">
        <f t="shared" si="8"/>
        <v>2857884</v>
      </c>
      <c r="J38" s="1375">
        <f t="shared" si="3"/>
        <v>0.64380009758765655</v>
      </c>
      <c r="K38" s="1121">
        <v>1120062</v>
      </c>
      <c r="L38" s="1160">
        <v>1130772</v>
      </c>
      <c r="M38" s="1159">
        <v>916512</v>
      </c>
      <c r="N38" s="1228">
        <f>M38/L38</f>
        <v>0.81051883138245373</v>
      </c>
      <c r="O38" s="1157">
        <v>204010</v>
      </c>
      <c r="P38" s="1157">
        <v>205884</v>
      </c>
      <c r="Q38" s="1159">
        <v>152710</v>
      </c>
      <c r="R38" s="1228">
        <f t="shared" si="5"/>
        <v>0.74172835188747066</v>
      </c>
    </row>
    <row r="39" spans="1:18" x14ac:dyDescent="0.2">
      <c r="A39" s="1017"/>
      <c r="B39" s="1003">
        <v>25</v>
      </c>
      <c r="C39" s="1834" t="s">
        <v>588</v>
      </c>
      <c r="D39" s="1834"/>
      <c r="E39" s="1835"/>
      <c r="F39" s="1007" t="s">
        <v>513</v>
      </c>
      <c r="G39" s="994">
        <f t="shared" si="6"/>
        <v>5418240</v>
      </c>
      <c r="H39" s="994">
        <f t="shared" si="7"/>
        <v>5526790</v>
      </c>
      <c r="I39" s="995">
        <f t="shared" si="8"/>
        <v>1112833</v>
      </c>
      <c r="J39" s="1375">
        <f t="shared" si="3"/>
        <v>0.20135250298998153</v>
      </c>
      <c r="K39" s="1121">
        <v>650000</v>
      </c>
      <c r="L39" s="1160">
        <v>650000</v>
      </c>
      <c r="M39" s="995">
        <v>2500</v>
      </c>
      <c r="N39" s="1228">
        <f>M39/L39</f>
        <v>3.8461538461538464E-3</v>
      </c>
      <c r="O39" s="1157">
        <v>249340</v>
      </c>
      <c r="P39" s="1157">
        <v>249340</v>
      </c>
      <c r="Q39" s="1159">
        <v>75740</v>
      </c>
      <c r="R39" s="1228">
        <f t="shared" si="5"/>
        <v>0.30376193149915776</v>
      </c>
    </row>
    <row r="40" spans="1:18" x14ac:dyDescent="0.2">
      <c r="A40" s="990"/>
      <c r="B40" s="1003">
        <v>26</v>
      </c>
      <c r="C40" s="1834" t="s">
        <v>589</v>
      </c>
      <c r="D40" s="1834"/>
      <c r="E40" s="1835"/>
      <c r="F40" s="1007" t="s">
        <v>513</v>
      </c>
      <c r="G40" s="994">
        <f t="shared" si="6"/>
        <v>1500000</v>
      </c>
      <c r="H40" s="994">
        <f t="shared" si="7"/>
        <v>1944240</v>
      </c>
      <c r="I40" s="995">
        <f t="shared" si="8"/>
        <v>1000000</v>
      </c>
      <c r="J40" s="1375">
        <f t="shared" si="3"/>
        <v>0.514339793441139</v>
      </c>
      <c r="K40" s="1113"/>
      <c r="L40" s="996"/>
      <c r="M40" s="1364"/>
      <c r="N40" s="1228"/>
      <c r="O40" s="995"/>
      <c r="P40" s="995"/>
      <c r="Q40" s="1115"/>
      <c r="R40" s="1228"/>
    </row>
    <row r="41" spans="1:18" x14ac:dyDescent="0.2">
      <c r="A41" s="990"/>
      <c r="B41" s="1003">
        <v>27</v>
      </c>
      <c r="C41" s="1834" t="s">
        <v>650</v>
      </c>
      <c r="D41" s="1834"/>
      <c r="E41" s="1835"/>
      <c r="F41" s="1007" t="s">
        <v>513</v>
      </c>
      <c r="G41" s="994">
        <f t="shared" si="6"/>
        <v>1000000</v>
      </c>
      <c r="H41" s="994">
        <f>L41+P41+H150+L150+P150+H259+L259+P259+H368</f>
        <v>1000000</v>
      </c>
      <c r="I41" s="995"/>
      <c r="J41" s="1375"/>
      <c r="K41" s="1113"/>
      <c r="L41" s="996"/>
      <c r="M41" s="1115"/>
      <c r="N41" s="1228"/>
      <c r="O41" s="995"/>
      <c r="P41" s="995"/>
      <c r="Q41" s="1115"/>
      <c r="R41" s="1228"/>
    </row>
    <row r="42" spans="1:18" ht="13.5" thickBot="1" x14ac:dyDescent="0.25">
      <c r="A42" s="1022"/>
      <c r="B42" s="1003">
        <v>28</v>
      </c>
      <c r="C42" s="1834" t="s">
        <v>590</v>
      </c>
      <c r="D42" s="1834"/>
      <c r="E42" s="1835"/>
      <c r="F42" s="1007" t="s">
        <v>513</v>
      </c>
      <c r="G42" s="994"/>
      <c r="H42" s="994"/>
      <c r="I42" s="995"/>
      <c r="J42" s="1375"/>
      <c r="K42" s="1376"/>
      <c r="L42" s="1377"/>
      <c r="M42" s="1158"/>
      <c r="N42" s="1228"/>
      <c r="O42" s="1378"/>
      <c r="P42" s="1378"/>
      <c r="Q42" s="1158"/>
      <c r="R42" s="1228"/>
    </row>
    <row r="43" spans="1:18" ht="14.25" thickTop="1" thickBot="1" x14ac:dyDescent="0.25">
      <c r="A43" s="1836" t="s">
        <v>595</v>
      </c>
      <c r="B43" s="1837"/>
      <c r="C43" s="1837"/>
      <c r="D43" s="1837"/>
      <c r="E43" s="1837"/>
      <c r="F43" s="1023"/>
      <c r="G43" s="1024">
        <f t="shared" ref="G43:Q43" si="9">SUM(G15:G42)</f>
        <v>471547949</v>
      </c>
      <c r="H43" s="1024">
        <f t="shared" si="9"/>
        <v>781781226</v>
      </c>
      <c r="I43" s="1024">
        <f t="shared" si="9"/>
        <v>290377994</v>
      </c>
      <c r="J43" s="1355"/>
      <c r="K43" s="1024">
        <f t="shared" si="9"/>
        <v>55196929</v>
      </c>
      <c r="L43" s="1025">
        <f t="shared" si="9"/>
        <v>63342804</v>
      </c>
      <c r="M43" s="1365">
        <f t="shared" si="9"/>
        <v>54729822</v>
      </c>
      <c r="N43" s="1355"/>
      <c r="O43" s="1024">
        <f t="shared" si="9"/>
        <v>9298215</v>
      </c>
      <c r="P43" s="1024">
        <f t="shared" si="9"/>
        <v>9411489</v>
      </c>
      <c r="Q43" s="1026">
        <f t="shared" si="9"/>
        <v>8054453</v>
      </c>
      <c r="R43" s="1356"/>
    </row>
    <row r="44" spans="1:18" ht="13.5" thickTop="1" x14ac:dyDescent="0.2">
      <c r="A44" s="1332"/>
      <c r="B44" s="1333"/>
      <c r="C44" s="1333"/>
      <c r="D44" s="1333"/>
      <c r="E44" s="1333"/>
      <c r="F44" s="1333"/>
      <c r="G44" s="1225"/>
      <c r="H44" s="1225"/>
      <c r="I44" s="1225"/>
      <c r="J44" s="1225"/>
      <c r="K44" s="1225"/>
      <c r="L44" s="1225"/>
      <c r="M44" s="1225"/>
      <c r="N44" s="1334"/>
      <c r="O44" s="1225"/>
      <c r="P44" s="1225"/>
      <c r="Q44" s="1225"/>
      <c r="R44" s="1334"/>
    </row>
    <row r="45" spans="1:18" x14ac:dyDescent="0.2">
      <c r="A45" s="1574"/>
      <c r="B45" s="1333"/>
      <c r="C45" s="1333"/>
      <c r="D45" s="1333"/>
      <c r="E45" s="1333"/>
      <c r="F45" s="1333"/>
      <c r="G45" s="1225"/>
      <c r="H45" s="1225"/>
      <c r="I45" s="1225"/>
      <c r="J45" s="1225"/>
      <c r="K45" s="1225"/>
      <c r="L45" s="1225"/>
      <c r="M45" s="1225"/>
      <c r="N45" s="1575"/>
      <c r="O45" s="1225"/>
      <c r="P45" s="1225"/>
      <c r="Q45" s="1225"/>
      <c r="R45" s="1575"/>
    </row>
    <row r="46" spans="1:18" x14ac:dyDescent="0.2">
      <c r="A46" s="1574"/>
      <c r="B46" s="1333"/>
      <c r="C46" s="1333"/>
      <c r="D46" s="1333"/>
      <c r="E46" s="1333"/>
      <c r="F46" s="1333"/>
      <c r="G46" s="1225"/>
      <c r="H46" s="1225"/>
      <c r="I46" s="1225"/>
      <c r="J46" s="1225"/>
      <c r="K46" s="1225"/>
      <c r="L46" s="1225"/>
      <c r="M46" s="1225"/>
      <c r="N46" s="1575"/>
      <c r="O46" s="1225"/>
      <c r="P46" s="1225"/>
      <c r="Q46" s="1225"/>
      <c r="R46" s="1575"/>
    </row>
    <row r="47" spans="1:18" x14ac:dyDescent="0.2">
      <c r="A47" s="1574"/>
      <c r="B47" s="1333"/>
      <c r="C47" s="1333"/>
      <c r="D47" s="1333"/>
      <c r="E47" s="1333"/>
      <c r="F47" s="1333"/>
      <c r="G47" s="1225"/>
      <c r="H47" s="1225"/>
      <c r="I47" s="1225"/>
      <c r="J47" s="1225"/>
      <c r="K47" s="1225"/>
      <c r="L47" s="1225"/>
      <c r="M47" s="1225"/>
      <c r="N47" s="1575"/>
      <c r="O47" s="1225"/>
      <c r="P47" s="1225"/>
      <c r="Q47" s="1225"/>
      <c r="R47" s="1575"/>
    </row>
    <row r="48" spans="1:18" x14ac:dyDescent="0.2">
      <c r="A48" s="1574"/>
      <c r="B48" s="1333"/>
      <c r="C48" s="1333"/>
      <c r="D48" s="1333"/>
      <c r="E48" s="1333"/>
      <c r="F48" s="1333"/>
      <c r="G48" s="1225"/>
      <c r="H48" s="1225"/>
      <c r="I48" s="1225"/>
      <c r="J48" s="1225"/>
      <c r="K48" s="1225"/>
      <c r="L48" s="1225"/>
      <c r="M48" s="1225"/>
      <c r="N48" s="1575"/>
      <c r="O48" s="1225"/>
      <c r="P48" s="1225"/>
      <c r="Q48" s="1225"/>
      <c r="R48" s="1575"/>
    </row>
    <row r="49" spans="1:18" x14ac:dyDescent="0.2">
      <c r="A49" s="1224"/>
      <c r="B49" s="1333"/>
      <c r="C49" s="1333"/>
      <c r="D49" s="1333"/>
      <c r="E49" s="1333"/>
      <c r="F49" s="1333"/>
      <c r="G49" s="1225"/>
      <c r="H49" s="1225"/>
      <c r="I49" s="1225"/>
      <c r="J49" s="1225"/>
      <c r="K49" s="1225"/>
      <c r="L49" s="1225"/>
      <c r="M49" s="1225"/>
      <c r="N49" s="1225"/>
      <c r="O49" s="1225"/>
      <c r="P49" s="1225"/>
      <c r="Q49" s="1225"/>
      <c r="R49" s="1225"/>
    </row>
    <row r="50" spans="1:18" x14ac:dyDescent="0.2">
      <c r="A50" s="1224"/>
      <c r="B50" s="1333"/>
      <c r="C50" s="1333"/>
      <c r="D50" s="1333"/>
      <c r="E50" s="1333"/>
      <c r="F50" s="1333"/>
      <c r="G50" s="1225"/>
      <c r="H50" s="1225"/>
      <c r="I50" s="1225"/>
      <c r="J50" s="1225"/>
      <c r="K50" s="1225"/>
      <c r="L50" s="1225"/>
      <c r="M50" s="1225"/>
      <c r="N50" s="1225"/>
      <c r="O50" s="1225"/>
      <c r="P50" s="1225"/>
      <c r="Q50" s="1225"/>
      <c r="R50" s="1225"/>
    </row>
    <row r="51" spans="1:18" x14ac:dyDescent="0.2">
      <c r="A51" s="1224"/>
      <c r="B51" s="1333"/>
      <c r="C51" s="1333"/>
      <c r="D51" s="1333"/>
      <c r="E51" s="1333"/>
      <c r="F51" s="1333"/>
      <c r="G51" s="1225"/>
      <c r="H51" s="1225"/>
      <c r="I51" s="1225"/>
      <c r="J51" s="1225"/>
      <c r="K51" s="1225"/>
      <c r="L51" s="1225"/>
      <c r="M51" s="1225"/>
      <c r="N51" s="1225"/>
      <c r="O51" s="1225"/>
      <c r="P51" s="1225"/>
      <c r="Q51" s="1225"/>
      <c r="R51" s="1225"/>
    </row>
    <row r="52" spans="1:18" x14ac:dyDescent="0.2">
      <c r="A52" s="1224"/>
      <c r="B52" s="1333"/>
      <c r="C52" s="1333"/>
      <c r="D52" s="1333"/>
      <c r="E52" s="1333"/>
      <c r="F52" s="1333"/>
      <c r="G52" s="1225"/>
      <c r="H52" s="1225"/>
      <c r="I52" s="1225"/>
      <c r="J52" s="1225"/>
      <c r="K52" s="1225"/>
      <c r="L52" s="1225"/>
      <c r="M52" s="1225"/>
      <c r="N52" s="1225"/>
      <c r="O52" s="1225"/>
      <c r="P52" s="1225"/>
      <c r="Q52" s="1225"/>
      <c r="R52" s="1225"/>
    </row>
    <row r="53" spans="1:18" x14ac:dyDescent="0.2">
      <c r="A53" s="1224"/>
      <c r="B53" s="1333"/>
      <c r="C53" s="1333"/>
      <c r="D53" s="1333"/>
      <c r="E53" s="1333"/>
      <c r="F53" s="1333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</row>
    <row r="54" spans="1:18" x14ac:dyDescent="0.2">
      <c r="A54" s="1224"/>
      <c r="B54" s="1333"/>
      <c r="C54" s="1333"/>
      <c r="D54" s="1333"/>
      <c r="E54" s="1333"/>
      <c r="F54" s="1333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  <c r="R54" s="1225"/>
    </row>
    <row r="55" spans="1:18" x14ac:dyDescent="0.2">
      <c r="A55" s="979"/>
      <c r="B55" s="979"/>
      <c r="C55" s="979"/>
      <c r="D55" s="979"/>
      <c r="E55" s="979"/>
      <c r="F55" s="979"/>
      <c r="G55" s="979"/>
      <c r="H55" s="979"/>
      <c r="I55" s="979"/>
      <c r="J55" s="979"/>
      <c r="K55" s="979"/>
      <c r="L55" s="979"/>
      <c r="M55" s="979"/>
      <c r="N55" s="979"/>
      <c r="O55" s="979"/>
      <c r="P55" s="979"/>
      <c r="Q55" s="979"/>
      <c r="R55" s="979"/>
    </row>
    <row r="56" spans="1:18" x14ac:dyDescent="0.2">
      <c r="A56" s="979"/>
      <c r="B56" s="979"/>
      <c r="C56" s="979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 t="s">
        <v>596</v>
      </c>
      <c r="R56" s="979"/>
    </row>
    <row r="57" spans="1:18" x14ac:dyDescent="0.2">
      <c r="A57" s="1792" t="s">
        <v>644</v>
      </c>
      <c r="B57" s="1792"/>
      <c r="C57" s="1792"/>
      <c r="D57" s="1792"/>
      <c r="E57" s="1792"/>
      <c r="F57" s="1792"/>
      <c r="G57" s="1792"/>
      <c r="H57" s="1792"/>
      <c r="I57" s="1792"/>
      <c r="J57" s="1792"/>
      <c r="K57" s="1792"/>
      <c r="L57" s="1792"/>
      <c r="M57" s="1792"/>
      <c r="N57" s="1792"/>
      <c r="O57" s="1792"/>
      <c r="P57" s="1792"/>
      <c r="Q57" s="1792"/>
      <c r="R57" s="1792"/>
    </row>
    <row r="58" spans="1:18" ht="12.75" customHeight="1" x14ac:dyDescent="0.2">
      <c r="A58" s="1793" t="s">
        <v>657</v>
      </c>
      <c r="B58" s="1793"/>
      <c r="C58" s="1793"/>
      <c r="D58" s="1793"/>
      <c r="E58" s="1793"/>
      <c r="F58" s="1793"/>
      <c r="G58" s="1793"/>
      <c r="H58" s="1793"/>
      <c r="I58" s="1793"/>
      <c r="J58" s="1793"/>
      <c r="K58" s="1793"/>
      <c r="L58" s="1793"/>
      <c r="M58" s="1793"/>
      <c r="N58" s="1793"/>
      <c r="O58" s="1793"/>
      <c r="P58" s="1793"/>
      <c r="Q58" s="1793"/>
      <c r="R58" s="1793"/>
    </row>
    <row r="59" spans="1:18" x14ac:dyDescent="0.2">
      <c r="A59" s="980"/>
      <c r="B59" s="980"/>
      <c r="C59" s="980"/>
      <c r="D59" s="980"/>
      <c r="E59" s="980"/>
      <c r="F59" s="980"/>
      <c r="G59" s="980"/>
      <c r="H59" s="980"/>
      <c r="I59" s="980"/>
      <c r="J59" s="980"/>
      <c r="K59" s="980"/>
      <c r="L59" s="980"/>
      <c r="M59" s="980"/>
      <c r="N59" s="980"/>
      <c r="O59" s="980"/>
      <c r="P59" s="980"/>
      <c r="Q59" s="980"/>
      <c r="R59" s="980"/>
    </row>
    <row r="60" spans="1:18" ht="13.5" thickBot="1" x14ac:dyDescent="0.25">
      <c r="A60" s="1794" t="s">
        <v>350</v>
      </c>
      <c r="B60" s="1795"/>
      <c r="C60" s="1795"/>
      <c r="D60" s="1795"/>
      <c r="E60" s="1795"/>
      <c r="F60" s="1795"/>
      <c r="G60" s="1795"/>
      <c r="H60" s="1795"/>
      <c r="I60" s="1795"/>
      <c r="J60" s="1795"/>
      <c r="K60" s="1795"/>
      <c r="L60" s="1795"/>
      <c r="M60" s="1795"/>
      <c r="N60" s="1795"/>
      <c r="O60" s="1795"/>
      <c r="P60" s="1795"/>
      <c r="Q60" s="1795"/>
      <c r="R60" s="1795"/>
    </row>
    <row r="61" spans="1:18" ht="13.5" thickTop="1" x14ac:dyDescent="0.2">
      <c r="A61" s="1796" t="s">
        <v>0</v>
      </c>
      <c r="B61" s="1798" t="s">
        <v>571</v>
      </c>
      <c r="C61" s="1799"/>
      <c r="D61" s="1799"/>
      <c r="E61" s="1799"/>
      <c r="F61" s="1802" t="s">
        <v>505</v>
      </c>
      <c r="G61" s="1805" t="s">
        <v>39</v>
      </c>
      <c r="H61" s="1806"/>
      <c r="I61" s="1807"/>
      <c r="J61" s="1808"/>
      <c r="K61" s="1813" t="s">
        <v>27</v>
      </c>
      <c r="L61" s="1814"/>
      <c r="M61" s="1814"/>
      <c r="N61" s="1814"/>
      <c r="O61" s="1814"/>
      <c r="P61" s="1814"/>
      <c r="Q61" s="1815"/>
      <c r="R61" s="1816"/>
    </row>
    <row r="62" spans="1:18" x14ac:dyDescent="0.2">
      <c r="A62" s="1797"/>
      <c r="B62" s="1800"/>
      <c r="C62" s="1801"/>
      <c r="D62" s="1801"/>
      <c r="E62" s="1801"/>
      <c r="F62" s="1803"/>
      <c r="G62" s="1809"/>
      <c r="H62" s="1810"/>
      <c r="I62" s="1811"/>
      <c r="J62" s="1812"/>
      <c r="K62" s="1817" t="s">
        <v>572</v>
      </c>
      <c r="L62" s="1818"/>
      <c r="M62" s="1819"/>
      <c r="N62" s="1820"/>
      <c r="O62" s="1821" t="s">
        <v>573</v>
      </c>
      <c r="P62" s="1818"/>
      <c r="Q62" s="1819"/>
      <c r="R62" s="1820"/>
    </row>
    <row r="63" spans="1:18" ht="12.75" customHeight="1" x14ac:dyDescent="0.2">
      <c r="A63" s="1797"/>
      <c r="B63" s="1800"/>
      <c r="C63" s="1801"/>
      <c r="D63" s="1801"/>
      <c r="E63" s="1801"/>
      <c r="F63" s="1803"/>
      <c r="G63" s="1822" t="s">
        <v>634</v>
      </c>
      <c r="H63" s="1824" t="s">
        <v>656</v>
      </c>
      <c r="I63" s="1824" t="s">
        <v>467</v>
      </c>
      <c r="J63" s="1826" t="s">
        <v>655</v>
      </c>
      <c r="K63" s="1822" t="s">
        <v>634</v>
      </c>
      <c r="L63" s="1824" t="s">
        <v>656</v>
      </c>
      <c r="M63" s="1824" t="s">
        <v>467</v>
      </c>
      <c r="N63" s="1826" t="s">
        <v>655</v>
      </c>
      <c r="O63" s="1822" t="s">
        <v>634</v>
      </c>
      <c r="P63" s="1824" t="s">
        <v>656</v>
      </c>
      <c r="Q63" s="1824" t="s">
        <v>467</v>
      </c>
      <c r="R63" s="1826" t="s">
        <v>655</v>
      </c>
    </row>
    <row r="64" spans="1:18" x14ac:dyDescent="0.2">
      <c r="A64" s="1797"/>
      <c r="B64" s="1800"/>
      <c r="C64" s="1801"/>
      <c r="D64" s="1801"/>
      <c r="E64" s="1801"/>
      <c r="F64" s="1803"/>
      <c r="G64" s="1823"/>
      <c r="H64" s="1825"/>
      <c r="I64" s="1825"/>
      <c r="J64" s="1827"/>
      <c r="K64" s="1823"/>
      <c r="L64" s="1825"/>
      <c r="M64" s="1825"/>
      <c r="N64" s="1827"/>
      <c r="O64" s="1823"/>
      <c r="P64" s="1825"/>
      <c r="Q64" s="1825"/>
      <c r="R64" s="1827"/>
    </row>
    <row r="65" spans="1:18" x14ac:dyDescent="0.2">
      <c r="A65" s="1797"/>
      <c r="B65" s="1828"/>
      <c r="C65" s="1828"/>
      <c r="D65" s="1828"/>
      <c r="E65" s="1829"/>
      <c r="F65" s="1804"/>
      <c r="G65" s="981" t="s">
        <v>353</v>
      </c>
      <c r="H65" s="982" t="s">
        <v>361</v>
      </c>
      <c r="I65" s="985" t="s">
        <v>368</v>
      </c>
      <c r="J65" s="982" t="s">
        <v>370</v>
      </c>
      <c r="K65" s="981" t="s">
        <v>372</v>
      </c>
      <c r="L65" s="983" t="s">
        <v>374</v>
      </c>
      <c r="M65" s="982" t="s">
        <v>506</v>
      </c>
      <c r="N65" s="982" t="s">
        <v>507</v>
      </c>
      <c r="O65" s="981" t="s">
        <v>508</v>
      </c>
      <c r="P65" s="983" t="s">
        <v>28</v>
      </c>
      <c r="Q65" s="982" t="s">
        <v>29</v>
      </c>
      <c r="R65" s="984" t="s">
        <v>30</v>
      </c>
    </row>
    <row r="66" spans="1:18" x14ac:dyDescent="0.2">
      <c r="A66" s="981"/>
      <c r="B66" s="1028" t="s">
        <v>597</v>
      </c>
      <c r="C66" s="1004"/>
      <c r="D66" s="1004"/>
      <c r="E66" s="1004"/>
      <c r="F66" s="1029"/>
      <c r="G66" s="1030">
        <f t="shared" ref="G66:Q66" si="10">G43</f>
        <v>471547949</v>
      </c>
      <c r="H66" s="1335">
        <f t="shared" si="10"/>
        <v>781781226</v>
      </c>
      <c r="I66" s="1031">
        <f t="shared" si="10"/>
        <v>290377994</v>
      </c>
      <c r="J66" s="1229"/>
      <c r="K66" s="1030">
        <f t="shared" si="10"/>
        <v>55196929</v>
      </c>
      <c r="L66" s="1031">
        <f t="shared" si="10"/>
        <v>63342804</v>
      </c>
      <c r="M66" s="1031">
        <f t="shared" si="10"/>
        <v>54729822</v>
      </c>
      <c r="N66" s="1032"/>
      <c r="O66" s="1030">
        <f t="shared" si="10"/>
        <v>9298215</v>
      </c>
      <c r="P66" s="1335">
        <f t="shared" si="10"/>
        <v>9411489</v>
      </c>
      <c r="Q66" s="1031">
        <f t="shared" si="10"/>
        <v>8054453</v>
      </c>
      <c r="R66" s="1032"/>
    </row>
    <row r="67" spans="1:18" x14ac:dyDescent="0.2">
      <c r="A67" s="1033"/>
      <c r="B67" s="983">
        <v>29</v>
      </c>
      <c r="C67" s="1834" t="s">
        <v>591</v>
      </c>
      <c r="D67" s="1834"/>
      <c r="E67" s="1834"/>
      <c r="F67" s="1034" t="s">
        <v>511</v>
      </c>
      <c r="G67" s="1046">
        <f>K67+O67+G177+K177+O177+G287+K287+O287</f>
        <v>4482657</v>
      </c>
      <c r="H67" s="1091">
        <f>L67+P67+H177+L177+P177+H287+L287+P287</f>
        <v>8672160</v>
      </c>
      <c r="I67" s="1040">
        <f>M67+Q67+I177+M177+Q177+I287+M287+Q287+I398</f>
        <v>7754715</v>
      </c>
      <c r="J67" s="1230">
        <f>I67/H67</f>
        <v>0.8942080173797532</v>
      </c>
      <c r="K67" s="1037">
        <v>2510199</v>
      </c>
      <c r="L67" s="323">
        <v>3523633</v>
      </c>
      <c r="M67" s="895">
        <v>3369336</v>
      </c>
      <c r="N67" s="1357">
        <f>M67/L67</f>
        <v>0.9562108199122894</v>
      </c>
      <c r="O67" s="1040">
        <v>428468</v>
      </c>
      <c r="P67" s="1336">
        <v>596864</v>
      </c>
      <c r="Q67" s="1040">
        <v>554711</v>
      </c>
      <c r="R67" s="1230">
        <f>Q67/P67</f>
        <v>0.92937587122024445</v>
      </c>
    </row>
    <row r="68" spans="1:18" x14ac:dyDescent="0.2">
      <c r="A68" s="1039"/>
      <c r="B68" s="983">
        <v>30</v>
      </c>
      <c r="C68" s="1834" t="s">
        <v>592</v>
      </c>
      <c r="D68" s="1834"/>
      <c r="E68" s="1835"/>
      <c r="F68" s="1034" t="s">
        <v>511</v>
      </c>
      <c r="G68" s="1046"/>
      <c r="H68" s="1091">
        <f>L68+P68+H178+L178+P178+H288+L288+P288</f>
        <v>220000</v>
      </c>
      <c r="I68" s="1040"/>
      <c r="J68" s="1230">
        <f t="shared" ref="J68:J76" si="11">I68/H68</f>
        <v>0</v>
      </c>
      <c r="K68" s="1037"/>
      <c r="L68" s="283"/>
      <c r="M68" s="1037"/>
      <c r="N68" s="1357"/>
      <c r="O68" s="1040"/>
      <c r="P68" s="1336"/>
      <c r="Q68" s="1041"/>
      <c r="R68" s="1230"/>
    </row>
    <row r="69" spans="1:18" x14ac:dyDescent="0.2">
      <c r="A69" s="1039"/>
      <c r="B69" s="983">
        <v>31</v>
      </c>
      <c r="C69" s="1834" t="s">
        <v>593</v>
      </c>
      <c r="D69" s="1834"/>
      <c r="E69" s="1835"/>
      <c r="F69" s="1034" t="s">
        <v>511</v>
      </c>
      <c r="G69" s="1046">
        <f>K69+O69+G179+K179+O179+G289+K289+O289</f>
        <v>20426279</v>
      </c>
      <c r="H69" s="1091">
        <f>L69+P69+H179+L179+P179+H289+L289+P289</f>
        <v>20780845</v>
      </c>
      <c r="I69" s="1040">
        <f t="shared" ref="I69:I76" si="12">M69+Q69+I179+M179+Q179+I289+M289+Q289+I400</f>
        <v>12088872</v>
      </c>
      <c r="J69" s="1230">
        <f t="shared" si="11"/>
        <v>0.58173149359422105</v>
      </c>
      <c r="K69" s="1037">
        <v>2612580</v>
      </c>
      <c r="L69" s="1337">
        <v>3178546</v>
      </c>
      <c r="M69" s="1037">
        <v>3029959</v>
      </c>
      <c r="N69" s="1357">
        <f>M69/L69</f>
        <v>0.95325315411512057</v>
      </c>
      <c r="O69" s="1040">
        <v>454845</v>
      </c>
      <c r="P69" s="1336">
        <v>487431</v>
      </c>
      <c r="Q69" s="1041">
        <v>506587</v>
      </c>
      <c r="R69" s="1230">
        <f t="shared" ref="R69:R76" si="13">Q69/P69</f>
        <v>1.039299921424776</v>
      </c>
    </row>
    <row r="70" spans="1:18" x14ac:dyDescent="0.2">
      <c r="A70" s="1039"/>
      <c r="B70" s="983">
        <v>32</v>
      </c>
      <c r="C70" s="1834" t="s">
        <v>594</v>
      </c>
      <c r="D70" s="1834"/>
      <c r="E70" s="1835"/>
      <c r="F70" s="1034" t="s">
        <v>511</v>
      </c>
      <c r="G70" s="1046">
        <f>K70+O70+G180+K180+O180+G290+K290+O290</f>
        <v>5940058</v>
      </c>
      <c r="H70" s="1091">
        <f>L70+P70+H180+L180+P180+H290+L290+P290</f>
        <v>8492544</v>
      </c>
      <c r="I70" s="1040">
        <f t="shared" si="12"/>
        <v>7769707</v>
      </c>
      <c r="J70" s="1230">
        <f t="shared" si="11"/>
        <v>0.91488569267347919</v>
      </c>
      <c r="K70" s="1037">
        <v>3849125</v>
      </c>
      <c r="L70" s="1337">
        <v>6098435</v>
      </c>
      <c r="M70" s="1037">
        <v>6067496</v>
      </c>
      <c r="N70" s="1357">
        <f>M70/L70</f>
        <v>0.99492673120234942</v>
      </c>
      <c r="O70" s="1040">
        <v>675683</v>
      </c>
      <c r="P70" s="1336">
        <v>1001619</v>
      </c>
      <c r="Q70" s="1041">
        <v>1001619</v>
      </c>
      <c r="R70" s="1230">
        <f t="shared" si="13"/>
        <v>1</v>
      </c>
    </row>
    <row r="71" spans="1:18" x14ac:dyDescent="0.2">
      <c r="A71" s="1039"/>
      <c r="B71" s="983">
        <v>33</v>
      </c>
      <c r="C71" s="1006" t="s">
        <v>651</v>
      </c>
      <c r="D71" s="1007"/>
      <c r="E71" s="1016"/>
      <c r="F71" s="1007" t="s">
        <v>513</v>
      </c>
      <c r="G71" s="1046">
        <f>K71+O71+G181+K181+O181+G291+K291+O291</f>
        <v>5613353</v>
      </c>
      <c r="H71" s="1091">
        <f>L71+P71+H181+L181+P181+H291+L291+P291</f>
        <v>5393353</v>
      </c>
      <c r="I71" s="1040">
        <f t="shared" si="12"/>
        <v>4744172</v>
      </c>
      <c r="J71" s="1230">
        <f t="shared" si="11"/>
        <v>0.87963313359982187</v>
      </c>
      <c r="K71" s="1037"/>
      <c r="L71" s="1337"/>
      <c r="M71" s="1037"/>
      <c r="N71" s="1357"/>
      <c r="O71" s="1040"/>
      <c r="P71" s="1336"/>
      <c r="Q71" s="1041"/>
      <c r="R71" s="1230"/>
    </row>
    <row r="72" spans="1:18" x14ac:dyDescent="0.2">
      <c r="A72" s="1039"/>
      <c r="B72" s="983" t="s">
        <v>146</v>
      </c>
      <c r="C72" s="1006" t="s">
        <v>652</v>
      </c>
      <c r="D72" s="1006"/>
      <c r="E72" s="1006"/>
      <c r="F72" s="1034" t="s">
        <v>511</v>
      </c>
      <c r="G72" s="1046"/>
      <c r="H72" s="1091"/>
      <c r="I72" s="1040">
        <f t="shared" si="12"/>
        <v>282895</v>
      </c>
      <c r="J72" s="1230"/>
      <c r="K72" s="1037"/>
      <c r="L72" s="1337">
        <v>240762</v>
      </c>
      <c r="M72" s="1037">
        <v>240762</v>
      </c>
      <c r="N72" s="1357">
        <f>M72/L72</f>
        <v>1</v>
      </c>
      <c r="O72" s="1040"/>
      <c r="P72" s="1336">
        <v>42133</v>
      </c>
      <c r="Q72" s="1041">
        <v>42133</v>
      </c>
      <c r="R72" s="1230">
        <f t="shared" si="13"/>
        <v>1</v>
      </c>
    </row>
    <row r="73" spans="1:18" x14ac:dyDescent="0.2">
      <c r="A73" s="1039"/>
      <c r="B73" s="983" t="s">
        <v>148</v>
      </c>
      <c r="C73" s="1006" t="s">
        <v>639</v>
      </c>
      <c r="D73" s="1006"/>
      <c r="E73" s="1006"/>
      <c r="F73" s="1016" t="s">
        <v>513</v>
      </c>
      <c r="G73" s="1046"/>
      <c r="H73" s="1091"/>
      <c r="I73" s="1040">
        <f t="shared" si="12"/>
        <v>4945803</v>
      </c>
      <c r="J73" s="1230"/>
      <c r="K73" s="1037"/>
      <c r="L73" s="1337">
        <v>82283</v>
      </c>
      <c r="M73" s="1037">
        <v>82283</v>
      </c>
      <c r="N73" s="1357">
        <f>M73/L73</f>
        <v>1</v>
      </c>
      <c r="O73" s="1040"/>
      <c r="P73" s="1336"/>
      <c r="Q73" s="1041"/>
      <c r="R73" s="1230"/>
    </row>
    <row r="74" spans="1:18" x14ac:dyDescent="0.2">
      <c r="A74" s="1039"/>
      <c r="B74" s="983" t="s">
        <v>150</v>
      </c>
      <c r="C74" s="1006" t="s">
        <v>653</v>
      </c>
      <c r="D74" s="1006"/>
      <c r="E74" s="1006"/>
      <c r="F74" s="1034" t="s">
        <v>511</v>
      </c>
      <c r="G74" s="1046"/>
      <c r="H74" s="1091"/>
      <c r="I74" s="1040">
        <f t="shared" si="12"/>
        <v>4889767</v>
      </c>
      <c r="J74" s="1230"/>
      <c r="K74" s="1037"/>
      <c r="L74" s="1337"/>
      <c r="M74" s="1037"/>
      <c r="N74" s="1357"/>
      <c r="O74" s="1040"/>
      <c r="P74" s="1336"/>
      <c r="Q74" s="1041"/>
      <c r="R74" s="1230"/>
    </row>
    <row r="75" spans="1:18" x14ac:dyDescent="0.2">
      <c r="A75" s="1039"/>
      <c r="B75" s="983" t="s">
        <v>152</v>
      </c>
      <c r="C75" s="1006" t="s">
        <v>463</v>
      </c>
      <c r="D75" s="1006"/>
      <c r="E75" s="1006"/>
      <c r="F75" s="1034" t="s">
        <v>511</v>
      </c>
      <c r="G75" s="1046"/>
      <c r="H75" s="1091"/>
      <c r="I75" s="1040">
        <f t="shared" si="12"/>
        <v>242921</v>
      </c>
      <c r="J75" s="1230"/>
      <c r="K75" s="1037"/>
      <c r="L75" s="1337"/>
      <c r="M75" s="1037"/>
      <c r="N75" s="1357"/>
      <c r="O75" s="1040"/>
      <c r="P75" s="1336"/>
      <c r="Q75" s="1041"/>
      <c r="R75" s="1230"/>
    </row>
    <row r="76" spans="1:18" x14ac:dyDescent="0.2">
      <c r="A76" s="1042" t="s">
        <v>353</v>
      </c>
      <c r="B76" s="1838" t="s">
        <v>528</v>
      </c>
      <c r="C76" s="1839"/>
      <c r="D76" s="1839"/>
      <c r="E76" s="1839"/>
      <c r="F76" s="1043"/>
      <c r="G76" s="1035">
        <f>SUM(G66:G71)</f>
        <v>508010296</v>
      </c>
      <c r="H76" s="1031">
        <f>SUM(H66:H71)</f>
        <v>825340128</v>
      </c>
      <c r="I76" s="1036">
        <f t="shared" si="12"/>
        <v>333096846</v>
      </c>
      <c r="J76" s="1229">
        <f t="shared" si="11"/>
        <v>0.40358736319676436</v>
      </c>
      <c r="K76" s="1044">
        <f>SUM(K66:K71)</f>
        <v>64168833</v>
      </c>
      <c r="L76" s="1044">
        <f>SUM(L66:L74)</f>
        <v>76466463</v>
      </c>
      <c r="M76" s="1044">
        <f>SUM(M66:M73)</f>
        <v>67519658</v>
      </c>
      <c r="N76" s="1357">
        <f>M76/L76</f>
        <v>0.88299700745933551</v>
      </c>
      <c r="O76" s="1040">
        <f>SUM(O66:O71)</f>
        <v>10857211</v>
      </c>
      <c r="P76" s="1040">
        <f>SUM(P66:P74)</f>
        <v>11539536</v>
      </c>
      <c r="Q76" s="1040">
        <f>SUM(Q66:Q73)</f>
        <v>10159503</v>
      </c>
      <c r="R76" s="1229">
        <f t="shared" si="13"/>
        <v>0.88040827638130337</v>
      </c>
    </row>
    <row r="77" spans="1:18" x14ac:dyDescent="0.2">
      <c r="A77" s="1045"/>
      <c r="B77" s="983"/>
      <c r="C77" s="1832"/>
      <c r="D77" s="1832"/>
      <c r="E77" s="1832"/>
      <c r="F77" s="1043"/>
      <c r="G77" s="1046"/>
      <c r="H77" s="1040"/>
      <c r="I77" s="1047"/>
      <c r="J77" s="1230"/>
      <c r="K77" s="1048"/>
      <c r="L77" s="1049"/>
      <c r="M77" s="1050"/>
      <c r="N77" s="1338"/>
      <c r="O77" s="1051"/>
      <c r="P77" s="1052"/>
      <c r="Q77" s="63"/>
      <c r="R77" s="1338"/>
    </row>
    <row r="78" spans="1:18" x14ac:dyDescent="0.2">
      <c r="A78" s="1045"/>
      <c r="B78" s="983"/>
      <c r="C78" s="1832"/>
      <c r="D78" s="1832"/>
      <c r="E78" s="1832"/>
      <c r="F78" s="1043"/>
      <c r="G78" s="1046"/>
      <c r="H78" s="1040"/>
      <c r="I78" s="1047"/>
      <c r="J78" s="1230"/>
      <c r="K78" s="1048"/>
      <c r="L78" s="1049"/>
      <c r="M78" s="1050"/>
      <c r="N78" s="1338"/>
      <c r="O78" s="1049"/>
      <c r="P78" s="1049"/>
      <c r="Q78" s="1053"/>
      <c r="R78" s="1338"/>
    </row>
    <row r="79" spans="1:18" x14ac:dyDescent="0.2">
      <c r="A79" s="1045"/>
      <c r="B79" s="983"/>
      <c r="C79" s="1832"/>
      <c r="D79" s="1832"/>
      <c r="E79" s="1832"/>
      <c r="F79" s="1043"/>
      <c r="G79" s="1046"/>
      <c r="H79" s="1040"/>
      <c r="I79" s="1047"/>
      <c r="J79" s="1230"/>
      <c r="K79" s="1048"/>
      <c r="L79" s="1049"/>
      <c r="M79" s="1050"/>
      <c r="N79" s="1338"/>
      <c r="O79" s="1049"/>
      <c r="P79" s="1049"/>
      <c r="Q79" s="1053"/>
      <c r="R79" s="1338"/>
    </row>
    <row r="80" spans="1:18" x14ac:dyDescent="0.2">
      <c r="A80" s="1054" t="s">
        <v>353</v>
      </c>
      <c r="B80" s="1838" t="s">
        <v>599</v>
      </c>
      <c r="C80" s="1839"/>
      <c r="D80" s="1839"/>
      <c r="E80" s="1840"/>
      <c r="F80" s="1034"/>
      <c r="G80" s="1046"/>
      <c r="H80" s="1040"/>
      <c r="I80" s="1047"/>
      <c r="J80" s="1230"/>
      <c r="K80" s="1048"/>
      <c r="L80" s="1049"/>
      <c r="M80" s="1050"/>
      <c r="N80" s="1338"/>
      <c r="O80" s="1049"/>
      <c r="P80" s="1049"/>
      <c r="Q80" s="1053"/>
      <c r="R80" s="1338"/>
    </row>
    <row r="81" spans="1:18" x14ac:dyDescent="0.2">
      <c r="A81" s="1056"/>
      <c r="B81" s="1057">
        <v>1</v>
      </c>
      <c r="C81" s="1832" t="s">
        <v>575</v>
      </c>
      <c r="D81" s="1832"/>
      <c r="E81" s="1833"/>
      <c r="F81" s="1034" t="s">
        <v>511</v>
      </c>
      <c r="G81" s="1046">
        <f>K81+O81+G191+K191+O191+G301+K301+O301+G412</f>
        <v>39565172</v>
      </c>
      <c r="H81" s="1040">
        <f>L81+P81+H191+L191+P191+H301+L301+P301+H412</f>
        <v>35543395</v>
      </c>
      <c r="I81" s="1339">
        <f>M81+Q81+I191+M191+Q191+I301+M301+Q301+I412</f>
        <v>33412393</v>
      </c>
      <c r="J81" s="1230">
        <f>I81/H81</f>
        <v>0.94004506322482695</v>
      </c>
      <c r="K81" s="1048">
        <v>27153195</v>
      </c>
      <c r="L81" s="1049">
        <v>25096216</v>
      </c>
      <c r="M81" s="1050">
        <v>24288536</v>
      </c>
      <c r="N81" s="1230">
        <f>M81/L81</f>
        <v>0.96781666208164607</v>
      </c>
      <c r="O81" s="1049">
        <v>5055924</v>
      </c>
      <c r="P81" s="1049">
        <v>4422838</v>
      </c>
      <c r="Q81" s="1053">
        <v>4335906</v>
      </c>
      <c r="R81" s="1230">
        <f>Q81/P81</f>
        <v>0.98034474697015805</v>
      </c>
    </row>
    <row r="82" spans="1:18" x14ac:dyDescent="0.2">
      <c r="A82" s="1045"/>
      <c r="B82" s="1057">
        <v>2</v>
      </c>
      <c r="C82" s="1834" t="s">
        <v>600</v>
      </c>
      <c r="D82" s="1834"/>
      <c r="E82" s="1834"/>
      <c r="F82" s="1034" t="s">
        <v>511</v>
      </c>
      <c r="G82" s="1046">
        <f>K82+O82+G192+K192+O192+G302+K302+O302+G413</f>
        <v>844560</v>
      </c>
      <c r="H82" s="1040"/>
      <c r="I82" s="1339">
        <f>M82+Q82+I192+M192+Q192+I302+M302+Q302+I413</f>
        <v>1439537</v>
      </c>
      <c r="J82" s="1230"/>
      <c r="K82" s="1044">
        <v>765600</v>
      </c>
      <c r="L82" s="1044">
        <v>765600</v>
      </c>
      <c r="M82" s="1044">
        <v>1273645</v>
      </c>
      <c r="N82" s="1230">
        <f>M82/L82</f>
        <v>1.6635906478578892</v>
      </c>
      <c r="O82" s="1044">
        <v>78960</v>
      </c>
      <c r="P82" s="1044">
        <v>78960</v>
      </c>
      <c r="Q82" s="1044">
        <v>165892</v>
      </c>
      <c r="R82" s="1230">
        <f>Q82/P82</f>
        <v>2.1009625126646405</v>
      </c>
    </row>
    <row r="83" spans="1:18" x14ac:dyDescent="0.2">
      <c r="A83" s="1045"/>
      <c r="B83" s="1057">
        <v>3</v>
      </c>
      <c r="C83" s="1834" t="s">
        <v>601</v>
      </c>
      <c r="D83" s="1834"/>
      <c r="E83" s="1834"/>
      <c r="F83" s="1034" t="s">
        <v>511</v>
      </c>
      <c r="G83" s="1046"/>
      <c r="H83" s="1040"/>
      <c r="I83" s="1339"/>
      <c r="J83" s="1230"/>
      <c r="K83" s="1379"/>
      <c r="L83" s="1380"/>
      <c r="M83" s="1346"/>
      <c r="N83" s="1230"/>
      <c r="O83" s="1062"/>
      <c r="P83" s="1380"/>
      <c r="Q83" s="1381"/>
      <c r="R83" s="1230"/>
    </row>
    <row r="84" spans="1:18" x14ac:dyDescent="0.2">
      <c r="A84" s="1045"/>
      <c r="B84" s="1057" t="s">
        <v>370</v>
      </c>
      <c r="C84" s="1013" t="s">
        <v>602</v>
      </c>
      <c r="D84" s="743"/>
      <c r="E84" s="1006"/>
      <c r="F84" s="1034" t="s">
        <v>511</v>
      </c>
      <c r="G84" s="1046"/>
      <c r="H84" s="1040">
        <f>L84+P84+H194+L194+P194+H304+L304+P304+H415</f>
        <v>224762</v>
      </c>
      <c r="I84" s="1339">
        <f>M84+Q84+I194+M194+Q194+I304+M304+Q304+I415</f>
        <v>224762</v>
      </c>
      <c r="J84" s="1230">
        <f>I84/H84</f>
        <v>1</v>
      </c>
      <c r="K84" s="1379"/>
      <c r="L84" s="1037">
        <v>192000</v>
      </c>
      <c r="M84" s="1061">
        <v>192000</v>
      </c>
      <c r="N84" s="1230">
        <f>M84/L84</f>
        <v>1</v>
      </c>
      <c r="O84" s="1379"/>
      <c r="P84" s="1062">
        <v>32762</v>
      </c>
      <c r="Q84" s="1061">
        <v>32762</v>
      </c>
      <c r="R84" s="1230">
        <f>Q84/P84</f>
        <v>1</v>
      </c>
    </row>
    <row r="85" spans="1:18" x14ac:dyDescent="0.2">
      <c r="A85" s="1045"/>
      <c r="B85" s="1063" t="s">
        <v>531</v>
      </c>
      <c r="C85" s="1064" t="s">
        <v>532</v>
      </c>
      <c r="D85" s="1064"/>
      <c r="E85" s="1064"/>
      <c r="F85" s="1055"/>
      <c r="G85" s="1035">
        <f>K85+O85+G195+K195+O195+G305+K305+O305+G416</f>
        <v>40409732</v>
      </c>
      <c r="H85" s="1040">
        <f>L85+P85+H195+L195+P195+H305+L305+P305+H416</f>
        <v>36612717</v>
      </c>
      <c r="I85" s="1036">
        <f>SUM(I81:I84)</f>
        <v>35076692</v>
      </c>
      <c r="J85" s="1229">
        <f>I85/H85</f>
        <v>0.95804668088413103</v>
      </c>
      <c r="K85" s="1066">
        <f>SUM(K81:K83)</f>
        <v>27918795</v>
      </c>
      <c r="L85" s="1066">
        <f>SUM(L81:L84)</f>
        <v>26053816</v>
      </c>
      <c r="M85" s="1066">
        <f>SUM(M81:M84)</f>
        <v>25754181</v>
      </c>
      <c r="N85" s="1229">
        <f>SUM(N81:N84)</f>
        <v>3.6314073099395352</v>
      </c>
      <c r="O85" s="1067">
        <f>SUM(O81:O83)</f>
        <v>5134884</v>
      </c>
      <c r="P85" s="1067">
        <f>SUM(P81:P84)</f>
        <v>4534560</v>
      </c>
      <c r="Q85" s="1067">
        <f>SUM(Q81:Q84)</f>
        <v>4534560</v>
      </c>
      <c r="R85" s="1229">
        <f>Q85/P85</f>
        <v>1</v>
      </c>
    </row>
    <row r="86" spans="1:18" x14ac:dyDescent="0.2">
      <c r="A86" s="1056"/>
      <c r="B86" s="1057"/>
      <c r="C86" s="1834"/>
      <c r="D86" s="1834"/>
      <c r="E86" s="1834"/>
      <c r="F86" s="1016"/>
      <c r="G86" s="1046"/>
      <c r="H86" s="1031"/>
      <c r="I86" s="1044"/>
      <c r="J86" s="1230"/>
      <c r="K86" s="1068"/>
      <c r="L86" s="1069"/>
      <c r="M86" s="1070"/>
      <c r="N86" s="1230"/>
      <c r="O86" s="1069"/>
      <c r="P86" s="1069"/>
      <c r="Q86" s="1071"/>
      <c r="R86" s="1338"/>
    </row>
    <row r="87" spans="1:18" x14ac:dyDescent="0.2">
      <c r="A87" s="1045"/>
      <c r="B87" s="1057"/>
      <c r="C87" s="1834"/>
      <c r="D87" s="1834"/>
      <c r="E87" s="1834"/>
      <c r="F87" s="1016"/>
      <c r="G87" s="1046"/>
      <c r="H87" s="1031"/>
      <c r="I87" s="1044"/>
      <c r="J87" s="1230"/>
      <c r="K87" s="1019"/>
      <c r="L87" s="1021"/>
      <c r="M87" s="1020"/>
      <c r="N87" s="1230"/>
      <c r="O87" s="1021"/>
      <c r="P87" s="1021"/>
      <c r="Q87" s="1012"/>
      <c r="R87" s="1338"/>
    </row>
    <row r="88" spans="1:18" x14ac:dyDescent="0.2">
      <c r="A88" s="1045"/>
      <c r="B88" s="1057"/>
      <c r="C88" s="1834"/>
      <c r="D88" s="1834"/>
      <c r="E88" s="1834"/>
      <c r="F88" s="1016"/>
      <c r="G88" s="1046"/>
      <c r="H88" s="1031"/>
      <c r="I88" s="1044"/>
      <c r="J88" s="1230"/>
      <c r="K88" s="1019"/>
      <c r="L88" s="1021"/>
      <c r="M88" s="1020"/>
      <c r="N88" s="1229"/>
      <c r="O88" s="1021"/>
      <c r="P88" s="1021"/>
      <c r="Q88" s="1072"/>
      <c r="R88" s="1032"/>
    </row>
    <row r="89" spans="1:18" x14ac:dyDescent="0.2">
      <c r="A89" s="1045"/>
      <c r="B89" s="1057"/>
      <c r="C89" s="1834"/>
      <c r="D89" s="1834"/>
      <c r="E89" s="1834"/>
      <c r="F89" s="1016"/>
      <c r="G89" s="1046"/>
      <c r="H89" s="1031"/>
      <c r="I89" s="1044"/>
      <c r="J89" s="1230"/>
      <c r="K89" s="1019"/>
      <c r="L89" s="1021"/>
      <c r="M89" s="1020"/>
      <c r="N89" s="1229"/>
      <c r="O89" s="1021"/>
      <c r="P89" s="1021"/>
      <c r="Q89" s="1072"/>
      <c r="R89" s="1032"/>
    </row>
    <row r="90" spans="1:18" x14ac:dyDescent="0.2">
      <c r="A90" s="1045"/>
      <c r="B90" s="1057"/>
      <c r="C90" s="1841"/>
      <c r="D90" s="1841"/>
      <c r="E90" s="1841"/>
      <c r="F90" s="1073"/>
      <c r="G90" s="1046"/>
      <c r="H90" s="1031"/>
      <c r="I90" s="1044"/>
      <c r="J90" s="1230"/>
      <c r="K90" s="1019"/>
      <c r="L90" s="1021"/>
      <c r="M90" s="1020"/>
      <c r="N90" s="1229"/>
      <c r="O90" s="1021"/>
      <c r="P90" s="1012"/>
      <c r="Q90" s="1072"/>
      <c r="R90" s="1032"/>
    </row>
    <row r="91" spans="1:18" x14ac:dyDescent="0.2">
      <c r="A91" s="1045"/>
      <c r="B91" s="1057"/>
      <c r="C91" s="1842"/>
      <c r="D91" s="1842"/>
      <c r="E91" s="1842"/>
      <c r="F91" s="1074"/>
      <c r="G91" s="1046"/>
      <c r="H91" s="1031"/>
      <c r="I91" s="1044"/>
      <c r="J91" s="1230"/>
      <c r="K91" s="425"/>
      <c r="L91" s="295"/>
      <c r="M91" s="424"/>
      <c r="N91" s="1229"/>
      <c r="O91" s="295"/>
      <c r="P91" s="295"/>
      <c r="Q91" s="424"/>
      <c r="R91" s="1032"/>
    </row>
    <row r="92" spans="1:18" x14ac:dyDescent="0.2">
      <c r="A92" s="981"/>
      <c r="B92" s="1063"/>
      <c r="C92" s="1064"/>
      <c r="D92" s="1064"/>
      <c r="E92" s="1064"/>
      <c r="F92" s="1065"/>
      <c r="G92" s="1035"/>
      <c r="H92" s="1031"/>
      <c r="I92" s="1044"/>
      <c r="J92" s="1230"/>
      <c r="K92" s="1047"/>
      <c r="L92" s="1031"/>
      <c r="M92" s="1031"/>
      <c r="N92" s="1229"/>
      <c r="O92" s="1075"/>
      <c r="P92" s="1075"/>
      <c r="Q92" s="1075"/>
      <c r="R92" s="1032"/>
    </row>
    <row r="93" spans="1:18" x14ac:dyDescent="0.2">
      <c r="A93" s="1039"/>
      <c r="B93" s="1076"/>
      <c r="C93" s="1077"/>
      <c r="D93" s="1077"/>
      <c r="E93" s="1077"/>
      <c r="F93" s="1078"/>
      <c r="G93" s="1035"/>
      <c r="H93" s="1031"/>
      <c r="I93" s="1047"/>
      <c r="J93" s="1229"/>
      <c r="K93" s="1058"/>
      <c r="L93" s="1059"/>
      <c r="M93" s="1060"/>
      <c r="N93" s="1229"/>
      <c r="O93" s="1038"/>
      <c r="P93" s="1038"/>
      <c r="Q93" s="1079"/>
      <c r="R93" s="1032"/>
    </row>
    <row r="94" spans="1:18" x14ac:dyDescent="0.2">
      <c r="A94" s="1033">
        <v>2</v>
      </c>
      <c r="B94" s="1080" t="s">
        <v>533</v>
      </c>
      <c r="C94" s="1081"/>
      <c r="D94" s="1081"/>
      <c r="E94" s="1081"/>
      <c r="F94" s="1082"/>
      <c r="G94" s="1083"/>
      <c r="H94" s="1084"/>
      <c r="I94" s="1340"/>
      <c r="J94" s="1244"/>
      <c r="K94" s="1085"/>
      <c r="L94" s="1086"/>
      <c r="M94" s="1086"/>
      <c r="N94" s="1231"/>
      <c r="O94" s="1088"/>
      <c r="P94" s="1086"/>
      <c r="Q94" s="1086"/>
      <c r="R94" s="1341"/>
    </row>
    <row r="95" spans="1:18" x14ac:dyDescent="0.2">
      <c r="A95" s="990"/>
      <c r="B95" s="1843" t="s">
        <v>603</v>
      </c>
      <c r="C95" s="1844"/>
      <c r="D95" s="1844"/>
      <c r="E95" s="1845"/>
      <c r="F95" s="1089"/>
      <c r="G95" s="1342">
        <f>G96+G97+G98+G99+G100+G101+G102</f>
        <v>81004358</v>
      </c>
      <c r="H95" s="1342">
        <f>H96+H97+H98+H99+H100+H101+H102</f>
        <v>52355162</v>
      </c>
      <c r="I95" s="1342">
        <f>I104</f>
        <v>71554807</v>
      </c>
      <c r="J95" s="1358">
        <f>J104</f>
        <v>1.3667192358224391</v>
      </c>
      <c r="K95" s="1343">
        <f>K96+K97+K98+K99+K100+K101+K102</f>
        <v>46257624</v>
      </c>
      <c r="L95" s="1342">
        <f>L104</f>
        <v>41607772</v>
      </c>
      <c r="M95" s="1342">
        <f>M104</f>
        <v>41580812</v>
      </c>
      <c r="N95" s="1358">
        <f>M95/L95</f>
        <v>0.9993520441325241</v>
      </c>
      <c r="O95" s="1343">
        <f>O96+O97+O98+O99+O100+O101+O102</f>
        <v>8071864</v>
      </c>
      <c r="P95" s="1342">
        <f>P104</f>
        <v>6831291</v>
      </c>
      <c r="Q95" s="1342">
        <f>Q104</f>
        <v>6831291</v>
      </c>
      <c r="R95" s="1358">
        <f>Q95/P95</f>
        <v>1</v>
      </c>
    </row>
    <row r="96" spans="1:18" x14ac:dyDescent="0.2">
      <c r="A96" s="990"/>
      <c r="B96" s="1090">
        <v>1</v>
      </c>
      <c r="C96" s="1834" t="s">
        <v>604</v>
      </c>
      <c r="D96" s="1834"/>
      <c r="E96" s="1834"/>
      <c r="F96" s="1016" t="s">
        <v>511</v>
      </c>
      <c r="G96" s="1040">
        <f t="shared" ref="G96:I98" si="14">K96+O96+G206+K206+O206+G316+K316+O316+G427</f>
        <v>39017056</v>
      </c>
      <c r="H96" s="1040">
        <f t="shared" si="14"/>
        <v>39228533</v>
      </c>
      <c r="I96" s="1040">
        <f t="shared" si="14"/>
        <v>35355236</v>
      </c>
      <c r="J96" s="1230">
        <f>I96/H96</f>
        <v>0.9012632718128919</v>
      </c>
      <c r="K96" s="1044">
        <v>33230205</v>
      </c>
      <c r="L96" s="1040">
        <v>33411796</v>
      </c>
      <c r="M96" s="1091">
        <v>30395236</v>
      </c>
      <c r="N96" s="1382">
        <f>M96/L96</f>
        <v>0.90971571836485532</v>
      </c>
      <c r="O96" s="1093">
        <v>5786851</v>
      </c>
      <c r="P96" s="1040">
        <v>5816737</v>
      </c>
      <c r="Q96" s="1091">
        <v>4960000</v>
      </c>
      <c r="R96" s="1230">
        <f t="shared" ref="R96:R105" si="15">Q96/P96</f>
        <v>0.8527117523106168</v>
      </c>
    </row>
    <row r="97" spans="1:18" x14ac:dyDescent="0.2">
      <c r="A97" s="990"/>
      <c r="B97" s="1090">
        <v>2</v>
      </c>
      <c r="C97" s="1834" t="s">
        <v>605</v>
      </c>
      <c r="D97" s="1834"/>
      <c r="E97" s="1834"/>
      <c r="F97" s="1016" t="s">
        <v>511</v>
      </c>
      <c r="G97" s="1040">
        <f t="shared" si="14"/>
        <v>7033280</v>
      </c>
      <c r="H97" s="1040">
        <f t="shared" si="14"/>
        <v>8048536</v>
      </c>
      <c r="I97" s="1040">
        <f t="shared" si="14"/>
        <v>7847169</v>
      </c>
      <c r="J97" s="1230">
        <f>I97/H97</f>
        <v>0.97498091578393886</v>
      </c>
      <c r="K97" s="1044"/>
      <c r="L97" s="1040"/>
      <c r="M97" s="1091"/>
      <c r="N97" s="1382"/>
      <c r="O97" s="1093"/>
      <c r="P97" s="1040"/>
      <c r="Q97" s="1091"/>
      <c r="R97" s="1230"/>
    </row>
    <row r="98" spans="1:18" x14ac:dyDescent="0.2">
      <c r="A98" s="990"/>
      <c r="B98" s="1090">
        <v>3</v>
      </c>
      <c r="C98" s="1834" t="s">
        <v>606</v>
      </c>
      <c r="D98" s="1834"/>
      <c r="E98" s="1834"/>
      <c r="F98" s="1016" t="s">
        <v>511</v>
      </c>
      <c r="G98" s="1040">
        <f t="shared" si="14"/>
        <v>12806237</v>
      </c>
      <c r="H98" s="1040">
        <f t="shared" si="14"/>
        <v>5078093</v>
      </c>
      <c r="I98" s="1040">
        <f t="shared" si="14"/>
        <v>11676240</v>
      </c>
      <c r="J98" s="1230">
        <f>I98/H98</f>
        <v>2.2993355970440086</v>
      </c>
      <c r="K98" s="1044">
        <v>5080693</v>
      </c>
      <c r="L98" s="1040">
        <v>2134141</v>
      </c>
      <c r="M98" s="1091">
        <v>4483113</v>
      </c>
      <c r="N98" s="1382">
        <f t="shared" ref="N98:N104" si="16">M98/L98</f>
        <v>2.1006639205188411</v>
      </c>
      <c r="O98" s="1093">
        <v>891155</v>
      </c>
      <c r="P98" s="1040">
        <v>168620</v>
      </c>
      <c r="Q98" s="1091">
        <v>745532</v>
      </c>
      <c r="R98" s="1230">
        <f t="shared" si="15"/>
        <v>4.4213735025501126</v>
      </c>
    </row>
    <row r="99" spans="1:18" x14ac:dyDescent="0.2">
      <c r="A99" s="1017"/>
      <c r="B99" s="1090">
        <v>4</v>
      </c>
      <c r="C99" s="1834" t="s">
        <v>607</v>
      </c>
      <c r="D99" s="1834"/>
      <c r="E99" s="1834"/>
      <c r="F99" s="1016" t="s">
        <v>511</v>
      </c>
      <c r="G99" s="1040">
        <f>K99+O99+G209+K209+O209+G319+K319+O319+G430</f>
        <v>17104882</v>
      </c>
      <c r="H99" s="1040"/>
      <c r="I99" s="1040">
        <f t="shared" ref="I99:I105" si="17">M99+Q99+I209+M209+Q209+I319+M319+Q319+I430</f>
        <v>10271579</v>
      </c>
      <c r="J99" s="1230"/>
      <c r="K99" s="1048">
        <v>6513710</v>
      </c>
      <c r="L99" s="1049">
        <v>3567157</v>
      </c>
      <c r="M99" s="1050">
        <v>3943791</v>
      </c>
      <c r="N99" s="1382">
        <f t="shared" si="16"/>
        <v>1.1055838024510836</v>
      </c>
      <c r="O99" s="1156">
        <v>1142507</v>
      </c>
      <c r="P99" s="1049">
        <v>419971</v>
      </c>
      <c r="Q99" s="1050">
        <v>655844</v>
      </c>
      <c r="R99" s="1230">
        <f t="shared" si="15"/>
        <v>1.5616411609373029</v>
      </c>
    </row>
    <row r="100" spans="1:18" x14ac:dyDescent="0.2">
      <c r="A100" s="1017"/>
      <c r="B100" s="1090">
        <v>5</v>
      </c>
      <c r="C100" s="1834" t="s">
        <v>608</v>
      </c>
      <c r="D100" s="1834"/>
      <c r="E100" s="1834"/>
      <c r="F100" s="1016" t="s">
        <v>513</v>
      </c>
      <c r="G100" s="1040">
        <f>K100+O100+G210+K210+O210+G320+K320+O320+G431</f>
        <v>538067</v>
      </c>
      <c r="H100" s="1040"/>
      <c r="I100" s="1040">
        <f t="shared" si="17"/>
        <v>947241</v>
      </c>
      <c r="J100" s="1230"/>
      <c r="K100" s="1048">
        <v>130274</v>
      </c>
      <c r="L100" s="1049">
        <v>130274</v>
      </c>
      <c r="M100" s="1050">
        <v>394698</v>
      </c>
      <c r="N100" s="1382">
        <f t="shared" si="16"/>
        <v>3.0297526751308781</v>
      </c>
      <c r="O100" s="1156">
        <v>22850</v>
      </c>
      <c r="P100" s="1049">
        <v>22850</v>
      </c>
      <c r="Q100" s="1050">
        <v>66847</v>
      </c>
      <c r="R100" s="1230">
        <f t="shared" si="15"/>
        <v>2.9254704595185994</v>
      </c>
    </row>
    <row r="101" spans="1:18" x14ac:dyDescent="0.2">
      <c r="A101" s="1017"/>
      <c r="B101" s="1090">
        <v>6</v>
      </c>
      <c r="C101" s="1834" t="s">
        <v>38</v>
      </c>
      <c r="D101" s="1834"/>
      <c r="E101" s="1834"/>
      <c r="F101" s="1016" t="s">
        <v>511</v>
      </c>
      <c r="G101" s="1040">
        <f>K101+O101+G211+K211+O211+G321+K321+O321+G432</f>
        <v>4109569</v>
      </c>
      <c r="H101" s="1040"/>
      <c r="I101" s="1040">
        <f t="shared" si="17"/>
        <v>4183887</v>
      </c>
      <c r="J101" s="1230"/>
      <c r="K101" s="1048">
        <v>1172468</v>
      </c>
      <c r="L101" s="1049">
        <v>1849423</v>
      </c>
      <c r="M101" s="1050">
        <v>1849330</v>
      </c>
      <c r="N101" s="1382">
        <f t="shared" si="16"/>
        <v>0.99994971404594835</v>
      </c>
      <c r="O101" s="1156">
        <v>205651</v>
      </c>
      <c r="P101" s="1049">
        <v>317318</v>
      </c>
      <c r="Q101" s="1050">
        <v>317288</v>
      </c>
      <c r="R101" s="1230">
        <f t="shared" si="15"/>
        <v>0.99990545761664951</v>
      </c>
    </row>
    <row r="102" spans="1:18" x14ac:dyDescent="0.2">
      <c r="A102" s="1017"/>
      <c r="B102" s="1090">
        <v>7</v>
      </c>
      <c r="C102" s="743" t="s">
        <v>610</v>
      </c>
      <c r="D102" s="743"/>
      <c r="E102" s="743"/>
      <c r="F102" s="1092" t="s">
        <v>511</v>
      </c>
      <c r="G102" s="1093">
        <f>K102+O102+G212+K212+O212+G322+K322+O322+G433</f>
        <v>395267</v>
      </c>
      <c r="H102" s="1040"/>
      <c r="I102" s="1040">
        <f t="shared" si="17"/>
        <v>1162455</v>
      </c>
      <c r="J102" s="1230"/>
      <c r="K102" s="1048">
        <v>130274</v>
      </c>
      <c r="L102" s="1049">
        <v>514981</v>
      </c>
      <c r="M102" s="1050">
        <v>514644</v>
      </c>
      <c r="N102" s="1382">
        <f t="shared" si="16"/>
        <v>0.99934560692530405</v>
      </c>
      <c r="O102" s="1156">
        <v>22850</v>
      </c>
      <c r="P102" s="1049">
        <v>85795</v>
      </c>
      <c r="Q102" s="1050">
        <v>85780</v>
      </c>
      <c r="R102" s="1230">
        <f t="shared" si="15"/>
        <v>0.99982516463663385</v>
      </c>
    </row>
    <row r="103" spans="1:18" x14ac:dyDescent="0.2">
      <c r="A103" s="1017"/>
      <c r="B103" s="1090">
        <v>8</v>
      </c>
      <c r="C103" s="1013" t="s">
        <v>654</v>
      </c>
      <c r="D103" s="1013"/>
      <c r="E103" s="1014"/>
      <c r="F103" s="1073" t="s">
        <v>511</v>
      </c>
      <c r="G103" s="1044"/>
      <c r="H103" s="1040"/>
      <c r="I103" s="1040">
        <f t="shared" si="17"/>
        <v>111000</v>
      </c>
      <c r="J103" s="1230"/>
      <c r="K103" s="1048"/>
      <c r="L103" s="1049"/>
      <c r="M103" s="1050"/>
      <c r="N103" s="1382"/>
      <c r="O103" s="1156"/>
      <c r="P103" s="1049"/>
      <c r="Q103" s="1050"/>
      <c r="R103" s="1230"/>
    </row>
    <row r="104" spans="1:18" ht="13.5" thickBot="1" x14ac:dyDescent="0.25">
      <c r="A104" s="1054"/>
      <c r="B104" s="1094" t="s">
        <v>563</v>
      </c>
      <c r="C104" s="1064" t="s">
        <v>611</v>
      </c>
      <c r="D104" s="1064"/>
      <c r="E104" s="1064"/>
      <c r="F104" s="1095"/>
      <c r="G104" s="1040">
        <f>K104+O104+G214+K214+O214+G324+K324+O324+G435</f>
        <v>81004358</v>
      </c>
      <c r="H104" s="1040">
        <f>SUM(H96:H102)</f>
        <v>52355162</v>
      </c>
      <c r="I104" s="1040">
        <f t="shared" si="17"/>
        <v>71554807</v>
      </c>
      <c r="J104" s="1372">
        <f>I104/H104</f>
        <v>1.3667192358224391</v>
      </c>
      <c r="K104" s="1047">
        <f>SUM(K96:K102)</f>
        <v>46257624</v>
      </c>
      <c r="L104" s="1031">
        <f>SUM(L96:L102)</f>
        <v>41607772</v>
      </c>
      <c r="M104" s="1031">
        <f>SUM(M96:M102)</f>
        <v>41580812</v>
      </c>
      <c r="N104" s="1359">
        <f t="shared" si="16"/>
        <v>0.9993520441325241</v>
      </c>
      <c r="O104" s="1096">
        <f>SUM(O96:O102)</f>
        <v>8071864</v>
      </c>
      <c r="P104" s="1097">
        <f>SUM(P96:P102)</f>
        <v>6831291</v>
      </c>
      <c r="Q104" s="1097">
        <f>SUM(Q96:Q102)</f>
        <v>6831291</v>
      </c>
      <c r="R104" s="1372">
        <f t="shared" si="15"/>
        <v>1</v>
      </c>
    </row>
    <row r="105" spans="1:18" ht="14.25" thickTop="1" thickBot="1" x14ac:dyDescent="0.25">
      <c r="A105" s="1846" t="s">
        <v>612</v>
      </c>
      <c r="B105" s="1847"/>
      <c r="C105" s="1847"/>
      <c r="D105" s="1847"/>
      <c r="E105" s="1847"/>
      <c r="F105" s="1099"/>
      <c r="G105" s="1100">
        <f>K105+O105+G215+K215+O215+G325+K325+O325+G436</f>
        <v>629424386</v>
      </c>
      <c r="H105" s="1100">
        <f>L105+P105+H215+L215+P215+H325+L325+P325+H436</f>
        <v>943308912</v>
      </c>
      <c r="I105" s="1100">
        <f t="shared" si="17"/>
        <v>439728345</v>
      </c>
      <c r="J105" s="1373">
        <f>I105/H105</f>
        <v>0.46615518989181354</v>
      </c>
      <c r="K105" s="1100">
        <f>K13+K95</f>
        <v>138345252</v>
      </c>
      <c r="L105" s="1100">
        <f>L13+L95</f>
        <v>144128051</v>
      </c>
      <c r="M105" s="1100">
        <f>M13+M95</f>
        <v>134854651</v>
      </c>
      <c r="N105" s="1232">
        <f>M105/L105</f>
        <v>0.93565860402844137</v>
      </c>
      <c r="O105" s="1100">
        <f>O13+O104</f>
        <v>24063959</v>
      </c>
      <c r="P105" s="1100">
        <f>P13+P104</f>
        <v>22905387</v>
      </c>
      <c r="Q105" s="1100">
        <f>Q13+Q95</f>
        <v>21525354</v>
      </c>
      <c r="R105" s="1360">
        <f t="shared" si="15"/>
        <v>0.93975072326872278</v>
      </c>
    </row>
    <row r="106" spans="1:18" ht="13.5" thickTop="1" x14ac:dyDescent="0.2">
      <c r="A106" s="1101"/>
      <c r="B106" s="1101"/>
      <c r="C106" s="1101"/>
      <c r="D106" s="1101"/>
      <c r="E106" s="1101"/>
      <c r="F106" s="1101"/>
      <c r="G106" s="1102"/>
      <c r="H106" s="1102"/>
      <c r="I106" s="1102"/>
      <c r="J106" s="1102"/>
      <c r="K106" s="1103"/>
      <c r="L106" s="1103"/>
      <c r="M106" s="1103"/>
      <c r="N106" s="1103"/>
      <c r="O106" s="1103"/>
      <c r="P106" s="1103"/>
      <c r="Q106" s="1103"/>
      <c r="R106" s="1104"/>
    </row>
    <row r="107" spans="1:18" x14ac:dyDescent="0.2">
      <c r="A107" s="1576"/>
      <c r="B107" s="1576"/>
      <c r="C107" s="1576"/>
      <c r="D107" s="1576"/>
      <c r="E107" s="1576"/>
      <c r="F107" s="1576"/>
      <c r="G107" s="1577"/>
      <c r="H107" s="1577"/>
      <c r="I107" s="1577"/>
      <c r="J107" s="1577"/>
      <c r="K107" s="1578"/>
      <c r="L107" s="1578"/>
      <c r="M107" s="1578"/>
      <c r="N107" s="1578"/>
      <c r="O107" s="1578"/>
      <c r="P107" s="1578"/>
      <c r="Q107" s="1578"/>
      <c r="R107" s="1579"/>
    </row>
    <row r="108" spans="1:18" x14ac:dyDescent="0.2">
      <c r="A108" s="1576"/>
      <c r="B108" s="1576"/>
      <c r="C108" s="1576"/>
      <c r="D108" s="1576"/>
      <c r="E108" s="1576"/>
      <c r="F108" s="1576"/>
      <c r="G108" s="1577"/>
      <c r="H108" s="1577"/>
      <c r="I108" s="1577"/>
      <c r="J108" s="1577"/>
      <c r="K108" s="1578"/>
      <c r="L108" s="1578"/>
      <c r="M108" s="1578"/>
      <c r="N108" s="1578"/>
      <c r="O108" s="1578"/>
      <c r="P108" s="1578"/>
      <c r="Q108" s="1578"/>
      <c r="R108" s="1579"/>
    </row>
    <row r="109" spans="1:18" x14ac:dyDescent="0.2">
      <c r="A109" s="1105"/>
      <c r="B109" s="1105"/>
      <c r="C109" s="1105"/>
      <c r="D109" s="1105"/>
      <c r="E109" s="1105"/>
      <c r="F109" s="1105"/>
      <c r="G109" s="1106"/>
      <c r="H109" s="1106"/>
      <c r="I109" s="1106"/>
      <c r="J109" s="1106"/>
      <c r="K109" s="1107"/>
      <c r="L109" s="1107"/>
      <c r="M109" s="1107"/>
      <c r="N109" s="1107"/>
      <c r="O109" s="1107"/>
      <c r="P109" s="1107"/>
      <c r="Q109" s="1107"/>
      <c r="R109" s="1108"/>
    </row>
    <row r="110" spans="1:18" x14ac:dyDescent="0.2">
      <c r="A110" s="1105"/>
      <c r="B110" s="1105"/>
      <c r="C110" s="1105"/>
      <c r="D110" s="1105"/>
      <c r="E110" s="1105"/>
      <c r="F110" s="1105"/>
      <c r="G110" s="1106"/>
      <c r="H110" s="1106"/>
      <c r="I110" s="1106"/>
      <c r="J110" s="1106"/>
      <c r="K110" s="1107"/>
      <c r="L110" s="1107"/>
      <c r="M110" s="1107"/>
      <c r="N110" s="1107"/>
      <c r="O110" s="1107"/>
      <c r="P110" s="1107"/>
      <c r="Q110" s="1107"/>
      <c r="R110" s="1108"/>
    </row>
    <row r="111" spans="1:18" x14ac:dyDescent="0.2">
      <c r="A111" s="1105"/>
      <c r="B111" s="1105"/>
      <c r="C111" s="1105"/>
      <c r="D111" s="1105"/>
      <c r="E111" s="1105"/>
      <c r="F111" s="1105"/>
      <c r="G111" s="1106"/>
      <c r="H111" s="1106"/>
      <c r="I111" s="1106"/>
      <c r="J111" s="1106"/>
      <c r="K111" s="1107"/>
      <c r="L111" s="1107"/>
      <c r="M111" s="1107"/>
      <c r="N111" s="1107"/>
      <c r="O111" s="1107"/>
      <c r="P111" s="1107"/>
      <c r="Q111" s="1107"/>
      <c r="R111" s="1108"/>
    </row>
    <row r="112" spans="1:18" x14ac:dyDescent="0.2">
      <c r="A112" s="979"/>
      <c r="B112" s="1791" t="s">
        <v>613</v>
      </c>
      <c r="C112" s="1791"/>
      <c r="D112" s="1791"/>
      <c r="E112" s="1791"/>
      <c r="F112" s="1791"/>
      <c r="G112" s="1791"/>
      <c r="H112" s="1791"/>
      <c r="I112" s="1791"/>
      <c r="J112" s="1791"/>
      <c r="K112" s="1791"/>
      <c r="L112" s="1791"/>
      <c r="M112" s="1791"/>
      <c r="N112" s="1791"/>
      <c r="O112" s="1791"/>
      <c r="P112" s="1791"/>
      <c r="Q112" s="1791"/>
      <c r="R112" s="1791"/>
    </row>
    <row r="113" spans="1:18" x14ac:dyDescent="0.2">
      <c r="A113" s="1792" t="s">
        <v>644</v>
      </c>
      <c r="B113" s="1792"/>
      <c r="C113" s="1792"/>
      <c r="D113" s="1792"/>
      <c r="E113" s="1792"/>
      <c r="F113" s="1792"/>
      <c r="G113" s="1792"/>
      <c r="H113" s="1792"/>
      <c r="I113" s="1792"/>
      <c r="J113" s="1792"/>
      <c r="K113" s="1792"/>
      <c r="L113" s="1792"/>
      <c r="M113" s="1792"/>
      <c r="N113" s="1792"/>
      <c r="O113" s="1792"/>
      <c r="P113" s="1792"/>
      <c r="Q113" s="1792"/>
      <c r="R113" s="1792"/>
    </row>
    <row r="114" spans="1:18" ht="12.75" customHeight="1" x14ac:dyDescent="0.2">
      <c r="A114" s="1793" t="s">
        <v>657</v>
      </c>
      <c r="B114" s="1793"/>
      <c r="C114" s="1793"/>
      <c r="D114" s="1793"/>
      <c r="E114" s="1793"/>
      <c r="F114" s="1793"/>
      <c r="G114" s="1793"/>
      <c r="H114" s="1793"/>
      <c r="I114" s="1793"/>
      <c r="J114" s="1793"/>
      <c r="K114" s="1793"/>
      <c r="L114" s="1793"/>
      <c r="M114" s="1793"/>
      <c r="N114" s="1793"/>
      <c r="O114" s="1793"/>
      <c r="P114" s="1793"/>
      <c r="Q114" s="1793"/>
      <c r="R114" s="1793"/>
    </row>
    <row r="115" spans="1:18" x14ac:dyDescent="0.2">
      <c r="A115" s="980"/>
      <c r="B115" s="980"/>
      <c r="C115" s="980"/>
      <c r="D115" s="980"/>
      <c r="E115" s="980"/>
      <c r="F115" s="980"/>
      <c r="G115" s="980"/>
      <c r="H115" s="980"/>
      <c r="I115" s="980"/>
      <c r="J115" s="980"/>
      <c r="K115" s="980"/>
      <c r="L115" s="980"/>
      <c r="M115" s="980"/>
      <c r="N115" s="980"/>
      <c r="O115" s="980"/>
      <c r="P115" s="980"/>
      <c r="Q115" s="980"/>
      <c r="R115" s="980"/>
    </row>
    <row r="116" spans="1:18" ht="13.5" thickBot="1" x14ac:dyDescent="0.25">
      <c r="A116" s="1794" t="s">
        <v>350</v>
      </c>
      <c r="B116" s="1795"/>
      <c r="C116" s="1795"/>
      <c r="D116" s="1795"/>
      <c r="E116" s="1795"/>
      <c r="F116" s="1795"/>
      <c r="G116" s="1795"/>
      <c r="H116" s="1795"/>
      <c r="I116" s="1795"/>
      <c r="J116" s="1795"/>
      <c r="K116" s="1795"/>
      <c r="L116" s="1795"/>
      <c r="M116" s="1795"/>
      <c r="N116" s="1795"/>
      <c r="O116" s="1795"/>
      <c r="P116" s="1795"/>
      <c r="Q116" s="1795"/>
      <c r="R116" s="1795"/>
    </row>
    <row r="117" spans="1:18" ht="13.5" thickTop="1" x14ac:dyDescent="0.2">
      <c r="A117" s="1796" t="s">
        <v>0</v>
      </c>
      <c r="B117" s="1798" t="s">
        <v>571</v>
      </c>
      <c r="C117" s="1799"/>
      <c r="D117" s="1799"/>
      <c r="E117" s="1799"/>
      <c r="F117" s="1802" t="s">
        <v>505</v>
      </c>
      <c r="G117" s="1848" t="s">
        <v>27</v>
      </c>
      <c r="H117" s="1849"/>
      <c r="I117" s="1849"/>
      <c r="J117" s="1849"/>
      <c r="K117" s="1849"/>
      <c r="L117" s="1849"/>
      <c r="M117" s="1849"/>
      <c r="N117" s="1849"/>
      <c r="O117" s="1849"/>
      <c r="P117" s="1849"/>
      <c r="Q117" s="1849"/>
      <c r="R117" s="1850"/>
    </row>
    <row r="118" spans="1:18" x14ac:dyDescent="0.2">
      <c r="A118" s="1797"/>
      <c r="B118" s="1800"/>
      <c r="C118" s="1801"/>
      <c r="D118" s="1801"/>
      <c r="E118" s="1801"/>
      <c r="F118" s="1803"/>
      <c r="G118" s="1851" t="s">
        <v>614</v>
      </c>
      <c r="H118" s="1851"/>
      <c r="I118" s="1851"/>
      <c r="J118" s="1852"/>
      <c r="K118" s="1817" t="s">
        <v>615</v>
      </c>
      <c r="L118" s="1818"/>
      <c r="M118" s="1819"/>
      <c r="N118" s="1819"/>
      <c r="O118" s="1817" t="s">
        <v>616</v>
      </c>
      <c r="P118" s="1818"/>
      <c r="Q118" s="1819"/>
      <c r="R118" s="1820"/>
    </row>
    <row r="119" spans="1:18" ht="12.75" customHeight="1" x14ac:dyDescent="0.2">
      <c r="A119" s="1797"/>
      <c r="B119" s="1800"/>
      <c r="C119" s="1801"/>
      <c r="D119" s="1801"/>
      <c r="E119" s="1801"/>
      <c r="F119" s="1803"/>
      <c r="G119" s="1822" t="s">
        <v>634</v>
      </c>
      <c r="H119" s="1824" t="s">
        <v>656</v>
      </c>
      <c r="I119" s="1824" t="s">
        <v>467</v>
      </c>
      <c r="J119" s="1826" t="s">
        <v>655</v>
      </c>
      <c r="K119" s="1822" t="s">
        <v>634</v>
      </c>
      <c r="L119" s="1824" t="s">
        <v>656</v>
      </c>
      <c r="M119" s="1824" t="s">
        <v>467</v>
      </c>
      <c r="N119" s="1826" t="s">
        <v>655</v>
      </c>
      <c r="O119" s="1822" t="s">
        <v>634</v>
      </c>
      <c r="P119" s="1824" t="s">
        <v>656</v>
      </c>
      <c r="Q119" s="1824" t="s">
        <v>467</v>
      </c>
      <c r="R119" s="1826" t="s">
        <v>655</v>
      </c>
    </row>
    <row r="120" spans="1:18" x14ac:dyDescent="0.2">
      <c r="A120" s="1797"/>
      <c r="B120" s="1800"/>
      <c r="C120" s="1801"/>
      <c r="D120" s="1801"/>
      <c r="E120" s="1801"/>
      <c r="F120" s="1803"/>
      <c r="G120" s="1823"/>
      <c r="H120" s="1825"/>
      <c r="I120" s="1825"/>
      <c r="J120" s="1827"/>
      <c r="K120" s="1823"/>
      <c r="L120" s="1825"/>
      <c r="M120" s="1825"/>
      <c r="N120" s="1827"/>
      <c r="O120" s="1823"/>
      <c r="P120" s="1825"/>
      <c r="Q120" s="1825"/>
      <c r="R120" s="1827"/>
    </row>
    <row r="121" spans="1:18" x14ac:dyDescent="0.2">
      <c r="A121" s="1797"/>
      <c r="B121" s="1828"/>
      <c r="C121" s="1828"/>
      <c r="D121" s="1828"/>
      <c r="E121" s="1829"/>
      <c r="F121" s="1804"/>
      <c r="G121" s="985" t="s">
        <v>31</v>
      </c>
      <c r="H121" s="982" t="s">
        <v>32</v>
      </c>
      <c r="I121" s="983" t="s">
        <v>33</v>
      </c>
      <c r="J121" s="984" t="s">
        <v>34</v>
      </c>
      <c r="K121" s="981" t="s">
        <v>35</v>
      </c>
      <c r="L121" s="982" t="s">
        <v>36</v>
      </c>
      <c r="M121" s="983" t="s">
        <v>37</v>
      </c>
      <c r="N121" s="983" t="s">
        <v>122</v>
      </c>
      <c r="O121" s="981" t="s">
        <v>124</v>
      </c>
      <c r="P121" s="985" t="s">
        <v>126</v>
      </c>
      <c r="Q121" s="983" t="s">
        <v>127</v>
      </c>
      <c r="R121" s="984" t="s">
        <v>129</v>
      </c>
    </row>
    <row r="122" spans="1:18" x14ac:dyDescent="0.2">
      <c r="A122" s="1830" t="s">
        <v>469</v>
      </c>
      <c r="B122" s="1831"/>
      <c r="C122" s="1831"/>
      <c r="D122" s="1831"/>
      <c r="E122" s="1831"/>
      <c r="F122" s="986"/>
      <c r="G122" s="1109">
        <f>G186+G195</f>
        <v>83710838</v>
      </c>
      <c r="H122" s="1344">
        <f>H186+H195</f>
        <v>128880807</v>
      </c>
      <c r="I122" s="1128">
        <f>I186+I195</f>
        <v>95900869</v>
      </c>
      <c r="J122" s="1361">
        <f>I122/H122</f>
        <v>0.74410512497799619</v>
      </c>
      <c r="K122" s="1110">
        <f t="shared" ref="K122:Q122" si="18">K186+K195</f>
        <v>1900000</v>
      </c>
      <c r="L122" s="1110">
        <f t="shared" si="18"/>
        <v>1680000</v>
      </c>
      <c r="M122" s="1110">
        <f t="shared" si="18"/>
        <v>1030819</v>
      </c>
      <c r="N122" s="1234">
        <f t="shared" si="18"/>
        <v>0.61358273809523811</v>
      </c>
      <c r="O122" s="1345">
        <f t="shared" si="18"/>
        <v>221785038</v>
      </c>
      <c r="P122" s="1128">
        <f t="shared" si="18"/>
        <v>254631310</v>
      </c>
      <c r="Q122" s="1344">
        <f t="shared" si="18"/>
        <v>2833314</v>
      </c>
      <c r="R122" s="1240">
        <f>Q122/P122</f>
        <v>1.1127123369078217E-2</v>
      </c>
    </row>
    <row r="123" spans="1:18" x14ac:dyDescent="0.2">
      <c r="A123" s="990" t="s">
        <v>353</v>
      </c>
      <c r="B123" s="991" t="s">
        <v>574</v>
      </c>
      <c r="C123" s="992"/>
      <c r="D123" s="992"/>
      <c r="E123" s="992"/>
      <c r="F123" s="993"/>
      <c r="G123" s="998"/>
      <c r="H123" s="1002"/>
      <c r="I123" s="1000"/>
      <c r="J123" s="1227"/>
      <c r="K123" s="1111"/>
      <c r="L123" s="1111"/>
      <c r="M123" s="1112"/>
      <c r="N123" s="1112"/>
      <c r="O123" s="1113"/>
      <c r="P123" s="999"/>
      <c r="Q123" s="1114"/>
      <c r="R123" s="1227"/>
    </row>
    <row r="124" spans="1:18" x14ac:dyDescent="0.2">
      <c r="A124" s="990"/>
      <c r="B124" s="1003" t="s">
        <v>353</v>
      </c>
      <c r="C124" s="1832" t="s">
        <v>575</v>
      </c>
      <c r="D124" s="1832"/>
      <c r="E124" s="1833"/>
      <c r="F124" s="1005" t="s">
        <v>511</v>
      </c>
      <c r="G124" s="1113">
        <v>6756000</v>
      </c>
      <c r="H124" s="995">
        <v>7446483</v>
      </c>
      <c r="I124" s="1115">
        <v>5243377</v>
      </c>
      <c r="J124" s="1236">
        <f>I124/H124</f>
        <v>0.70414140474100329</v>
      </c>
      <c r="K124" s="1040"/>
      <c r="L124" s="1040"/>
      <c r="M124" s="1091"/>
      <c r="N124" s="1091"/>
      <c r="O124" s="1113">
        <v>218587044</v>
      </c>
      <c r="P124" s="996">
        <v>250753370</v>
      </c>
      <c r="Q124" s="1114"/>
      <c r="R124" s="1236"/>
    </row>
    <row r="125" spans="1:18" x14ac:dyDescent="0.2">
      <c r="A125" s="990"/>
      <c r="B125" s="1003" t="s">
        <v>361</v>
      </c>
      <c r="C125" s="1834" t="s">
        <v>576</v>
      </c>
      <c r="D125" s="1834"/>
      <c r="E125" s="1835"/>
      <c r="F125" s="1007" t="s">
        <v>513</v>
      </c>
      <c r="G125" s="1113">
        <v>2847300</v>
      </c>
      <c r="H125" s="995">
        <v>4853701</v>
      </c>
      <c r="I125" s="1115">
        <v>4782269</v>
      </c>
      <c r="J125" s="1228">
        <f t="shared" ref="J125:J148" si="19">I125/H125</f>
        <v>0.98528298302676653</v>
      </c>
      <c r="K125" s="995"/>
      <c r="L125" s="995"/>
      <c r="M125" s="1115"/>
      <c r="N125" s="1091"/>
      <c r="O125" s="1113"/>
      <c r="P125" s="996"/>
      <c r="Q125" s="1114"/>
      <c r="R125" s="1228"/>
    </row>
    <row r="126" spans="1:18" x14ac:dyDescent="0.2">
      <c r="A126" s="990"/>
      <c r="B126" s="1003" t="s">
        <v>368</v>
      </c>
      <c r="C126" s="1006" t="s">
        <v>577</v>
      </c>
      <c r="D126" s="1006"/>
      <c r="E126" s="1007"/>
      <c r="F126" s="1007" t="s">
        <v>511</v>
      </c>
      <c r="G126" s="1113"/>
      <c r="H126" s="995"/>
      <c r="I126" s="1115"/>
      <c r="J126" s="1228"/>
      <c r="K126" s="995"/>
      <c r="L126" s="995"/>
      <c r="M126" s="1115"/>
      <c r="N126" s="1091"/>
      <c r="O126" s="1113"/>
      <c r="P126" s="996">
        <v>321546</v>
      </c>
      <c r="Q126" s="1114">
        <v>321546</v>
      </c>
      <c r="R126" s="1228">
        <f>Q126/P126</f>
        <v>1</v>
      </c>
    </row>
    <row r="127" spans="1:18" x14ac:dyDescent="0.2">
      <c r="A127" s="990"/>
      <c r="B127" s="1003" t="s">
        <v>370</v>
      </c>
      <c r="C127" s="1006" t="s">
        <v>569</v>
      </c>
      <c r="D127" s="1006"/>
      <c r="E127" s="1007"/>
      <c r="F127" s="1007" t="s">
        <v>513</v>
      </c>
      <c r="G127" s="1113"/>
      <c r="H127" s="995"/>
      <c r="I127" s="1115"/>
      <c r="J127" s="1228"/>
      <c r="K127" s="995"/>
      <c r="L127" s="995"/>
      <c r="M127" s="1115"/>
      <c r="N127" s="1091"/>
      <c r="O127" s="1113">
        <v>97986</v>
      </c>
      <c r="P127" s="996">
        <v>97986</v>
      </c>
      <c r="Q127" s="1114"/>
      <c r="R127" s="1228"/>
    </row>
    <row r="128" spans="1:18" x14ac:dyDescent="0.2">
      <c r="A128" s="990"/>
      <c r="B128" s="1003" t="s">
        <v>372</v>
      </c>
      <c r="C128" s="1834" t="s">
        <v>578</v>
      </c>
      <c r="D128" s="1834"/>
      <c r="E128" s="1835"/>
      <c r="F128" s="1007" t="s">
        <v>513</v>
      </c>
      <c r="G128" s="1113">
        <v>736952</v>
      </c>
      <c r="H128" s="995">
        <v>1388324</v>
      </c>
      <c r="I128" s="1115">
        <v>1270112</v>
      </c>
      <c r="J128" s="1228">
        <f t="shared" si="19"/>
        <v>0.91485272890189895</v>
      </c>
      <c r="K128" s="995"/>
      <c r="L128" s="995"/>
      <c r="M128" s="1115"/>
      <c r="N128" s="1091"/>
      <c r="O128" s="1113"/>
      <c r="P128" s="996"/>
      <c r="Q128" s="1114"/>
      <c r="R128" s="1228"/>
    </row>
    <row r="129" spans="1:18" x14ac:dyDescent="0.2">
      <c r="A129" s="990"/>
      <c r="B129" s="1003" t="s">
        <v>374</v>
      </c>
      <c r="C129" s="1834" t="s">
        <v>579</v>
      </c>
      <c r="D129" s="1834"/>
      <c r="E129" s="1835"/>
      <c r="F129" s="1005" t="s">
        <v>513</v>
      </c>
      <c r="G129" s="1113"/>
      <c r="H129" s="995"/>
      <c r="I129" s="1115"/>
      <c r="J129" s="1228"/>
      <c r="K129" s="995"/>
      <c r="L129" s="995"/>
      <c r="M129" s="1115"/>
      <c r="N129" s="1091"/>
      <c r="O129" s="1113"/>
      <c r="P129" s="996"/>
      <c r="Q129" s="1114"/>
      <c r="R129" s="1228"/>
    </row>
    <row r="130" spans="1:18" x14ac:dyDescent="0.2">
      <c r="A130" s="990"/>
      <c r="B130" s="1003" t="s">
        <v>506</v>
      </c>
      <c r="C130" s="1834" t="s">
        <v>518</v>
      </c>
      <c r="D130" s="1834"/>
      <c r="E130" s="1835"/>
      <c r="F130" s="1007" t="s">
        <v>513</v>
      </c>
      <c r="G130" s="1113">
        <v>6920638</v>
      </c>
      <c r="H130" s="995">
        <v>44021071</v>
      </c>
      <c r="I130" s="1115">
        <v>30691820</v>
      </c>
      <c r="J130" s="1228">
        <f t="shared" si="19"/>
        <v>0.69720748048133585</v>
      </c>
      <c r="K130" s="995"/>
      <c r="L130" s="995"/>
      <c r="M130" s="1115"/>
      <c r="N130" s="1091"/>
      <c r="O130" s="1113"/>
      <c r="P130" s="996"/>
      <c r="Q130" s="1114"/>
      <c r="R130" s="1228"/>
    </row>
    <row r="131" spans="1:18" x14ac:dyDescent="0.2">
      <c r="A131" s="990"/>
      <c r="B131" s="1003" t="s">
        <v>507</v>
      </c>
      <c r="C131" s="1006" t="s">
        <v>580</v>
      </c>
      <c r="D131" s="1006"/>
      <c r="E131" s="1007"/>
      <c r="F131" s="1007" t="s">
        <v>513</v>
      </c>
      <c r="G131" s="1113">
        <v>23262990</v>
      </c>
      <c r="H131" s="995">
        <v>24721912</v>
      </c>
      <c r="I131" s="1115">
        <v>22836659</v>
      </c>
      <c r="J131" s="1228">
        <f t="shared" si="19"/>
        <v>0.92374161836673474</v>
      </c>
      <c r="K131" s="995"/>
      <c r="L131" s="995"/>
      <c r="M131" s="1115"/>
      <c r="N131" s="1091"/>
      <c r="O131" s="1113"/>
      <c r="P131" s="996"/>
      <c r="Q131" s="1114"/>
      <c r="R131" s="1228"/>
    </row>
    <row r="132" spans="1:18" x14ac:dyDescent="0.2">
      <c r="A132" s="990"/>
      <c r="B132" s="1003" t="s">
        <v>508</v>
      </c>
      <c r="C132" s="1834" t="s">
        <v>581</v>
      </c>
      <c r="D132" s="1834"/>
      <c r="E132" s="1835"/>
      <c r="F132" s="1005" t="s">
        <v>513</v>
      </c>
      <c r="G132" s="1113">
        <v>1574800</v>
      </c>
      <c r="H132" s="995">
        <v>1574800</v>
      </c>
      <c r="I132" s="1115">
        <v>1076000</v>
      </c>
      <c r="J132" s="1228">
        <f t="shared" si="19"/>
        <v>0.68326136652273306</v>
      </c>
      <c r="K132" s="995"/>
      <c r="L132" s="995"/>
      <c r="M132" s="1115"/>
      <c r="N132" s="1091"/>
      <c r="O132" s="1113"/>
      <c r="P132" s="996"/>
      <c r="Q132" s="1114"/>
      <c r="R132" s="1228"/>
    </row>
    <row r="133" spans="1:18" x14ac:dyDescent="0.2">
      <c r="A133" s="990"/>
      <c r="B133" s="1003" t="s">
        <v>28</v>
      </c>
      <c r="C133" s="1834" t="s">
        <v>582</v>
      </c>
      <c r="D133" s="1834"/>
      <c r="E133" s="1835"/>
      <c r="F133" s="1005" t="s">
        <v>513</v>
      </c>
      <c r="G133" s="1113"/>
      <c r="H133" s="995"/>
      <c r="I133" s="1115"/>
      <c r="J133" s="1228"/>
      <c r="K133" s="995"/>
      <c r="L133" s="995"/>
      <c r="M133" s="1115"/>
      <c r="N133" s="1091"/>
      <c r="O133" s="1113"/>
      <c r="P133" s="996"/>
      <c r="Q133" s="1114"/>
      <c r="R133" s="1228"/>
    </row>
    <row r="134" spans="1:18" x14ac:dyDescent="0.2">
      <c r="A134" s="990"/>
      <c r="B134" s="1003" t="s">
        <v>29</v>
      </c>
      <c r="C134" s="1834" t="s">
        <v>645</v>
      </c>
      <c r="D134" s="1834"/>
      <c r="E134" s="1835"/>
      <c r="F134" s="1007" t="s">
        <v>511</v>
      </c>
      <c r="G134" s="1113">
        <v>2790000</v>
      </c>
      <c r="H134" s="995">
        <v>3084000</v>
      </c>
      <c r="I134" s="1115">
        <v>2486660</v>
      </c>
      <c r="J134" s="1228">
        <f t="shared" si="19"/>
        <v>0.80630998702983137</v>
      </c>
      <c r="K134" s="995"/>
      <c r="L134" s="995"/>
      <c r="M134" s="1115"/>
      <c r="N134" s="1091"/>
      <c r="O134" s="1113"/>
      <c r="P134" s="996"/>
      <c r="Q134" s="1114"/>
      <c r="R134" s="1228"/>
    </row>
    <row r="135" spans="1:18" x14ac:dyDescent="0.2">
      <c r="A135" s="990"/>
      <c r="B135" s="1003" t="s">
        <v>30</v>
      </c>
      <c r="C135" s="1834" t="s">
        <v>646</v>
      </c>
      <c r="D135" s="1834"/>
      <c r="E135" s="1835"/>
      <c r="F135" s="1005" t="s">
        <v>513</v>
      </c>
      <c r="G135" s="1113">
        <v>1270000</v>
      </c>
      <c r="H135" s="995">
        <v>1270000</v>
      </c>
      <c r="I135" s="1115"/>
      <c r="J135" s="1228">
        <f t="shared" si="19"/>
        <v>0</v>
      </c>
      <c r="K135" s="995"/>
      <c r="L135" s="995"/>
      <c r="M135" s="1115"/>
      <c r="N135" s="1091"/>
      <c r="O135" s="1113"/>
      <c r="P135" s="996"/>
      <c r="Q135" s="1114"/>
      <c r="R135" s="1228"/>
    </row>
    <row r="136" spans="1:18" x14ac:dyDescent="0.2">
      <c r="A136" s="990"/>
      <c r="B136" s="1003" t="s">
        <v>31</v>
      </c>
      <c r="C136" s="1834" t="s">
        <v>647</v>
      </c>
      <c r="D136" s="1834"/>
      <c r="E136" s="1835"/>
      <c r="F136" s="1007" t="s">
        <v>511</v>
      </c>
      <c r="G136" s="1113">
        <v>1558981</v>
      </c>
      <c r="H136" s="995">
        <v>1620961</v>
      </c>
      <c r="I136" s="1115">
        <v>1012321</v>
      </c>
      <c r="J136" s="1228">
        <f t="shared" si="19"/>
        <v>0.62451903531300257</v>
      </c>
      <c r="K136" s="995"/>
      <c r="L136" s="995"/>
      <c r="M136" s="1115"/>
      <c r="N136" s="1091"/>
      <c r="O136" s="1113"/>
      <c r="P136" s="996"/>
      <c r="Q136" s="1114"/>
      <c r="R136" s="1228"/>
    </row>
    <row r="137" spans="1:18" x14ac:dyDescent="0.2">
      <c r="A137" s="990"/>
      <c r="B137" s="1003" t="s">
        <v>32</v>
      </c>
      <c r="C137" s="1834" t="s">
        <v>598</v>
      </c>
      <c r="D137" s="1834"/>
      <c r="E137" s="1835"/>
      <c r="F137" s="1005" t="s">
        <v>513</v>
      </c>
      <c r="G137" s="1113"/>
      <c r="H137" s="995"/>
      <c r="I137" s="1115">
        <v>150800</v>
      </c>
      <c r="J137" s="1228"/>
      <c r="K137" s="995"/>
      <c r="L137" s="995"/>
      <c r="M137" s="1115"/>
      <c r="N137" s="1091"/>
      <c r="O137" s="1113"/>
      <c r="P137" s="996"/>
      <c r="Q137" s="1114"/>
      <c r="R137" s="1228"/>
    </row>
    <row r="138" spans="1:18" x14ac:dyDescent="0.2">
      <c r="A138" s="990"/>
      <c r="B138" s="1003" t="s">
        <v>33</v>
      </c>
      <c r="C138" s="1834" t="s">
        <v>479</v>
      </c>
      <c r="D138" s="1834"/>
      <c r="E138" s="1835"/>
      <c r="F138" s="1005" t="s">
        <v>513</v>
      </c>
      <c r="G138" s="1113"/>
      <c r="H138" s="995">
        <v>956694</v>
      </c>
      <c r="I138" s="1115">
        <v>769173</v>
      </c>
      <c r="J138" s="1228">
        <f t="shared" si="19"/>
        <v>0.80399061768966884</v>
      </c>
      <c r="K138" s="995"/>
      <c r="L138" s="995"/>
      <c r="M138" s="1115"/>
      <c r="N138" s="1091"/>
      <c r="O138" s="1113"/>
      <c r="P138" s="996"/>
      <c r="Q138" s="1114"/>
      <c r="R138" s="1228"/>
    </row>
    <row r="139" spans="1:18" x14ac:dyDescent="0.2">
      <c r="A139" s="990"/>
      <c r="B139" s="1003" t="s">
        <v>34</v>
      </c>
      <c r="C139" s="1834" t="s">
        <v>648</v>
      </c>
      <c r="D139" s="1834"/>
      <c r="E139" s="1835"/>
      <c r="F139" s="1005" t="s">
        <v>511</v>
      </c>
      <c r="G139" s="1113">
        <v>342900</v>
      </c>
      <c r="H139" s="995">
        <v>342900</v>
      </c>
      <c r="I139" s="1115">
        <v>302440</v>
      </c>
      <c r="J139" s="1228">
        <f t="shared" si="19"/>
        <v>0.88200641586468354</v>
      </c>
      <c r="K139" s="995"/>
      <c r="L139" s="995"/>
      <c r="M139" s="1115"/>
      <c r="N139" s="1091"/>
      <c r="O139" s="1113"/>
      <c r="P139" s="996"/>
      <c r="Q139" s="1114"/>
      <c r="R139" s="1228"/>
    </row>
    <row r="140" spans="1:18" x14ac:dyDescent="0.2">
      <c r="A140" s="990"/>
      <c r="B140" s="1003" t="s">
        <v>35</v>
      </c>
      <c r="C140" s="1834" t="s">
        <v>583</v>
      </c>
      <c r="D140" s="1834"/>
      <c r="E140" s="1835"/>
      <c r="F140" s="1005" t="s">
        <v>511</v>
      </c>
      <c r="G140" s="1113">
        <v>5461000</v>
      </c>
      <c r="H140" s="995">
        <v>7578518</v>
      </c>
      <c r="I140" s="1115">
        <v>7172776</v>
      </c>
      <c r="J140" s="1228">
        <f t="shared" si="19"/>
        <v>0.94646156412111182</v>
      </c>
      <c r="K140" s="995"/>
      <c r="L140" s="995"/>
      <c r="M140" s="1115"/>
      <c r="N140" s="1091"/>
      <c r="O140" s="1113"/>
      <c r="P140" s="996"/>
      <c r="Q140" s="1114"/>
      <c r="R140" s="1228"/>
    </row>
    <row r="141" spans="1:18" x14ac:dyDescent="0.2">
      <c r="A141" s="990"/>
      <c r="B141" s="1003" t="s">
        <v>36</v>
      </c>
      <c r="C141" s="1834" t="s">
        <v>519</v>
      </c>
      <c r="D141" s="1834"/>
      <c r="E141" s="1835"/>
      <c r="F141" s="1007" t="s">
        <v>511</v>
      </c>
      <c r="G141" s="1113">
        <v>3427220</v>
      </c>
      <c r="H141" s="995">
        <v>3630666</v>
      </c>
      <c r="I141" s="1115">
        <v>1974846</v>
      </c>
      <c r="J141" s="1228">
        <f t="shared" si="19"/>
        <v>0.54393491442066</v>
      </c>
      <c r="K141" s="995"/>
      <c r="L141" s="995"/>
      <c r="M141" s="1115"/>
      <c r="N141" s="1091"/>
      <c r="O141" s="1113"/>
      <c r="P141" s="996"/>
      <c r="Q141" s="1114"/>
      <c r="R141" s="1228"/>
    </row>
    <row r="142" spans="1:18" x14ac:dyDescent="0.2">
      <c r="A142" s="990"/>
      <c r="B142" s="1003" t="s">
        <v>37</v>
      </c>
      <c r="C142" s="1834" t="s">
        <v>520</v>
      </c>
      <c r="D142" s="1834"/>
      <c r="E142" s="1835"/>
      <c r="F142" s="1007" t="s">
        <v>511</v>
      </c>
      <c r="G142" s="1113">
        <v>688590</v>
      </c>
      <c r="H142" s="995">
        <v>1026257</v>
      </c>
      <c r="I142" s="1115">
        <v>817469</v>
      </c>
      <c r="J142" s="1228">
        <f t="shared" si="19"/>
        <v>0.79655388465072585</v>
      </c>
      <c r="K142" s="995"/>
      <c r="L142" s="995"/>
      <c r="M142" s="1115"/>
      <c r="N142" s="1091"/>
      <c r="O142" s="1113"/>
      <c r="P142" s="996"/>
      <c r="Q142" s="1114"/>
      <c r="R142" s="1228"/>
    </row>
    <row r="143" spans="1:18" x14ac:dyDescent="0.2">
      <c r="A143" s="990"/>
      <c r="B143" s="1003" t="s">
        <v>122</v>
      </c>
      <c r="C143" s="1834" t="s">
        <v>649</v>
      </c>
      <c r="D143" s="1834"/>
      <c r="E143" s="1835"/>
      <c r="F143" s="1005" t="s">
        <v>513</v>
      </c>
      <c r="G143" s="1113"/>
      <c r="H143" s="995">
        <v>85840</v>
      </c>
      <c r="I143" s="1115">
        <v>85840</v>
      </c>
      <c r="J143" s="1228">
        <f t="shared" si="19"/>
        <v>1</v>
      </c>
      <c r="K143" s="995"/>
      <c r="L143" s="995"/>
      <c r="M143" s="1115"/>
      <c r="N143" s="1091"/>
      <c r="O143" s="1113">
        <v>1032480</v>
      </c>
      <c r="P143" s="996">
        <v>946640</v>
      </c>
      <c r="Q143" s="1114">
        <v>944240</v>
      </c>
      <c r="R143" s="1228">
        <f>Q143/P143</f>
        <v>0.99746471731598074</v>
      </c>
    </row>
    <row r="144" spans="1:18" x14ac:dyDescent="0.2">
      <c r="A144" s="990"/>
      <c r="B144" s="1003" t="s">
        <v>124</v>
      </c>
      <c r="C144" s="1006" t="s">
        <v>584</v>
      </c>
      <c r="D144" s="1006"/>
      <c r="E144" s="1007"/>
      <c r="F144" s="1007" t="s">
        <v>511</v>
      </c>
      <c r="G144" s="1113">
        <v>935000</v>
      </c>
      <c r="H144" s="995">
        <v>935000</v>
      </c>
      <c r="I144" s="1115">
        <v>663709</v>
      </c>
      <c r="J144" s="1228">
        <f t="shared" si="19"/>
        <v>0.70984919786096257</v>
      </c>
      <c r="K144" s="995"/>
      <c r="L144" s="995"/>
      <c r="M144" s="1115"/>
      <c r="N144" s="1091"/>
      <c r="O144" s="1113"/>
      <c r="P144" s="996"/>
      <c r="Q144" s="1114"/>
      <c r="R144" s="1228"/>
    </row>
    <row r="145" spans="1:18" x14ac:dyDescent="0.2">
      <c r="A145" s="990"/>
      <c r="B145" s="1003" t="s">
        <v>126</v>
      </c>
      <c r="C145" s="1834" t="s">
        <v>585</v>
      </c>
      <c r="D145" s="1834"/>
      <c r="E145" s="1835"/>
      <c r="F145" s="1007" t="s">
        <v>511</v>
      </c>
      <c r="G145" s="1113">
        <v>188000</v>
      </c>
      <c r="H145" s="995">
        <v>188000</v>
      </c>
      <c r="I145" s="1115">
        <v>20900</v>
      </c>
      <c r="J145" s="1228">
        <f t="shared" si="19"/>
        <v>0.11117021276595744</v>
      </c>
      <c r="K145" s="995"/>
      <c r="L145" s="995"/>
      <c r="M145" s="1115"/>
      <c r="N145" s="1091"/>
      <c r="O145" s="1113"/>
      <c r="P145" s="996"/>
      <c r="Q145" s="1114"/>
      <c r="R145" s="1228"/>
    </row>
    <row r="146" spans="1:18" x14ac:dyDescent="0.2">
      <c r="A146" s="990"/>
      <c r="B146" s="1003" t="s">
        <v>127</v>
      </c>
      <c r="C146" s="1834" t="s">
        <v>586</v>
      </c>
      <c r="D146" s="1834"/>
      <c r="E146" s="1835"/>
      <c r="F146" s="1007" t="s">
        <v>511</v>
      </c>
      <c r="G146" s="1121">
        <v>1036496</v>
      </c>
      <c r="H146" s="1157">
        <v>1121110</v>
      </c>
      <c r="I146" s="1159">
        <v>699114</v>
      </c>
      <c r="J146" s="1228">
        <f t="shared" si="19"/>
        <v>0.62359090544192808</v>
      </c>
      <c r="K146" s="1157"/>
      <c r="L146" s="1157"/>
      <c r="M146" s="1159"/>
      <c r="N146" s="1091"/>
      <c r="O146" s="1113">
        <v>567528</v>
      </c>
      <c r="P146" s="996">
        <v>567528</v>
      </c>
      <c r="Q146" s="1114">
        <v>567528</v>
      </c>
      <c r="R146" s="1228">
        <f>Q146/P146</f>
        <v>1</v>
      </c>
    </row>
    <row r="147" spans="1:18" x14ac:dyDescent="0.2">
      <c r="A147" s="1017"/>
      <c r="B147" s="1003" t="s">
        <v>129</v>
      </c>
      <c r="C147" s="1834" t="s">
        <v>587</v>
      </c>
      <c r="D147" s="1834"/>
      <c r="E147" s="1835"/>
      <c r="F147" s="1007" t="s">
        <v>511</v>
      </c>
      <c r="G147" s="1121">
        <v>1436370</v>
      </c>
      <c r="H147" s="1157">
        <v>1436370</v>
      </c>
      <c r="I147" s="1159">
        <v>122602</v>
      </c>
      <c r="J147" s="1228">
        <f t="shared" si="19"/>
        <v>8.5355444627776972E-2</v>
      </c>
      <c r="K147" s="1157"/>
      <c r="L147" s="1157"/>
      <c r="M147" s="1159"/>
      <c r="N147" s="1091">
        <f>SUM(K147:M147)</f>
        <v>0</v>
      </c>
      <c r="O147" s="1113"/>
      <c r="P147" s="996"/>
      <c r="Q147" s="1114"/>
      <c r="R147" s="1228"/>
    </row>
    <row r="148" spans="1:18" x14ac:dyDescent="0.2">
      <c r="A148" s="990"/>
      <c r="B148" s="1003" t="s">
        <v>131</v>
      </c>
      <c r="C148" s="1834" t="s">
        <v>588</v>
      </c>
      <c r="D148" s="1834"/>
      <c r="E148" s="1835"/>
      <c r="F148" s="1007" t="s">
        <v>513</v>
      </c>
      <c r="G148" s="1121">
        <v>4518900</v>
      </c>
      <c r="H148" s="1157">
        <v>4518900</v>
      </c>
      <c r="I148" s="1159">
        <v>859594</v>
      </c>
      <c r="J148" s="1228">
        <f t="shared" si="19"/>
        <v>0.19022195667087122</v>
      </c>
      <c r="K148" s="1157"/>
      <c r="L148" s="1157"/>
      <c r="M148" s="1159"/>
      <c r="N148" s="1091"/>
      <c r="O148" s="1113"/>
      <c r="P148" s="996"/>
      <c r="Q148" s="1114"/>
      <c r="R148" s="1228"/>
    </row>
    <row r="149" spans="1:18" x14ac:dyDescent="0.2">
      <c r="A149" s="990"/>
      <c r="B149" s="1003" t="s">
        <v>133</v>
      </c>
      <c r="C149" s="1834" t="s">
        <v>589</v>
      </c>
      <c r="D149" s="1834"/>
      <c r="E149" s="1835"/>
      <c r="F149" s="1007" t="s">
        <v>513</v>
      </c>
      <c r="G149" s="1121"/>
      <c r="H149" s="1157"/>
      <c r="I149" s="1159"/>
      <c r="J149" s="1228"/>
      <c r="K149" s="1157"/>
      <c r="L149" s="1157"/>
      <c r="M149" s="1159"/>
      <c r="N149" s="1091">
        <f>SUM(K149:M149)</f>
        <v>0</v>
      </c>
      <c r="O149" s="1113">
        <v>1500000</v>
      </c>
      <c r="P149" s="996">
        <v>1944240</v>
      </c>
      <c r="Q149" s="1114">
        <v>1000000</v>
      </c>
      <c r="R149" s="1228">
        <f>Q149/P149</f>
        <v>0.514339793441139</v>
      </c>
    </row>
    <row r="150" spans="1:18" x14ac:dyDescent="0.2">
      <c r="A150" s="990"/>
      <c r="B150" s="1003" t="s">
        <v>135</v>
      </c>
      <c r="C150" s="1834" t="s">
        <v>650</v>
      </c>
      <c r="D150" s="1834"/>
      <c r="E150" s="1835"/>
      <c r="F150" s="1007" t="s">
        <v>513</v>
      </c>
      <c r="G150" s="1113"/>
      <c r="H150" s="995"/>
      <c r="I150" s="1115"/>
      <c r="J150" s="1228"/>
      <c r="K150" s="995"/>
      <c r="L150" s="995"/>
      <c r="M150" s="1115"/>
      <c r="N150" s="1091"/>
      <c r="O150" s="1113"/>
      <c r="P150" s="996"/>
      <c r="Q150" s="1114"/>
      <c r="R150" s="1228"/>
    </row>
    <row r="151" spans="1:18" ht="13.5" thickBot="1" x14ac:dyDescent="0.25">
      <c r="A151" s="1022"/>
      <c r="B151" s="1003" t="s">
        <v>136</v>
      </c>
      <c r="C151" s="1834" t="s">
        <v>590</v>
      </c>
      <c r="D151" s="1834"/>
      <c r="E151" s="1835"/>
      <c r="F151" s="1007" t="s">
        <v>513</v>
      </c>
      <c r="G151" s="1116"/>
      <c r="H151" s="1117"/>
      <c r="I151" s="1118"/>
      <c r="J151" s="1237"/>
      <c r="K151" s="1118"/>
      <c r="L151" s="1119"/>
      <c r="M151" s="1120"/>
      <c r="N151" s="1112">
        <f>SUM(K151:M151)</f>
        <v>0</v>
      </c>
      <c r="O151" s="1121"/>
      <c r="P151" s="999"/>
      <c r="Q151" s="1114"/>
      <c r="R151" s="1236"/>
    </row>
    <row r="152" spans="1:18" ht="14.25" thickTop="1" thickBot="1" x14ac:dyDescent="0.25">
      <c r="A152" s="1836" t="s">
        <v>595</v>
      </c>
      <c r="B152" s="1837"/>
      <c r="C152" s="1837"/>
      <c r="D152" s="1837"/>
      <c r="E152" s="1837"/>
      <c r="F152" s="1122"/>
      <c r="G152" s="1100">
        <f>SUM(G124:G151)</f>
        <v>65752137</v>
      </c>
      <c r="H152" s="1100">
        <f>SUM(H124:H151)</f>
        <v>111801507</v>
      </c>
      <c r="I152" s="1100">
        <f>SUM(I124:I151)</f>
        <v>83038481</v>
      </c>
      <c r="J152" s="1239"/>
      <c r="K152" s="1100">
        <f>SUM(K147:K151)</f>
        <v>0</v>
      </c>
      <c r="L152" s="1100"/>
      <c r="M152" s="1100"/>
      <c r="N152" s="1100"/>
      <c r="O152" s="1100">
        <f>SUM(O123:O151)</f>
        <v>221785038</v>
      </c>
      <c r="P152" s="1100">
        <f>SUM(P123:P151)</f>
        <v>254631310</v>
      </c>
      <c r="Q152" s="1100">
        <f>SUM(Q123:Q151)</f>
        <v>2833314</v>
      </c>
      <c r="R152" s="1233"/>
    </row>
    <row r="153" spans="1:18" ht="13.5" thickTop="1" x14ac:dyDescent="0.2">
      <c r="A153" s="979"/>
      <c r="B153" s="979"/>
      <c r="C153" s="979"/>
      <c r="D153" s="979"/>
      <c r="E153" s="979"/>
      <c r="F153" s="979"/>
      <c r="G153" s="979"/>
      <c r="H153" s="979"/>
      <c r="I153" s="979"/>
      <c r="J153" s="979"/>
      <c r="K153" s="979"/>
      <c r="L153" s="979"/>
      <c r="M153" s="979"/>
      <c r="N153" s="979"/>
      <c r="O153" s="979"/>
      <c r="P153" s="979"/>
      <c r="Q153" s="979"/>
      <c r="R153" s="979"/>
    </row>
    <row r="154" spans="1:18" x14ac:dyDescent="0.2">
      <c r="A154" s="979"/>
      <c r="B154" s="979"/>
      <c r="C154" s="979"/>
      <c r="D154" s="979"/>
      <c r="E154" s="979"/>
      <c r="F154" s="979"/>
      <c r="G154" s="979"/>
      <c r="H154" s="979"/>
      <c r="I154" s="979"/>
      <c r="J154" s="979"/>
      <c r="K154" s="979"/>
      <c r="L154" s="979"/>
      <c r="M154" s="979"/>
      <c r="N154" s="979"/>
      <c r="O154" s="979"/>
      <c r="P154" s="979"/>
      <c r="Q154" s="979"/>
      <c r="R154" s="979"/>
    </row>
    <row r="155" spans="1:18" x14ac:dyDescent="0.2">
      <c r="A155" s="979"/>
      <c r="B155" s="979"/>
      <c r="C155" s="979"/>
      <c r="D155" s="979"/>
      <c r="E155" s="979"/>
      <c r="F155" s="979"/>
      <c r="G155" s="979"/>
      <c r="H155" s="979"/>
      <c r="I155" s="979"/>
      <c r="J155" s="979"/>
      <c r="K155" s="979"/>
      <c r="L155" s="979"/>
      <c r="M155" s="979"/>
      <c r="N155" s="979"/>
      <c r="O155" s="979"/>
      <c r="P155" s="979"/>
      <c r="Q155" s="979"/>
      <c r="R155" s="979"/>
    </row>
    <row r="156" spans="1:18" x14ac:dyDescent="0.2">
      <c r="A156" s="979"/>
      <c r="B156" s="979"/>
      <c r="C156" s="979"/>
      <c r="D156" s="979"/>
      <c r="E156" s="979"/>
      <c r="F156" s="979"/>
      <c r="G156" s="979"/>
      <c r="H156" s="979"/>
      <c r="I156" s="979"/>
      <c r="J156" s="979"/>
      <c r="K156" s="979"/>
      <c r="L156" s="979"/>
      <c r="M156" s="979"/>
      <c r="N156" s="979"/>
      <c r="O156" s="979"/>
      <c r="P156" s="979"/>
      <c r="Q156" s="979"/>
      <c r="R156" s="979"/>
    </row>
    <row r="157" spans="1:18" x14ac:dyDescent="0.2">
      <c r="A157" s="979"/>
      <c r="B157" s="979"/>
      <c r="C157" s="979"/>
      <c r="D157" s="979"/>
      <c r="E157" s="979"/>
      <c r="F157" s="979"/>
      <c r="G157" s="979"/>
      <c r="H157" s="979"/>
      <c r="I157" s="979"/>
      <c r="J157" s="979"/>
      <c r="K157" s="979"/>
      <c r="L157" s="979"/>
      <c r="M157" s="979"/>
      <c r="N157" s="979"/>
      <c r="O157" s="979"/>
      <c r="P157" s="979"/>
      <c r="Q157" s="979"/>
      <c r="R157" s="979"/>
    </row>
    <row r="158" spans="1:18" x14ac:dyDescent="0.2">
      <c r="A158" s="979"/>
      <c r="B158" s="979"/>
      <c r="C158" s="979"/>
      <c r="D158" s="979"/>
      <c r="E158" s="979"/>
      <c r="F158" s="979"/>
      <c r="G158" s="979"/>
      <c r="H158" s="979"/>
      <c r="I158" s="979"/>
      <c r="J158" s="979"/>
      <c r="K158" s="979"/>
      <c r="L158" s="979"/>
      <c r="M158" s="979"/>
      <c r="N158" s="979"/>
      <c r="O158" s="979"/>
      <c r="P158" s="979"/>
      <c r="Q158" s="979"/>
      <c r="R158" s="979"/>
    </row>
    <row r="159" spans="1:18" x14ac:dyDescent="0.2">
      <c r="A159" s="979"/>
      <c r="B159" s="979"/>
      <c r="C159" s="979"/>
      <c r="D159" s="979"/>
      <c r="E159" s="979"/>
      <c r="F159" s="979"/>
      <c r="G159" s="979"/>
      <c r="H159" s="979"/>
      <c r="I159" s="979"/>
      <c r="J159" s="979"/>
      <c r="K159" s="979"/>
      <c r="L159" s="979"/>
      <c r="M159" s="979"/>
      <c r="N159" s="979"/>
      <c r="O159" s="979"/>
      <c r="P159" s="979"/>
      <c r="Q159" s="979"/>
      <c r="R159" s="979"/>
    </row>
    <row r="160" spans="1:18" x14ac:dyDescent="0.2">
      <c r="A160" s="979"/>
      <c r="B160" s="979"/>
      <c r="C160" s="979"/>
      <c r="D160" s="979"/>
      <c r="E160" s="979"/>
      <c r="F160" s="979"/>
      <c r="G160" s="979"/>
      <c r="H160" s="979"/>
      <c r="I160" s="979"/>
      <c r="J160" s="979"/>
      <c r="K160" s="979"/>
      <c r="L160" s="979"/>
      <c r="M160" s="979"/>
      <c r="N160" s="979"/>
      <c r="O160" s="979"/>
      <c r="P160" s="979"/>
      <c r="Q160" s="979"/>
      <c r="R160" s="979"/>
    </row>
    <row r="161" spans="1:18" x14ac:dyDescent="0.2">
      <c r="A161" s="979"/>
      <c r="B161" s="979"/>
      <c r="C161" s="979"/>
      <c r="D161" s="979"/>
      <c r="E161" s="979"/>
      <c r="F161" s="979"/>
      <c r="G161" s="979"/>
      <c r="H161" s="979"/>
      <c r="I161" s="979"/>
      <c r="J161" s="979"/>
      <c r="K161" s="979"/>
      <c r="L161" s="979"/>
      <c r="M161" s="979"/>
      <c r="N161" s="979"/>
      <c r="O161" s="979"/>
      <c r="P161" s="979"/>
      <c r="Q161" s="979"/>
      <c r="R161" s="979"/>
    </row>
    <row r="162" spans="1:18" x14ac:dyDescent="0.2">
      <c r="A162" s="979"/>
      <c r="B162" s="979"/>
      <c r="C162" s="979"/>
      <c r="D162" s="979"/>
      <c r="E162" s="979"/>
      <c r="F162" s="979"/>
      <c r="G162" s="979"/>
      <c r="H162" s="979"/>
      <c r="I162" s="979"/>
      <c r="J162" s="979"/>
      <c r="K162" s="979"/>
      <c r="L162" s="979"/>
      <c r="M162" s="979"/>
      <c r="N162" s="979"/>
      <c r="O162" s="979"/>
      <c r="P162" s="979"/>
      <c r="Q162" s="979"/>
      <c r="R162" s="979"/>
    </row>
    <row r="163" spans="1:18" x14ac:dyDescent="0.2">
      <c r="A163" s="979"/>
      <c r="B163" s="979"/>
      <c r="C163" s="979"/>
      <c r="D163" s="979"/>
      <c r="E163" s="979"/>
      <c r="F163" s="979"/>
      <c r="G163" s="979"/>
      <c r="H163" s="979"/>
      <c r="I163" s="979"/>
      <c r="J163" s="979"/>
      <c r="K163" s="979"/>
      <c r="L163" s="979"/>
      <c r="M163" s="979"/>
      <c r="N163" s="979"/>
      <c r="O163" s="979"/>
      <c r="P163" s="979"/>
      <c r="Q163" s="979"/>
      <c r="R163" s="979"/>
    </row>
    <row r="164" spans="1:18" x14ac:dyDescent="0.2">
      <c r="A164" s="979"/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</row>
    <row r="165" spans="1:18" x14ac:dyDescent="0.2">
      <c r="A165" s="979"/>
      <c r="B165" s="979"/>
      <c r="C165" s="979"/>
      <c r="D165" s="979"/>
      <c r="E165" s="979"/>
      <c r="F165" s="979"/>
      <c r="G165" s="979"/>
      <c r="H165" s="979"/>
      <c r="I165" s="979"/>
      <c r="J165" s="979"/>
      <c r="K165" s="979"/>
      <c r="L165" s="979"/>
      <c r="M165" s="979"/>
      <c r="N165" s="979"/>
      <c r="O165" s="979"/>
      <c r="P165" s="979"/>
      <c r="Q165" s="979"/>
      <c r="R165" s="979"/>
    </row>
    <row r="166" spans="1:18" x14ac:dyDescent="0.2">
      <c r="A166" s="979"/>
      <c r="B166" s="979"/>
      <c r="C166" s="979"/>
      <c r="D166" s="979"/>
      <c r="E166" s="979"/>
      <c r="F166" s="979"/>
      <c r="G166" s="979"/>
      <c r="H166" s="979"/>
      <c r="I166" s="979"/>
      <c r="J166" s="979"/>
      <c r="K166" s="979"/>
      <c r="L166" s="979"/>
      <c r="M166" s="979"/>
      <c r="N166" s="979"/>
      <c r="O166" s="979"/>
      <c r="P166" s="979"/>
      <c r="Q166" s="979"/>
      <c r="R166" s="979"/>
    </row>
    <row r="167" spans="1:18" x14ac:dyDescent="0.2">
      <c r="A167" s="979"/>
      <c r="B167" s="1791" t="s">
        <v>617</v>
      </c>
      <c r="C167" s="1791"/>
      <c r="D167" s="1791"/>
      <c r="E167" s="1791"/>
      <c r="F167" s="1791"/>
      <c r="G167" s="1791"/>
      <c r="H167" s="1791"/>
      <c r="I167" s="1791"/>
      <c r="J167" s="1791"/>
      <c r="K167" s="1791"/>
      <c r="L167" s="1791"/>
      <c r="M167" s="1791"/>
      <c r="N167" s="1791"/>
      <c r="O167" s="1791"/>
      <c r="P167" s="1791"/>
      <c r="Q167" s="1791"/>
      <c r="R167" s="1791"/>
    </row>
    <row r="168" spans="1:18" x14ac:dyDescent="0.2">
      <c r="A168" s="1792" t="s">
        <v>644</v>
      </c>
      <c r="B168" s="1792"/>
      <c r="C168" s="1792"/>
      <c r="D168" s="1792"/>
      <c r="E168" s="1792"/>
      <c r="F168" s="1792"/>
      <c r="G168" s="1792"/>
      <c r="H168" s="1792"/>
      <c r="I168" s="1792"/>
      <c r="J168" s="1792"/>
      <c r="K168" s="1792"/>
      <c r="L168" s="1792"/>
      <c r="M168" s="1792"/>
      <c r="N168" s="1792"/>
      <c r="O168" s="1792"/>
      <c r="P168" s="1792"/>
      <c r="Q168" s="1792"/>
      <c r="R168" s="1792"/>
    </row>
    <row r="169" spans="1:18" ht="12.75" customHeight="1" x14ac:dyDescent="0.2">
      <c r="A169" s="1793" t="s">
        <v>657</v>
      </c>
      <c r="B169" s="1793"/>
      <c r="C169" s="1793"/>
      <c r="D169" s="1793"/>
      <c r="E169" s="1793"/>
      <c r="F169" s="1793"/>
      <c r="G169" s="1793"/>
      <c r="H169" s="1793"/>
      <c r="I169" s="1793"/>
      <c r="J169" s="1793"/>
      <c r="K169" s="1793"/>
      <c r="L169" s="1793"/>
      <c r="M169" s="1793"/>
      <c r="N169" s="1793"/>
      <c r="O169" s="1793"/>
      <c r="P169" s="1793"/>
      <c r="Q169" s="1793"/>
      <c r="R169" s="1793"/>
    </row>
    <row r="170" spans="1:18" ht="13.5" thickBot="1" x14ac:dyDescent="0.25">
      <c r="A170" s="1794" t="s">
        <v>350</v>
      </c>
      <c r="B170" s="1795"/>
      <c r="C170" s="1795"/>
      <c r="D170" s="1795"/>
      <c r="E170" s="1795"/>
      <c r="F170" s="1795"/>
      <c r="G170" s="1795"/>
      <c r="H170" s="1795"/>
      <c r="I170" s="1795"/>
      <c r="J170" s="1795"/>
      <c r="K170" s="1795"/>
      <c r="L170" s="1795"/>
      <c r="M170" s="1795"/>
      <c r="N170" s="1795"/>
      <c r="O170" s="1795"/>
      <c r="P170" s="1795"/>
      <c r="Q170" s="1795"/>
      <c r="R170" s="1795"/>
    </row>
    <row r="171" spans="1:18" ht="13.5" thickTop="1" x14ac:dyDescent="0.2">
      <c r="A171" s="1796" t="s">
        <v>0</v>
      </c>
      <c r="B171" s="1798" t="s">
        <v>571</v>
      </c>
      <c r="C171" s="1799"/>
      <c r="D171" s="1799"/>
      <c r="E171" s="1799"/>
      <c r="F171" s="1802" t="s">
        <v>505</v>
      </c>
      <c r="G171" s="1853" t="s">
        <v>27</v>
      </c>
      <c r="H171" s="1849"/>
      <c r="I171" s="1849"/>
      <c r="J171" s="1849"/>
      <c r="K171" s="1849"/>
      <c r="L171" s="1849"/>
      <c r="M171" s="1849"/>
      <c r="N171" s="1849"/>
      <c r="O171" s="1849"/>
      <c r="P171" s="1849"/>
      <c r="Q171" s="1849"/>
      <c r="R171" s="1850"/>
    </row>
    <row r="172" spans="1:18" x14ac:dyDescent="0.2">
      <c r="A172" s="1797"/>
      <c r="B172" s="1800"/>
      <c r="C172" s="1801"/>
      <c r="D172" s="1801"/>
      <c r="E172" s="1801"/>
      <c r="F172" s="1803"/>
      <c r="G172" s="1851" t="s">
        <v>614</v>
      </c>
      <c r="H172" s="1851"/>
      <c r="I172" s="1851"/>
      <c r="J172" s="1852"/>
      <c r="K172" s="1817" t="s">
        <v>615</v>
      </c>
      <c r="L172" s="1818"/>
      <c r="M172" s="1819"/>
      <c r="N172" s="1819"/>
      <c r="O172" s="1817" t="s">
        <v>616</v>
      </c>
      <c r="P172" s="1818"/>
      <c r="Q172" s="1819"/>
      <c r="R172" s="1820"/>
    </row>
    <row r="173" spans="1:18" ht="12.75" customHeight="1" x14ac:dyDescent="0.2">
      <c r="A173" s="1797"/>
      <c r="B173" s="1800"/>
      <c r="C173" s="1801"/>
      <c r="D173" s="1801"/>
      <c r="E173" s="1801"/>
      <c r="F173" s="1803"/>
      <c r="G173" s="1822" t="s">
        <v>634</v>
      </c>
      <c r="H173" s="1824" t="s">
        <v>656</v>
      </c>
      <c r="I173" s="1824" t="s">
        <v>467</v>
      </c>
      <c r="J173" s="1826" t="s">
        <v>655</v>
      </c>
      <c r="K173" s="1822" t="s">
        <v>634</v>
      </c>
      <c r="L173" s="1824" t="s">
        <v>656</v>
      </c>
      <c r="M173" s="1824" t="s">
        <v>467</v>
      </c>
      <c r="N173" s="1826" t="s">
        <v>655</v>
      </c>
      <c r="O173" s="1822" t="s">
        <v>634</v>
      </c>
      <c r="P173" s="1824" t="s">
        <v>656</v>
      </c>
      <c r="Q173" s="1824" t="s">
        <v>467</v>
      </c>
      <c r="R173" s="1826" t="s">
        <v>655</v>
      </c>
    </row>
    <row r="174" spans="1:18" x14ac:dyDescent="0.2">
      <c r="A174" s="1797"/>
      <c r="B174" s="1800"/>
      <c r="C174" s="1801"/>
      <c r="D174" s="1801"/>
      <c r="E174" s="1801"/>
      <c r="F174" s="1803"/>
      <c r="G174" s="1823"/>
      <c r="H174" s="1825"/>
      <c r="I174" s="1825"/>
      <c r="J174" s="1827"/>
      <c r="K174" s="1823"/>
      <c r="L174" s="1825"/>
      <c r="M174" s="1825"/>
      <c r="N174" s="1827"/>
      <c r="O174" s="1823"/>
      <c r="P174" s="1825"/>
      <c r="Q174" s="1825"/>
      <c r="R174" s="1827"/>
    </row>
    <row r="175" spans="1:18" x14ac:dyDescent="0.2">
      <c r="A175" s="1797"/>
      <c r="B175" s="1828"/>
      <c r="C175" s="1828"/>
      <c r="D175" s="1828"/>
      <c r="E175" s="1829"/>
      <c r="F175" s="1804"/>
      <c r="G175" s="985" t="s">
        <v>31</v>
      </c>
      <c r="H175" s="982" t="s">
        <v>32</v>
      </c>
      <c r="I175" s="983" t="s">
        <v>33</v>
      </c>
      <c r="J175" s="984" t="s">
        <v>34</v>
      </c>
      <c r="K175" s="981" t="s">
        <v>35</v>
      </c>
      <c r="L175" s="982" t="s">
        <v>36</v>
      </c>
      <c r="M175" s="983" t="s">
        <v>37</v>
      </c>
      <c r="N175" s="983" t="s">
        <v>122</v>
      </c>
      <c r="O175" s="981" t="s">
        <v>124</v>
      </c>
      <c r="P175" s="985" t="s">
        <v>126</v>
      </c>
      <c r="Q175" s="983" t="s">
        <v>127</v>
      </c>
      <c r="R175" s="984" t="s">
        <v>129</v>
      </c>
    </row>
    <row r="176" spans="1:18" x14ac:dyDescent="0.2">
      <c r="A176" s="981"/>
      <c r="B176" s="1028" t="s">
        <v>597</v>
      </c>
      <c r="C176" s="1004"/>
      <c r="D176" s="1004"/>
      <c r="E176" s="1004"/>
      <c r="F176" s="1029"/>
      <c r="G176" s="1123">
        <f>G152</f>
        <v>65752137</v>
      </c>
      <c r="H176" s="1008">
        <f>H152</f>
        <v>111801507</v>
      </c>
      <c r="I176" s="1008">
        <f>I152</f>
        <v>83038481</v>
      </c>
      <c r="J176" s="1125"/>
      <c r="K176" s="1126">
        <f>K152</f>
        <v>0</v>
      </c>
      <c r="L176" s="1008"/>
      <c r="M176" s="1008"/>
      <c r="N176" s="1125"/>
      <c r="O176" s="1123">
        <f>O152</f>
        <v>221785038</v>
      </c>
      <c r="P176" s="1123">
        <f>P152</f>
        <v>254631310</v>
      </c>
      <c r="Q176" s="1008">
        <f>Q152</f>
        <v>2833314</v>
      </c>
      <c r="R176" s="1125"/>
    </row>
    <row r="177" spans="1:18" x14ac:dyDescent="0.2">
      <c r="A177" s="1033"/>
      <c r="B177" s="983">
        <v>29</v>
      </c>
      <c r="C177" s="1834" t="s">
        <v>591</v>
      </c>
      <c r="D177" s="1834"/>
      <c r="E177" s="1834"/>
      <c r="F177" s="1034" t="s">
        <v>511</v>
      </c>
      <c r="G177" s="1113">
        <v>1518590</v>
      </c>
      <c r="H177" s="995">
        <v>1886525</v>
      </c>
      <c r="I177" s="1115">
        <v>1165530</v>
      </c>
      <c r="J177" s="1228">
        <f>I177/H177</f>
        <v>0.61781847576894022</v>
      </c>
      <c r="K177" s="995"/>
      <c r="L177" s="988"/>
      <c r="M177" s="1384"/>
      <c r="N177" s="997">
        <f>SUM(K177:M177)</f>
        <v>0</v>
      </c>
      <c r="O177" s="1129"/>
      <c r="P177" s="1130"/>
      <c r="Q177" s="1131"/>
      <c r="R177" s="1385"/>
    </row>
    <row r="178" spans="1:18" x14ac:dyDescent="0.2">
      <c r="A178" s="1033"/>
      <c r="B178" s="983">
        <v>30</v>
      </c>
      <c r="C178" s="1834" t="s">
        <v>592</v>
      </c>
      <c r="D178" s="1834"/>
      <c r="E178" s="1835"/>
      <c r="F178" s="1034" t="s">
        <v>511</v>
      </c>
      <c r="G178" s="994"/>
      <c r="H178" s="988"/>
      <c r="I178" s="1114"/>
      <c r="J178" s="1228"/>
      <c r="K178" s="995"/>
      <c r="L178" s="988"/>
      <c r="M178" s="1384"/>
      <c r="N178" s="1115"/>
      <c r="O178" s="1133"/>
      <c r="P178" s="995"/>
      <c r="Q178" s="1131"/>
      <c r="R178" s="1385"/>
    </row>
    <row r="179" spans="1:18" x14ac:dyDescent="0.2">
      <c r="A179" s="1033"/>
      <c r="B179" s="983">
        <v>31</v>
      </c>
      <c r="C179" s="1834" t="s">
        <v>593</v>
      </c>
      <c r="D179" s="1834"/>
      <c r="E179" s="1835"/>
      <c r="F179" s="1034" t="s">
        <v>511</v>
      </c>
      <c r="G179" s="994">
        <v>4273455</v>
      </c>
      <c r="H179" s="995">
        <v>4029469</v>
      </c>
      <c r="I179" s="1114">
        <v>2200889</v>
      </c>
      <c r="J179" s="1228">
        <f t="shared" ref="J179:J186" si="20">I179/H179</f>
        <v>0.54619827078952587</v>
      </c>
      <c r="K179" s="995"/>
      <c r="L179" s="988"/>
      <c r="M179" s="1384"/>
      <c r="N179" s="1115"/>
      <c r="O179" s="1133"/>
      <c r="P179" s="995"/>
      <c r="Q179" s="1131"/>
      <c r="R179" s="1385"/>
    </row>
    <row r="180" spans="1:18" x14ac:dyDescent="0.2">
      <c r="A180" s="1033"/>
      <c r="B180" s="983">
        <v>32</v>
      </c>
      <c r="C180" s="1834" t="s">
        <v>594</v>
      </c>
      <c r="D180" s="1834"/>
      <c r="E180" s="1835"/>
      <c r="F180" s="1034" t="s">
        <v>511</v>
      </c>
      <c r="G180" s="994">
        <v>1415250</v>
      </c>
      <c r="H180" s="995">
        <v>1392490</v>
      </c>
      <c r="I180" s="1114">
        <v>700592</v>
      </c>
      <c r="J180" s="1228">
        <f t="shared" si="20"/>
        <v>0.50312174593713421</v>
      </c>
      <c r="K180" s="996"/>
      <c r="L180" s="988"/>
      <c r="M180" s="1384"/>
      <c r="N180" s="1115"/>
      <c r="O180" s="1133"/>
      <c r="P180" s="995"/>
      <c r="Q180" s="1131"/>
      <c r="R180" s="1385"/>
    </row>
    <row r="181" spans="1:18" x14ac:dyDescent="0.2">
      <c r="A181" s="1033"/>
      <c r="B181" s="983">
        <v>33</v>
      </c>
      <c r="C181" s="1006" t="s">
        <v>651</v>
      </c>
      <c r="D181" s="1007"/>
      <c r="E181" s="1016"/>
      <c r="F181" s="1016" t="s">
        <v>513</v>
      </c>
      <c r="G181" s="994">
        <v>3713353</v>
      </c>
      <c r="H181" s="995">
        <v>3713353</v>
      </c>
      <c r="I181" s="1114">
        <v>3713353</v>
      </c>
      <c r="J181" s="1228">
        <f t="shared" si="20"/>
        <v>1</v>
      </c>
      <c r="K181" s="996">
        <v>1900000</v>
      </c>
      <c r="L181" s="995">
        <v>1680000</v>
      </c>
      <c r="M181" s="1115">
        <v>1030819</v>
      </c>
      <c r="N181" s="1375">
        <f>M181/L181</f>
        <v>0.61358273809523811</v>
      </c>
      <c r="O181" s="1133"/>
      <c r="P181" s="995"/>
      <c r="Q181" s="1131"/>
      <c r="R181" s="1385"/>
    </row>
    <row r="182" spans="1:18" x14ac:dyDescent="0.2">
      <c r="A182" s="1033"/>
      <c r="B182" s="983" t="s">
        <v>146</v>
      </c>
      <c r="C182" s="1006" t="s">
        <v>652</v>
      </c>
      <c r="D182" s="1006"/>
      <c r="E182" s="1006"/>
      <c r="F182" s="1034" t="s">
        <v>511</v>
      </c>
      <c r="G182" s="994"/>
      <c r="H182" s="995"/>
      <c r="I182" s="1114"/>
      <c r="J182" s="1228"/>
      <c r="K182" s="996"/>
      <c r="L182" s="988"/>
      <c r="M182" s="1384"/>
      <c r="N182" s="1115"/>
      <c r="O182" s="1133"/>
      <c r="P182" s="995"/>
      <c r="Q182" s="1131"/>
      <c r="R182" s="1385"/>
    </row>
    <row r="183" spans="1:18" x14ac:dyDescent="0.2">
      <c r="A183" s="1033"/>
      <c r="B183" s="983" t="s">
        <v>148</v>
      </c>
      <c r="C183" s="1006" t="s">
        <v>639</v>
      </c>
      <c r="D183" s="1006"/>
      <c r="E183" s="1006"/>
      <c r="F183" s="1016" t="s">
        <v>513</v>
      </c>
      <c r="G183" s="994"/>
      <c r="H183" s="995">
        <v>351122</v>
      </c>
      <c r="I183" s="1114">
        <v>351122</v>
      </c>
      <c r="J183" s="1228">
        <f t="shared" si="20"/>
        <v>1</v>
      </c>
      <c r="K183" s="996"/>
      <c r="L183" s="988"/>
      <c r="M183" s="1384"/>
      <c r="N183" s="1115"/>
      <c r="O183" s="1133"/>
      <c r="P183" s="995"/>
      <c r="Q183" s="1131"/>
      <c r="R183" s="1385"/>
    </row>
    <row r="184" spans="1:18" x14ac:dyDescent="0.2">
      <c r="A184" s="1033"/>
      <c r="B184" s="983" t="s">
        <v>150</v>
      </c>
      <c r="C184" s="1006" t="s">
        <v>653</v>
      </c>
      <c r="D184" s="1006"/>
      <c r="E184" s="1006"/>
      <c r="F184" s="1034" t="s">
        <v>511</v>
      </c>
      <c r="G184" s="994"/>
      <c r="H184" s="995"/>
      <c r="I184" s="1114"/>
      <c r="J184" s="1228"/>
      <c r="K184" s="996"/>
      <c r="L184" s="988"/>
      <c r="M184" s="1384"/>
      <c r="N184" s="1115"/>
      <c r="O184" s="1133"/>
      <c r="P184" s="995"/>
      <c r="Q184" s="1131"/>
      <c r="R184" s="1385"/>
    </row>
    <row r="185" spans="1:18" x14ac:dyDescent="0.2">
      <c r="A185" s="1033"/>
      <c r="B185" s="983" t="s">
        <v>152</v>
      </c>
      <c r="C185" s="1006" t="s">
        <v>463</v>
      </c>
      <c r="D185" s="1006"/>
      <c r="E185" s="1006"/>
      <c r="F185" s="1034" t="s">
        <v>511</v>
      </c>
      <c r="G185" s="994"/>
      <c r="H185" s="995"/>
      <c r="I185" s="1114">
        <v>2921</v>
      </c>
      <c r="J185" s="1236"/>
      <c r="K185" s="996"/>
      <c r="L185" s="1128"/>
      <c r="M185" s="1132"/>
      <c r="N185" s="1124"/>
      <c r="O185" s="1133"/>
      <c r="P185" s="995"/>
      <c r="Q185" s="1131"/>
      <c r="R185" s="1362"/>
    </row>
    <row r="186" spans="1:18" x14ac:dyDescent="0.2">
      <c r="A186" s="1033"/>
      <c r="B186" s="1838" t="s">
        <v>528</v>
      </c>
      <c r="C186" s="1839"/>
      <c r="D186" s="1839"/>
      <c r="E186" s="1839"/>
      <c r="F186" s="1015"/>
      <c r="G186" s="1134">
        <f>SUM(G176:G181)</f>
        <v>76672785</v>
      </c>
      <c r="H186" s="1008">
        <f>SUM(H176:H184)</f>
        <v>123174466</v>
      </c>
      <c r="I186" s="999">
        <f>SUM(I176:I185)</f>
        <v>91172888</v>
      </c>
      <c r="J186" s="1236">
        <f t="shared" si="20"/>
        <v>0.74019308514802085</v>
      </c>
      <c r="K186" s="999">
        <f>SUM(K176:K181)</f>
        <v>1900000</v>
      </c>
      <c r="L186" s="1002">
        <f>SUM(L176:L184)</f>
        <v>1680000</v>
      </c>
      <c r="M186" s="1002">
        <f>SUM(M176:M183)</f>
        <v>1030819</v>
      </c>
      <c r="N186" s="1366">
        <f>SUM(N176:N181)</f>
        <v>0.61358273809523811</v>
      </c>
      <c r="O186" s="994">
        <f>SUM(O176:O179)</f>
        <v>221785038</v>
      </c>
      <c r="P186" s="995">
        <f>SUM(P176:P179)</f>
        <v>254631310</v>
      </c>
      <c r="Q186" s="1114">
        <f>SUM(Q176:Q179)</f>
        <v>2833314</v>
      </c>
      <c r="R186" s="1362">
        <f>Q186/P186</f>
        <v>1.1127123369078217E-2</v>
      </c>
    </row>
    <row r="187" spans="1:18" x14ac:dyDescent="0.2">
      <c r="A187" s="1045"/>
      <c r="B187" s="983"/>
      <c r="C187" s="1832"/>
      <c r="D187" s="1832"/>
      <c r="E187" s="1832"/>
      <c r="F187" s="1015"/>
      <c r="G187" s="998"/>
      <c r="H187" s="1002"/>
      <c r="I187" s="1000"/>
      <c r="J187" s="1125"/>
      <c r="K187" s="1002"/>
      <c r="L187" s="1002"/>
      <c r="M187" s="1000"/>
      <c r="N187" s="1125"/>
      <c r="O187" s="1113"/>
      <c r="P187" s="996"/>
      <c r="Q187" s="1114"/>
      <c r="R187" s="1362"/>
    </row>
    <row r="188" spans="1:18" x14ac:dyDescent="0.2">
      <c r="A188" s="1045"/>
      <c r="B188" s="983"/>
      <c r="C188" s="1832"/>
      <c r="D188" s="1832"/>
      <c r="E188" s="1832"/>
      <c r="F188" s="1015"/>
      <c r="G188" s="1009"/>
      <c r="H188" s="1012"/>
      <c r="I188" s="1011"/>
      <c r="J188" s="997"/>
      <c r="K188" s="1012"/>
      <c r="L188" s="1012"/>
      <c r="M188" s="1011"/>
      <c r="N188" s="1125"/>
      <c r="O188" s="1113"/>
      <c r="P188" s="996"/>
      <c r="Q188" s="1114"/>
      <c r="R188" s="1362"/>
    </row>
    <row r="189" spans="1:18" x14ac:dyDescent="0.2">
      <c r="A189" s="1045"/>
      <c r="B189" s="983"/>
      <c r="C189" s="1832"/>
      <c r="D189" s="1832"/>
      <c r="E189" s="1832"/>
      <c r="F189" s="1015"/>
      <c r="G189" s="1009"/>
      <c r="H189" s="1012"/>
      <c r="I189" s="1011"/>
      <c r="J189" s="997"/>
      <c r="K189" s="1012"/>
      <c r="L189" s="1012"/>
      <c r="M189" s="1011"/>
      <c r="N189" s="1125"/>
      <c r="O189" s="1113"/>
      <c r="P189" s="996"/>
      <c r="Q189" s="1114"/>
      <c r="R189" s="1362"/>
    </row>
    <row r="190" spans="1:18" x14ac:dyDescent="0.2">
      <c r="A190" s="1045"/>
      <c r="B190" s="1838" t="s">
        <v>599</v>
      </c>
      <c r="C190" s="1839"/>
      <c r="D190" s="1839"/>
      <c r="E190" s="1840"/>
      <c r="F190" s="1006"/>
      <c r="G190" s="1018"/>
      <c r="H190" s="1021"/>
      <c r="I190" s="1020"/>
      <c r="J190" s="997"/>
      <c r="K190" s="1021"/>
      <c r="L190" s="1021"/>
      <c r="M190" s="1020"/>
      <c r="N190" s="1125"/>
      <c r="O190" s="1113"/>
      <c r="P190" s="996"/>
      <c r="Q190" s="1114"/>
      <c r="R190" s="1362"/>
    </row>
    <row r="191" spans="1:18" x14ac:dyDescent="0.2">
      <c r="A191" s="1045"/>
      <c r="B191" s="1057">
        <v>1</v>
      </c>
      <c r="C191" s="1832" t="s">
        <v>575</v>
      </c>
      <c r="D191" s="1832"/>
      <c r="E191" s="1833"/>
      <c r="F191" s="1034" t="s">
        <v>511</v>
      </c>
      <c r="G191" s="1018">
        <v>7038053</v>
      </c>
      <c r="H191" s="1021">
        <v>5706341</v>
      </c>
      <c r="I191" s="1020">
        <v>4727981</v>
      </c>
      <c r="J191" s="1236">
        <f>I191/H191</f>
        <v>0.82854862686965258</v>
      </c>
      <c r="K191" s="1021"/>
      <c r="L191" s="1021"/>
      <c r="M191" s="1020"/>
      <c r="N191" s="1020"/>
      <c r="O191" s="1113"/>
      <c r="P191" s="996"/>
      <c r="Q191" s="1114"/>
      <c r="R191" s="1362"/>
    </row>
    <row r="192" spans="1:18" x14ac:dyDescent="0.2">
      <c r="A192" s="1054">
        <v>1</v>
      </c>
      <c r="B192" s="1057">
        <v>2</v>
      </c>
      <c r="C192" s="1834" t="s">
        <v>600</v>
      </c>
      <c r="D192" s="1834"/>
      <c r="E192" s="1834"/>
      <c r="F192" s="1034" t="s">
        <v>511</v>
      </c>
      <c r="G192" s="1126"/>
      <c r="H192" s="1008"/>
      <c r="I192" s="1008"/>
      <c r="J192" s="1125"/>
      <c r="K192" s="1126"/>
      <c r="L192" s="1008"/>
      <c r="M192" s="1008"/>
      <c r="N192" s="1125"/>
      <c r="O192" s="1126"/>
      <c r="P192" s="1008"/>
      <c r="Q192" s="1008"/>
      <c r="R192" s="1362"/>
    </row>
    <row r="193" spans="1:18" x14ac:dyDescent="0.2">
      <c r="A193" s="1039"/>
      <c r="B193" s="1057">
        <v>3</v>
      </c>
      <c r="C193" s="1834" t="s">
        <v>601</v>
      </c>
      <c r="D193" s="1834"/>
      <c r="E193" s="1834"/>
      <c r="F193" s="1034" t="s">
        <v>511</v>
      </c>
      <c r="G193" s="1136"/>
      <c r="H193" s="1137"/>
      <c r="I193" s="1002"/>
      <c r="J193" s="1125"/>
      <c r="K193" s="1137"/>
      <c r="L193" s="1137"/>
      <c r="M193" s="1138"/>
      <c r="N193" s="1125"/>
      <c r="O193" s="1113"/>
      <c r="P193" s="1008"/>
      <c r="Q193" s="1114"/>
      <c r="R193" s="1362"/>
    </row>
    <row r="194" spans="1:18" x14ac:dyDescent="0.2">
      <c r="A194" s="1039"/>
      <c r="B194" s="1057" t="s">
        <v>370</v>
      </c>
      <c r="C194" s="1013" t="s">
        <v>602</v>
      </c>
      <c r="D194" s="743"/>
      <c r="E194" s="1006"/>
      <c r="F194" s="1034"/>
      <c r="G194" s="1139"/>
      <c r="H194" s="1137"/>
      <c r="I194" s="999"/>
      <c r="J194" s="1125"/>
      <c r="K194" s="1137"/>
      <c r="L194" s="1137"/>
      <c r="M194" s="1138"/>
      <c r="N194" s="1125"/>
      <c r="O194" s="1113"/>
      <c r="P194" s="1008"/>
      <c r="Q194" s="1114"/>
      <c r="R194" s="1362"/>
    </row>
    <row r="195" spans="1:18" x14ac:dyDescent="0.2">
      <c r="A195" s="1042" t="s">
        <v>353</v>
      </c>
      <c r="B195" s="1063" t="s">
        <v>531</v>
      </c>
      <c r="C195" s="1064" t="s">
        <v>532</v>
      </c>
      <c r="D195" s="1064"/>
      <c r="E195" s="1064"/>
      <c r="F195" s="1055"/>
      <c r="G195" s="1140">
        <f>SUM(G191:G193)</f>
        <v>7038053</v>
      </c>
      <c r="H195" s="1140">
        <f>SUM(H191:H193)</f>
        <v>5706341</v>
      </c>
      <c r="I195" s="1012">
        <f>SUM(I191:I194)</f>
        <v>4727981</v>
      </c>
      <c r="J195" s="1236">
        <f>I195/H195</f>
        <v>0.82854862686965258</v>
      </c>
      <c r="K195" s="1012"/>
      <c r="L195" s="1012"/>
      <c r="M195" s="1011"/>
      <c r="N195" s="1125"/>
      <c r="O195" s="1113"/>
      <c r="P195" s="1008"/>
      <c r="Q195" s="1114"/>
      <c r="R195" s="1362"/>
    </row>
    <row r="196" spans="1:18" x14ac:dyDescent="0.2">
      <c r="A196" s="1056"/>
      <c r="B196" s="1057"/>
      <c r="C196" s="1834"/>
      <c r="D196" s="1834"/>
      <c r="E196" s="1834"/>
      <c r="F196" s="1016"/>
      <c r="G196" s="1018"/>
      <c r="H196" s="1021"/>
      <c r="I196" s="1020"/>
      <c r="J196" s="997"/>
      <c r="K196" s="1021"/>
      <c r="L196" s="1021"/>
      <c r="M196" s="1020"/>
      <c r="N196" s="1125"/>
      <c r="O196" s="1113"/>
      <c r="P196" s="996"/>
      <c r="Q196" s="1114"/>
      <c r="R196" s="1362"/>
    </row>
    <row r="197" spans="1:18" x14ac:dyDescent="0.2">
      <c r="A197" s="1045"/>
      <c r="B197" s="1057"/>
      <c r="C197" s="1834"/>
      <c r="D197" s="1834"/>
      <c r="E197" s="1834"/>
      <c r="F197" s="1016"/>
      <c r="G197" s="1018"/>
      <c r="H197" s="1021"/>
      <c r="I197" s="1020"/>
      <c r="J197" s="997"/>
      <c r="K197" s="1021"/>
      <c r="L197" s="1021"/>
      <c r="M197" s="1020"/>
      <c r="N197" s="1125"/>
      <c r="O197" s="1113"/>
      <c r="P197" s="996"/>
      <c r="Q197" s="1114"/>
      <c r="R197" s="1362"/>
    </row>
    <row r="198" spans="1:18" x14ac:dyDescent="0.2">
      <c r="A198" s="1045"/>
      <c r="B198" s="1057"/>
      <c r="C198" s="1834"/>
      <c r="D198" s="1834"/>
      <c r="E198" s="1834"/>
      <c r="F198" s="1016"/>
      <c r="G198" s="1018"/>
      <c r="H198" s="1021"/>
      <c r="I198" s="1020"/>
      <c r="J198" s="1125"/>
      <c r="K198" s="1021"/>
      <c r="L198" s="1021"/>
      <c r="M198" s="1020"/>
      <c r="N198" s="997"/>
      <c r="O198" s="1113"/>
      <c r="P198" s="996"/>
      <c r="Q198" s="1114"/>
      <c r="R198" s="1362"/>
    </row>
    <row r="199" spans="1:18" x14ac:dyDescent="0.2">
      <c r="A199" s="1045"/>
      <c r="B199" s="1057"/>
      <c r="C199" s="1834"/>
      <c r="D199" s="1834"/>
      <c r="E199" s="1834"/>
      <c r="F199" s="1016"/>
      <c r="G199" s="1018"/>
      <c r="H199" s="1021"/>
      <c r="I199" s="1020"/>
      <c r="J199" s="1125"/>
      <c r="K199" s="1021"/>
      <c r="L199" s="1021"/>
      <c r="M199" s="1020"/>
      <c r="N199" s="997"/>
      <c r="O199" s="1113"/>
      <c r="P199" s="996"/>
      <c r="Q199" s="1114"/>
      <c r="R199" s="1362"/>
    </row>
    <row r="200" spans="1:18" x14ac:dyDescent="0.2">
      <c r="A200" s="1045"/>
      <c r="B200" s="1057"/>
      <c r="C200" s="1841"/>
      <c r="D200" s="1841"/>
      <c r="E200" s="1841"/>
      <c r="F200" s="1073"/>
      <c r="G200" s="1018"/>
      <c r="H200" s="1021"/>
      <c r="I200" s="1020"/>
      <c r="J200" s="1125"/>
      <c r="K200" s="1021"/>
      <c r="L200" s="1021"/>
      <c r="M200" s="1020"/>
      <c r="N200" s="997"/>
      <c r="O200" s="1113"/>
      <c r="P200" s="996"/>
      <c r="Q200" s="1114"/>
      <c r="R200" s="1362"/>
    </row>
    <row r="201" spans="1:18" x14ac:dyDescent="0.2">
      <c r="A201" s="1045"/>
      <c r="B201" s="1057"/>
      <c r="C201" s="1842"/>
      <c r="D201" s="1842"/>
      <c r="E201" s="1842"/>
      <c r="F201" s="1074"/>
      <c r="G201" s="1018"/>
      <c r="H201" s="1021"/>
      <c r="I201" s="1020"/>
      <c r="J201" s="1125"/>
      <c r="K201" s="1021"/>
      <c r="L201" s="1021"/>
      <c r="M201" s="1020"/>
      <c r="N201" s="997"/>
      <c r="O201" s="1113"/>
      <c r="P201" s="996"/>
      <c r="Q201" s="1114"/>
      <c r="R201" s="1362"/>
    </row>
    <row r="202" spans="1:18" x14ac:dyDescent="0.2">
      <c r="A202" s="1054"/>
      <c r="B202" s="1063"/>
      <c r="C202" s="1064"/>
      <c r="D202" s="1064"/>
      <c r="E202" s="1064"/>
      <c r="F202" s="1065"/>
      <c r="G202" s="1126"/>
      <c r="H202" s="1008"/>
      <c r="I202" s="1008"/>
      <c r="J202" s="1125"/>
      <c r="K202" s="1008"/>
      <c r="L202" s="1008"/>
      <c r="M202" s="1008"/>
      <c r="N202" s="1125"/>
      <c r="O202" s="1126"/>
      <c r="P202" s="1008"/>
      <c r="Q202" s="1008"/>
      <c r="R202" s="1362"/>
    </row>
    <row r="203" spans="1:18" x14ac:dyDescent="0.2">
      <c r="A203" s="1039"/>
      <c r="B203" s="1076"/>
      <c r="C203" s="1077"/>
      <c r="D203" s="1077"/>
      <c r="E203" s="1077"/>
      <c r="F203" s="1078"/>
      <c r="G203" s="1141"/>
      <c r="H203" s="1142"/>
      <c r="I203" s="1143"/>
      <c r="J203" s="1125"/>
      <c r="K203" s="1142"/>
      <c r="L203" s="1142"/>
      <c r="M203" s="1144"/>
      <c r="N203" s="1125"/>
      <c r="O203" s="1113"/>
      <c r="P203" s="995"/>
      <c r="Q203" s="1114"/>
      <c r="R203" s="1362"/>
    </row>
    <row r="204" spans="1:18" x14ac:dyDescent="0.2">
      <c r="A204" s="1033">
        <v>2</v>
      </c>
      <c r="B204" s="1080" t="s">
        <v>533</v>
      </c>
      <c r="C204" s="1081"/>
      <c r="D204" s="1081"/>
      <c r="E204" s="1081"/>
      <c r="F204" s="1082"/>
      <c r="G204" s="987">
        <f>G214</f>
        <v>25887341</v>
      </c>
      <c r="H204" s="987">
        <f>H214</f>
        <v>21517221</v>
      </c>
      <c r="I204" s="1346">
        <f>I214</f>
        <v>21178515</v>
      </c>
      <c r="J204" s="1226">
        <f>I204/H204</f>
        <v>0.98425884086053672</v>
      </c>
      <c r="K204" s="1145"/>
      <c r="L204" s="1148"/>
      <c r="M204" s="1148"/>
      <c r="N204" s="1147"/>
      <c r="O204" s="1145"/>
      <c r="P204" s="1148"/>
      <c r="Q204" s="1148"/>
      <c r="R204" s="1362"/>
    </row>
    <row r="205" spans="1:18" x14ac:dyDescent="0.2">
      <c r="A205" s="990"/>
      <c r="B205" s="1843" t="s">
        <v>603</v>
      </c>
      <c r="C205" s="1844"/>
      <c r="D205" s="1844"/>
      <c r="E205" s="1845"/>
      <c r="F205" s="1089"/>
      <c r="G205" s="1149"/>
      <c r="H205" s="1143"/>
      <c r="I205" s="1150"/>
      <c r="J205" s="1228"/>
      <c r="K205" s="1143"/>
      <c r="L205" s="1143"/>
      <c r="M205" s="1150"/>
      <c r="N205" s="1125"/>
      <c r="O205" s="987"/>
      <c r="P205" s="988"/>
      <c r="Q205" s="1114"/>
      <c r="R205" s="1362"/>
    </row>
    <row r="206" spans="1:18" x14ac:dyDescent="0.2">
      <c r="A206" s="990"/>
      <c r="B206" s="1090">
        <v>1</v>
      </c>
      <c r="C206" s="1834" t="s">
        <v>604</v>
      </c>
      <c r="D206" s="1834"/>
      <c r="E206" s="1834"/>
      <c r="F206" s="1016" t="s">
        <v>511</v>
      </c>
      <c r="G206" s="1151"/>
      <c r="H206" s="1152"/>
      <c r="I206" s="1146"/>
      <c r="J206" s="1228"/>
      <c r="K206" s="1152"/>
      <c r="L206" s="1152"/>
      <c r="M206" s="1146"/>
      <c r="N206" s="1125"/>
      <c r="O206" s="1113"/>
      <c r="P206" s="995"/>
      <c r="Q206" s="995"/>
      <c r="R206" s="1362"/>
    </row>
    <row r="207" spans="1:18" x14ac:dyDescent="0.2">
      <c r="A207" s="990"/>
      <c r="B207" s="1090">
        <v>2</v>
      </c>
      <c r="C207" s="1834" t="s">
        <v>605</v>
      </c>
      <c r="D207" s="1834"/>
      <c r="E207" s="1834"/>
      <c r="F207" s="1016" t="s">
        <v>511</v>
      </c>
      <c r="G207" s="1216">
        <v>6350781</v>
      </c>
      <c r="H207" s="1069">
        <v>6084347</v>
      </c>
      <c r="I207" s="1040">
        <v>5882980</v>
      </c>
      <c r="J207" s="1228">
        <f>I207/H207</f>
        <v>0.96690409011846301</v>
      </c>
      <c r="K207" s="1154"/>
      <c r="L207" s="1154"/>
      <c r="M207" s="1155"/>
      <c r="N207" s="1125"/>
      <c r="O207" s="1113"/>
      <c r="P207" s="995"/>
      <c r="Q207" s="995"/>
      <c r="R207" s="1362"/>
    </row>
    <row r="208" spans="1:18" x14ac:dyDescent="0.2">
      <c r="A208" s="990"/>
      <c r="B208" s="1090">
        <v>3</v>
      </c>
      <c r="C208" s="1834" t="s">
        <v>606</v>
      </c>
      <c r="D208" s="1834"/>
      <c r="E208" s="1834"/>
      <c r="F208" s="1016" t="s">
        <v>511</v>
      </c>
      <c r="G208" s="1156">
        <v>6793427</v>
      </c>
      <c r="H208" s="1049">
        <v>2734370</v>
      </c>
      <c r="I208" s="1040">
        <v>6447595</v>
      </c>
      <c r="J208" s="1228">
        <f t="shared" ref="J208:J215" si="21">I208/H208</f>
        <v>2.3579819117383529</v>
      </c>
      <c r="K208" s="1049"/>
      <c r="L208" s="1049"/>
      <c r="M208" s="1050"/>
      <c r="N208" s="1125"/>
      <c r="O208" s="1113"/>
      <c r="P208" s="995"/>
      <c r="Q208" s="995"/>
      <c r="R208" s="1362"/>
    </row>
    <row r="209" spans="1:18" x14ac:dyDescent="0.2">
      <c r="A209" s="1017"/>
      <c r="B209" s="1090">
        <v>4</v>
      </c>
      <c r="C209" s="1834" t="s">
        <v>607</v>
      </c>
      <c r="D209" s="1834"/>
      <c r="E209" s="1834"/>
      <c r="F209" s="1016" t="s">
        <v>511</v>
      </c>
      <c r="G209" s="1121">
        <v>9396150</v>
      </c>
      <c r="H209" s="1157">
        <v>9396150</v>
      </c>
      <c r="I209" s="1158">
        <v>5671944</v>
      </c>
      <c r="J209" s="1228">
        <f t="shared" si="21"/>
        <v>0.60364553567152501</v>
      </c>
      <c r="K209" s="1157"/>
      <c r="L209" s="1157"/>
      <c r="M209" s="1159"/>
      <c r="N209" s="1125"/>
      <c r="O209" s="1113"/>
      <c r="P209" s="995"/>
      <c r="Q209" s="995"/>
      <c r="R209" s="1362"/>
    </row>
    <row r="210" spans="1:18" x14ac:dyDescent="0.2">
      <c r="A210" s="1017"/>
      <c r="B210" s="1090">
        <v>5</v>
      </c>
      <c r="C210" s="1834" t="s">
        <v>608</v>
      </c>
      <c r="D210" s="1834"/>
      <c r="E210" s="1834"/>
      <c r="F210" s="1016" t="s">
        <v>609</v>
      </c>
      <c r="G210" s="1121">
        <v>383893</v>
      </c>
      <c r="H210" s="1157">
        <v>486166</v>
      </c>
      <c r="I210" s="1157">
        <v>485696</v>
      </c>
      <c r="J210" s="1228">
        <f t="shared" si="21"/>
        <v>0.99903325201680082</v>
      </c>
      <c r="K210" s="1157"/>
      <c r="L210" s="1157"/>
      <c r="M210" s="1159"/>
      <c r="N210" s="1125"/>
      <c r="O210" s="1113"/>
      <c r="P210" s="995"/>
      <c r="Q210" s="995"/>
      <c r="R210" s="1362"/>
    </row>
    <row r="211" spans="1:18" x14ac:dyDescent="0.2">
      <c r="A211" s="1017"/>
      <c r="B211" s="1090">
        <v>6</v>
      </c>
      <c r="C211" s="1834" t="s">
        <v>38</v>
      </c>
      <c r="D211" s="1834"/>
      <c r="E211" s="1834"/>
      <c r="F211" s="1016" t="s">
        <v>511</v>
      </c>
      <c r="G211" s="1121">
        <v>2721997</v>
      </c>
      <c r="H211" s="1157">
        <v>2142687</v>
      </c>
      <c r="I211" s="995">
        <v>2017269</v>
      </c>
      <c r="J211" s="1228">
        <f t="shared" si="21"/>
        <v>0.94146695247602663</v>
      </c>
      <c r="K211" s="1157"/>
      <c r="L211" s="1157"/>
      <c r="M211" s="1159"/>
      <c r="N211" s="1125"/>
      <c r="O211" s="1113"/>
      <c r="P211" s="995"/>
      <c r="Q211" s="995"/>
      <c r="R211" s="1362"/>
    </row>
    <row r="212" spans="1:18" x14ac:dyDescent="0.2">
      <c r="A212" s="1017"/>
      <c r="B212" s="1347">
        <v>7</v>
      </c>
      <c r="C212" s="743" t="s">
        <v>610</v>
      </c>
      <c r="D212" s="743"/>
      <c r="E212" s="743"/>
      <c r="F212" s="1073" t="s">
        <v>511</v>
      </c>
      <c r="G212" s="1121">
        <v>241093</v>
      </c>
      <c r="H212" s="1157">
        <v>562501</v>
      </c>
      <c r="I212" s="1157">
        <v>562031</v>
      </c>
      <c r="J212" s="1228">
        <f t="shared" si="21"/>
        <v>0.99916444592987386</v>
      </c>
      <c r="K212" s="1160"/>
      <c r="L212" s="1157"/>
      <c r="M212" s="1159"/>
      <c r="N212" s="1161"/>
      <c r="O212" s="1121"/>
      <c r="P212" s="1157"/>
      <c r="Q212" s="1157"/>
      <c r="R212" s="1362"/>
    </row>
    <row r="213" spans="1:18" x14ac:dyDescent="0.2">
      <c r="A213" s="1017"/>
      <c r="B213" s="1090">
        <v>8</v>
      </c>
      <c r="C213" s="1013" t="s">
        <v>654</v>
      </c>
      <c r="D213" s="1013"/>
      <c r="E213" s="1014"/>
      <c r="F213" s="1073" t="s">
        <v>511</v>
      </c>
      <c r="G213" s="1348"/>
      <c r="H213" s="1157">
        <v>111000</v>
      </c>
      <c r="I213" s="1157">
        <v>111000</v>
      </c>
      <c r="J213" s="1228">
        <f t="shared" si="21"/>
        <v>1</v>
      </c>
      <c r="K213" s="1160"/>
      <c r="L213" s="1157"/>
      <c r="M213" s="1159"/>
      <c r="N213" s="1161"/>
      <c r="O213" s="1121"/>
      <c r="P213" s="1157"/>
      <c r="Q213" s="1157"/>
      <c r="R213" s="1362"/>
    </row>
    <row r="214" spans="1:18" ht="13.5" thickBot="1" x14ac:dyDescent="0.25">
      <c r="A214" s="1054"/>
      <c r="B214" s="1094" t="s">
        <v>563</v>
      </c>
      <c r="C214" s="1064" t="s">
        <v>611</v>
      </c>
      <c r="D214" s="1064"/>
      <c r="E214" s="1064"/>
      <c r="F214" s="1095"/>
      <c r="G214" s="1349">
        <f>SUM(G207:G212)</f>
        <v>25887341</v>
      </c>
      <c r="H214" s="1163">
        <f>SUM(H207:H213)</f>
        <v>21517221</v>
      </c>
      <c r="I214" s="1163">
        <f>SUM(I207:I213)</f>
        <v>21178515</v>
      </c>
      <c r="J214" s="1237">
        <f t="shared" si="21"/>
        <v>0.98425884086053672</v>
      </c>
      <c r="K214" s="1162"/>
      <c r="L214" s="1163"/>
      <c r="M214" s="1163"/>
      <c r="N214" s="1350"/>
      <c r="O214" s="1162"/>
      <c r="P214" s="1163"/>
      <c r="Q214" s="1163"/>
      <c r="R214" s="1362"/>
    </row>
    <row r="215" spans="1:18" ht="14.25" thickTop="1" thickBot="1" x14ac:dyDescent="0.25">
      <c r="A215" s="1846" t="s">
        <v>612</v>
      </c>
      <c r="B215" s="1847"/>
      <c r="C215" s="1847"/>
      <c r="D215" s="1847"/>
      <c r="E215" s="1847"/>
      <c r="F215" s="1098"/>
      <c r="G215" s="1164">
        <f>G122+G204</f>
        <v>109598179</v>
      </c>
      <c r="H215" s="1164">
        <f>H122+H204</f>
        <v>150398028</v>
      </c>
      <c r="I215" s="1164">
        <f>I122+I204</f>
        <v>117079384</v>
      </c>
      <c r="J215" s="1239">
        <f t="shared" si="21"/>
        <v>0.77846355804612011</v>
      </c>
      <c r="K215" s="1164">
        <f>K122+K204</f>
        <v>1900000</v>
      </c>
      <c r="L215" s="1164">
        <f>L122</f>
        <v>1680000</v>
      </c>
      <c r="M215" s="1164">
        <f>M122</f>
        <v>1030819</v>
      </c>
      <c r="N215" s="1238">
        <f>M215/L215</f>
        <v>0.61358273809523811</v>
      </c>
      <c r="O215" s="1164">
        <f>O122+O204</f>
        <v>221785038</v>
      </c>
      <c r="P215" s="1164">
        <f>P122+P204</f>
        <v>254631310</v>
      </c>
      <c r="Q215" s="1164">
        <f>Q122+Q204</f>
        <v>2833314</v>
      </c>
      <c r="R215" s="1363">
        <f>Q215/P215</f>
        <v>1.1127123369078217E-2</v>
      </c>
    </row>
    <row r="216" spans="1:18" ht="13.5" thickTop="1" x14ac:dyDescent="0.2">
      <c r="A216" s="1105"/>
      <c r="B216" s="1105"/>
      <c r="C216" s="1105"/>
      <c r="D216" s="1105"/>
      <c r="E216" s="1105"/>
      <c r="F216" s="1105"/>
      <c r="G216" s="1166"/>
      <c r="H216" s="1166"/>
      <c r="I216" s="1166"/>
      <c r="J216" s="1167"/>
      <c r="K216" s="1166"/>
      <c r="L216" s="1166"/>
      <c r="M216" s="1166"/>
      <c r="N216" s="1168"/>
      <c r="O216" s="1166"/>
      <c r="P216" s="1166"/>
      <c r="Q216" s="1166"/>
      <c r="R216" s="1168"/>
    </row>
    <row r="217" spans="1:18" x14ac:dyDescent="0.2">
      <c r="A217" s="1105"/>
      <c r="B217" s="1105"/>
      <c r="C217" s="1105"/>
      <c r="D217" s="1105"/>
      <c r="E217" s="1105"/>
      <c r="F217" s="1105"/>
      <c r="G217" s="1166"/>
      <c r="H217" s="1166"/>
      <c r="I217" s="1166"/>
      <c r="J217" s="1168"/>
      <c r="K217" s="1166"/>
      <c r="L217" s="1166"/>
      <c r="M217" s="1166"/>
      <c r="N217" s="1168"/>
      <c r="O217" s="1166"/>
      <c r="P217" s="1166"/>
      <c r="Q217" s="1166"/>
      <c r="R217" s="1168"/>
    </row>
    <row r="218" spans="1:18" x14ac:dyDescent="0.2">
      <c r="A218" s="1105"/>
      <c r="B218" s="1105"/>
      <c r="C218" s="1105"/>
      <c r="D218" s="1105"/>
      <c r="E218" s="1105"/>
      <c r="F218" s="1105"/>
      <c r="G218" s="1166"/>
      <c r="H218" s="1166"/>
      <c r="I218" s="1166"/>
      <c r="J218" s="1168"/>
      <c r="K218" s="1166"/>
      <c r="L218" s="1166"/>
      <c r="M218" s="1166"/>
      <c r="N218" s="1168"/>
      <c r="O218" s="1166"/>
      <c r="P218" s="1166"/>
      <c r="Q218" s="1166"/>
      <c r="R218" s="1168"/>
    </row>
    <row r="219" spans="1:18" x14ac:dyDescent="0.2">
      <c r="A219" s="1105"/>
      <c r="B219" s="1105"/>
      <c r="C219" s="1105"/>
      <c r="D219" s="1105"/>
      <c r="E219" s="1105"/>
      <c r="F219" s="1105"/>
      <c r="G219" s="1166"/>
      <c r="H219" s="1166"/>
      <c r="I219" s="1166"/>
      <c r="J219" s="1168"/>
      <c r="K219" s="1166"/>
      <c r="L219" s="1166"/>
      <c r="M219" s="1166"/>
      <c r="N219" s="1168"/>
      <c r="O219" s="1166"/>
      <c r="P219" s="1166"/>
      <c r="Q219" s="1166"/>
      <c r="R219" s="1168"/>
    </row>
    <row r="220" spans="1:18" x14ac:dyDescent="0.2">
      <c r="A220" s="1105"/>
      <c r="B220" s="1105"/>
      <c r="C220" s="1105"/>
      <c r="D220" s="1105"/>
      <c r="E220" s="1105"/>
      <c r="F220" s="1105"/>
      <c r="G220" s="1166"/>
      <c r="H220" s="1166"/>
      <c r="I220" s="1166"/>
      <c r="J220" s="1168"/>
      <c r="K220" s="1166"/>
      <c r="L220" s="1166"/>
      <c r="M220" s="1166"/>
      <c r="N220" s="1168"/>
      <c r="O220" s="1166"/>
      <c r="P220" s="1166"/>
      <c r="Q220" s="1166"/>
      <c r="R220" s="1168"/>
    </row>
    <row r="221" spans="1:18" x14ac:dyDescent="0.2">
      <c r="A221" s="1105"/>
      <c r="B221" s="1105"/>
      <c r="C221" s="1105"/>
      <c r="D221" s="1105"/>
      <c r="E221" s="1105"/>
      <c r="F221" s="1105"/>
      <c r="G221" s="1166"/>
      <c r="H221" s="1166"/>
      <c r="I221" s="1166"/>
      <c r="J221" s="1168"/>
      <c r="K221" s="1166"/>
      <c r="L221" s="1166"/>
      <c r="M221" s="1166"/>
      <c r="N221" s="1168"/>
      <c r="O221" s="1166"/>
      <c r="P221" s="1166"/>
      <c r="Q221" s="1166"/>
      <c r="R221" s="1168"/>
    </row>
    <row r="222" spans="1:18" x14ac:dyDescent="0.2">
      <c r="A222" s="979"/>
      <c r="B222" s="1791" t="s">
        <v>618</v>
      </c>
      <c r="C222" s="1791"/>
      <c r="D222" s="1791"/>
      <c r="E222" s="1791"/>
      <c r="F222" s="1791"/>
      <c r="G222" s="1791"/>
      <c r="H222" s="1791"/>
      <c r="I222" s="1791"/>
      <c r="J222" s="1791"/>
      <c r="K222" s="1791"/>
      <c r="L222" s="1791"/>
      <c r="M222" s="1791"/>
      <c r="N222" s="1791"/>
      <c r="O222" s="1791"/>
      <c r="P222" s="1791"/>
      <c r="Q222" s="1791"/>
      <c r="R222" s="1791"/>
    </row>
    <row r="223" spans="1:18" x14ac:dyDescent="0.2">
      <c r="A223" s="1792" t="s">
        <v>644</v>
      </c>
      <c r="B223" s="1792"/>
      <c r="C223" s="1792"/>
      <c r="D223" s="1792"/>
      <c r="E223" s="1792"/>
      <c r="F223" s="1792"/>
      <c r="G223" s="1792"/>
      <c r="H223" s="1792"/>
      <c r="I223" s="1792"/>
      <c r="J223" s="1792"/>
      <c r="K223" s="1792"/>
      <c r="L223" s="1792"/>
      <c r="M223" s="1792"/>
      <c r="N223" s="1792"/>
      <c r="O223" s="1792"/>
      <c r="P223" s="1792"/>
      <c r="Q223" s="1792"/>
      <c r="R223" s="1792"/>
    </row>
    <row r="224" spans="1:18" ht="12.75" customHeight="1" x14ac:dyDescent="0.2">
      <c r="A224" s="1793" t="s">
        <v>657</v>
      </c>
      <c r="B224" s="1793"/>
      <c r="C224" s="1793"/>
      <c r="D224" s="1793"/>
      <c r="E224" s="1793"/>
      <c r="F224" s="1793"/>
      <c r="G224" s="1793"/>
      <c r="H224" s="1793"/>
      <c r="I224" s="1793"/>
      <c r="J224" s="1793"/>
      <c r="K224" s="1793"/>
      <c r="L224" s="1793"/>
      <c r="M224" s="1793"/>
      <c r="N224" s="1793"/>
      <c r="O224" s="1793"/>
      <c r="P224" s="1793"/>
      <c r="Q224" s="1793"/>
      <c r="R224" s="1793"/>
    </row>
    <row r="225" spans="1:18" ht="13.5" thickBot="1" x14ac:dyDescent="0.25">
      <c r="A225" s="1794" t="s">
        <v>350</v>
      </c>
      <c r="B225" s="1795"/>
      <c r="C225" s="1795"/>
      <c r="D225" s="1795"/>
      <c r="E225" s="1795"/>
      <c r="F225" s="1795"/>
      <c r="G225" s="1795"/>
      <c r="H225" s="1795"/>
      <c r="I225" s="1795"/>
      <c r="J225" s="1795"/>
      <c r="K225" s="1795"/>
      <c r="L225" s="1795"/>
      <c r="M225" s="1795"/>
      <c r="N225" s="1795"/>
      <c r="O225" s="1795"/>
      <c r="P225" s="1795"/>
      <c r="Q225" s="1795"/>
      <c r="R225" s="1795"/>
    </row>
    <row r="226" spans="1:18" ht="13.5" thickTop="1" x14ac:dyDescent="0.2">
      <c r="A226" s="1854" t="s">
        <v>0</v>
      </c>
      <c r="B226" s="1798" t="s">
        <v>571</v>
      </c>
      <c r="C226" s="1799"/>
      <c r="D226" s="1799"/>
      <c r="E226" s="1799"/>
      <c r="F226" s="1802" t="s">
        <v>505</v>
      </c>
      <c r="G226" s="1853" t="s">
        <v>27</v>
      </c>
      <c r="H226" s="1853"/>
      <c r="I226" s="1853"/>
      <c r="J226" s="1853"/>
      <c r="K226" s="1853"/>
      <c r="L226" s="1853"/>
      <c r="M226" s="1853"/>
      <c r="N226" s="1853"/>
      <c r="O226" s="1853"/>
      <c r="P226" s="1853"/>
      <c r="Q226" s="1853"/>
      <c r="R226" s="1857"/>
    </row>
    <row r="227" spans="1:18" x14ac:dyDescent="0.2">
      <c r="A227" s="1855"/>
      <c r="B227" s="1800"/>
      <c r="C227" s="1801"/>
      <c r="D227" s="1801"/>
      <c r="E227" s="1801"/>
      <c r="F227" s="1803"/>
      <c r="G227" s="1858" t="s">
        <v>619</v>
      </c>
      <c r="H227" s="1858"/>
      <c r="I227" s="1858"/>
      <c r="J227" s="1858"/>
      <c r="K227" s="1859" t="s">
        <v>620</v>
      </c>
      <c r="L227" s="1860"/>
      <c r="M227" s="1860"/>
      <c r="N227" s="1861"/>
      <c r="O227" s="1860" t="s">
        <v>621</v>
      </c>
      <c r="P227" s="1860"/>
      <c r="Q227" s="1860"/>
      <c r="R227" s="1861"/>
    </row>
    <row r="228" spans="1:18" ht="12.75" customHeight="1" x14ac:dyDescent="0.2">
      <c r="A228" s="1855"/>
      <c r="B228" s="1800"/>
      <c r="C228" s="1801"/>
      <c r="D228" s="1801"/>
      <c r="E228" s="1801"/>
      <c r="F228" s="1803"/>
      <c r="G228" s="1822" t="s">
        <v>634</v>
      </c>
      <c r="H228" s="1824" t="s">
        <v>656</v>
      </c>
      <c r="I228" s="1824" t="s">
        <v>467</v>
      </c>
      <c r="J228" s="1826" t="s">
        <v>655</v>
      </c>
      <c r="K228" s="1822" t="s">
        <v>634</v>
      </c>
      <c r="L228" s="1824" t="s">
        <v>656</v>
      </c>
      <c r="M228" s="1824" t="s">
        <v>467</v>
      </c>
      <c r="N228" s="1826" t="s">
        <v>655</v>
      </c>
      <c r="O228" s="1822" t="s">
        <v>634</v>
      </c>
      <c r="P228" s="1824" t="s">
        <v>656</v>
      </c>
      <c r="Q228" s="1824" t="s">
        <v>467</v>
      </c>
      <c r="R228" s="1826" t="s">
        <v>655</v>
      </c>
    </row>
    <row r="229" spans="1:18" x14ac:dyDescent="0.2">
      <c r="A229" s="1855"/>
      <c r="B229" s="1800"/>
      <c r="C229" s="1801"/>
      <c r="D229" s="1801"/>
      <c r="E229" s="1801"/>
      <c r="F229" s="1803"/>
      <c r="G229" s="1823"/>
      <c r="H229" s="1825"/>
      <c r="I229" s="1825"/>
      <c r="J229" s="1827"/>
      <c r="K229" s="1823"/>
      <c r="L229" s="1825"/>
      <c r="M229" s="1825"/>
      <c r="N229" s="1827"/>
      <c r="O229" s="1823"/>
      <c r="P229" s="1825"/>
      <c r="Q229" s="1825"/>
      <c r="R229" s="1827"/>
    </row>
    <row r="230" spans="1:18" x14ac:dyDescent="0.2">
      <c r="A230" s="1856"/>
      <c r="B230" s="1829"/>
      <c r="C230" s="1862"/>
      <c r="D230" s="1862"/>
      <c r="E230" s="1862"/>
      <c r="F230" s="1804"/>
      <c r="G230" s="985" t="s">
        <v>131</v>
      </c>
      <c r="H230" s="982" t="s">
        <v>133</v>
      </c>
      <c r="I230" s="983" t="s">
        <v>135</v>
      </c>
      <c r="J230" s="983" t="s">
        <v>136</v>
      </c>
      <c r="K230" s="981" t="s">
        <v>137</v>
      </c>
      <c r="L230" s="982" t="s">
        <v>139</v>
      </c>
      <c r="M230" s="983" t="s">
        <v>141</v>
      </c>
      <c r="N230" s="984" t="s">
        <v>143</v>
      </c>
      <c r="O230" s="985" t="s">
        <v>145</v>
      </c>
      <c r="P230" s="982" t="s">
        <v>146</v>
      </c>
      <c r="Q230" s="983" t="s">
        <v>148</v>
      </c>
      <c r="R230" s="984" t="s">
        <v>150</v>
      </c>
    </row>
    <row r="231" spans="1:18" x14ac:dyDescent="0.2">
      <c r="A231" s="1830" t="s">
        <v>469</v>
      </c>
      <c r="B231" s="1831"/>
      <c r="C231" s="1831"/>
      <c r="D231" s="1831"/>
      <c r="E231" s="1831"/>
      <c r="F231" s="986"/>
      <c r="G231" s="1109">
        <f>G296+G305</f>
        <v>103757034</v>
      </c>
      <c r="H231" s="1128">
        <f>H296+H305</f>
        <v>320726098</v>
      </c>
      <c r="I231" s="1128">
        <f>I296+I305</f>
        <v>135171765</v>
      </c>
      <c r="J231" s="1240">
        <f>I231/H231</f>
        <v>0.42145545948056901</v>
      </c>
      <c r="K231" s="1110">
        <f>K296+K305</f>
        <v>28183045</v>
      </c>
      <c r="L231" s="1110">
        <f>L296</f>
        <v>38744751</v>
      </c>
      <c r="M231" s="1110">
        <f>M296+M305</f>
        <v>18467151</v>
      </c>
      <c r="N231" s="1234">
        <f>M231/L231</f>
        <v>0.47663620292720427</v>
      </c>
      <c r="O231" s="1109">
        <f>O296</f>
        <v>1004350</v>
      </c>
      <c r="P231" s="1128">
        <f>P296</f>
        <v>1224350</v>
      </c>
      <c r="Q231" s="1128"/>
      <c r="R231" s="1169">
        <f>Q231/P231</f>
        <v>0</v>
      </c>
    </row>
    <row r="232" spans="1:18" x14ac:dyDescent="0.2">
      <c r="A232" s="990" t="s">
        <v>353</v>
      </c>
      <c r="B232" s="991" t="s">
        <v>574</v>
      </c>
      <c r="C232" s="992"/>
      <c r="D232" s="992"/>
      <c r="E232" s="992"/>
      <c r="F232" s="993"/>
      <c r="G232" s="998"/>
      <c r="H232" s="1002"/>
      <c r="I232" s="1000"/>
      <c r="J232" s="1228"/>
      <c r="K232" s="1111"/>
      <c r="L232" s="1111"/>
      <c r="M232" s="1112"/>
      <c r="N232" s="1228"/>
      <c r="O232" s="1002"/>
      <c r="P232" s="1002"/>
      <c r="Q232" s="1000"/>
      <c r="R232" s="1001"/>
    </row>
    <row r="233" spans="1:18" x14ac:dyDescent="0.2">
      <c r="A233" s="990"/>
      <c r="B233" s="1003" t="s">
        <v>353</v>
      </c>
      <c r="C233" s="1832" t="s">
        <v>575</v>
      </c>
      <c r="D233" s="1832"/>
      <c r="E233" s="1833"/>
      <c r="F233" s="1005" t="s">
        <v>511</v>
      </c>
      <c r="G233" s="1113">
        <v>5337810</v>
      </c>
      <c r="H233" s="995">
        <v>466043</v>
      </c>
      <c r="I233" s="1115">
        <v>329215</v>
      </c>
      <c r="J233" s="1228">
        <f>I233/H233</f>
        <v>0.70640477380842537</v>
      </c>
      <c r="K233" s="1012"/>
      <c r="L233" s="1012">
        <v>240000</v>
      </c>
      <c r="M233" s="1011"/>
      <c r="N233" s="1228">
        <f>M233/L233</f>
        <v>0</v>
      </c>
      <c r="O233" s="1012"/>
      <c r="P233" s="1012"/>
      <c r="Q233" s="1011"/>
      <c r="R233" s="1001"/>
    </row>
    <row r="234" spans="1:18" x14ac:dyDescent="0.2">
      <c r="A234" s="990"/>
      <c r="B234" s="1003" t="s">
        <v>361</v>
      </c>
      <c r="C234" s="1834" t="s">
        <v>576</v>
      </c>
      <c r="D234" s="1834"/>
      <c r="E234" s="1835"/>
      <c r="F234" s="1007" t="s">
        <v>513</v>
      </c>
      <c r="G234" s="1113">
        <v>2022132</v>
      </c>
      <c r="H234" s="995">
        <v>3740501</v>
      </c>
      <c r="I234" s="1115">
        <v>3267814</v>
      </c>
      <c r="J234" s="1228">
        <f>I234/H234</f>
        <v>0.87363002977408644</v>
      </c>
      <c r="K234" s="1012">
        <v>16620614</v>
      </c>
      <c r="L234" s="1012">
        <v>12895844</v>
      </c>
      <c r="M234" s="1011"/>
      <c r="N234" s="1228">
        <f>M234/L234</f>
        <v>0</v>
      </c>
      <c r="O234" s="1012"/>
      <c r="P234" s="1012"/>
      <c r="Q234" s="1011"/>
      <c r="R234" s="1001"/>
    </row>
    <row r="235" spans="1:18" x14ac:dyDescent="0.2">
      <c r="A235" s="990"/>
      <c r="B235" s="1003" t="s">
        <v>368</v>
      </c>
      <c r="C235" s="1006" t="s">
        <v>577</v>
      </c>
      <c r="D235" s="1006"/>
      <c r="E235" s="1007"/>
      <c r="F235" s="1007" t="s">
        <v>511</v>
      </c>
      <c r="G235" s="1113"/>
      <c r="H235" s="995"/>
      <c r="I235" s="1115"/>
      <c r="J235" s="1228"/>
      <c r="K235" s="1012"/>
      <c r="L235" s="1012"/>
      <c r="M235" s="1011"/>
      <c r="N235" s="1228"/>
      <c r="O235" s="1012"/>
      <c r="P235" s="1012"/>
      <c r="Q235" s="1011"/>
      <c r="R235" s="1001"/>
    </row>
    <row r="236" spans="1:18" x14ac:dyDescent="0.2">
      <c r="A236" s="990"/>
      <c r="B236" s="1003" t="s">
        <v>370</v>
      </c>
      <c r="C236" s="1006" t="s">
        <v>569</v>
      </c>
      <c r="D236" s="1006"/>
      <c r="E236" s="1007"/>
      <c r="F236" s="1007" t="s">
        <v>513</v>
      </c>
      <c r="G236" s="1113"/>
      <c r="H236" s="995"/>
      <c r="I236" s="1115"/>
      <c r="J236" s="1228"/>
      <c r="K236" s="1012"/>
      <c r="L236" s="1012"/>
      <c r="M236" s="1011"/>
      <c r="N236" s="1228"/>
      <c r="O236" s="1012">
        <v>4350</v>
      </c>
      <c r="P236" s="1012">
        <v>4350</v>
      </c>
      <c r="Q236" s="1011"/>
      <c r="R236" s="1001">
        <f>Q236/P236</f>
        <v>0</v>
      </c>
    </row>
    <row r="237" spans="1:18" x14ac:dyDescent="0.2">
      <c r="A237" s="990"/>
      <c r="B237" s="1003" t="s">
        <v>372</v>
      </c>
      <c r="C237" s="1834" t="s">
        <v>578</v>
      </c>
      <c r="D237" s="1834"/>
      <c r="E237" s="1835"/>
      <c r="F237" s="1007" t="s">
        <v>513</v>
      </c>
      <c r="G237" s="1113">
        <v>127000</v>
      </c>
      <c r="H237" s="995">
        <v>127000</v>
      </c>
      <c r="I237" s="1115"/>
      <c r="J237" s="1228"/>
      <c r="K237" s="1012"/>
      <c r="L237" s="1012"/>
      <c r="M237" s="1011"/>
      <c r="N237" s="1228"/>
      <c r="O237" s="1012"/>
      <c r="P237" s="1012"/>
      <c r="Q237" s="1011"/>
      <c r="R237" s="1001"/>
    </row>
    <row r="238" spans="1:18" x14ac:dyDescent="0.2">
      <c r="A238" s="990"/>
      <c r="B238" s="1003" t="s">
        <v>374</v>
      </c>
      <c r="C238" s="1834" t="s">
        <v>579</v>
      </c>
      <c r="D238" s="1834"/>
      <c r="E238" s="1835"/>
      <c r="F238" s="1005" t="s">
        <v>513</v>
      </c>
      <c r="G238" s="1113"/>
      <c r="H238" s="995"/>
      <c r="I238" s="1115"/>
      <c r="J238" s="1228"/>
      <c r="K238" s="1012"/>
      <c r="L238" s="1012"/>
      <c r="M238" s="1011"/>
      <c r="N238" s="1228"/>
      <c r="O238" s="1012"/>
      <c r="P238" s="1012"/>
      <c r="Q238" s="1011"/>
      <c r="R238" s="1001"/>
    </row>
    <row r="239" spans="1:18" x14ac:dyDescent="0.2">
      <c r="A239" s="990"/>
      <c r="B239" s="1003" t="s">
        <v>506</v>
      </c>
      <c r="C239" s="1834" t="s">
        <v>518</v>
      </c>
      <c r="D239" s="1834"/>
      <c r="E239" s="1835"/>
      <c r="F239" s="1007" t="s">
        <v>513</v>
      </c>
      <c r="G239" s="1113">
        <v>88078493</v>
      </c>
      <c r="H239" s="995">
        <v>278455445</v>
      </c>
      <c r="I239" s="1115">
        <v>101259310</v>
      </c>
      <c r="J239" s="1228">
        <f>I239/H239</f>
        <v>0.36364636360405883</v>
      </c>
      <c r="K239" s="1012"/>
      <c r="L239" s="1012"/>
      <c r="M239" s="1011"/>
      <c r="N239" s="1228"/>
      <c r="O239" s="1012"/>
      <c r="P239" s="1012"/>
      <c r="Q239" s="1011"/>
      <c r="R239" s="1001"/>
    </row>
    <row r="240" spans="1:18" x14ac:dyDescent="0.2">
      <c r="A240" s="990"/>
      <c r="B240" s="1003" t="s">
        <v>507</v>
      </c>
      <c r="C240" s="1006" t="s">
        <v>580</v>
      </c>
      <c r="D240" s="1006"/>
      <c r="E240" s="1007"/>
      <c r="F240" s="1007" t="s">
        <v>513</v>
      </c>
      <c r="G240" s="1113">
        <v>2921000</v>
      </c>
      <c r="H240" s="995">
        <v>2921000</v>
      </c>
      <c r="I240" s="1115">
        <v>828968</v>
      </c>
      <c r="J240" s="1228">
        <f>I240/H240</f>
        <v>0.28379596028757276</v>
      </c>
      <c r="K240" s="1012"/>
      <c r="L240" s="1012"/>
      <c r="M240" s="1011"/>
      <c r="N240" s="1228"/>
      <c r="O240" s="1012"/>
      <c r="P240" s="1012"/>
      <c r="Q240" s="1011"/>
      <c r="R240" s="1001"/>
    </row>
    <row r="241" spans="1:18" x14ac:dyDescent="0.2">
      <c r="A241" s="990"/>
      <c r="B241" s="1003" t="s">
        <v>508</v>
      </c>
      <c r="C241" s="1834" t="s">
        <v>581</v>
      </c>
      <c r="D241" s="1834"/>
      <c r="E241" s="1835"/>
      <c r="F241" s="1005" t="s">
        <v>513</v>
      </c>
      <c r="G241" s="1113"/>
      <c r="H241" s="995"/>
      <c r="I241" s="1115"/>
      <c r="J241" s="1228"/>
      <c r="K241" s="1012"/>
      <c r="L241" s="1012"/>
      <c r="M241" s="1011"/>
      <c r="N241" s="1228"/>
      <c r="O241" s="1012"/>
      <c r="P241" s="1012"/>
      <c r="Q241" s="1011"/>
      <c r="R241" s="1001"/>
    </row>
    <row r="242" spans="1:18" x14ac:dyDescent="0.2">
      <c r="A242" s="990"/>
      <c r="B242" s="1003" t="s">
        <v>28</v>
      </c>
      <c r="C242" s="1834" t="s">
        <v>582</v>
      </c>
      <c r="D242" s="1834"/>
      <c r="E242" s="1835"/>
      <c r="F242" s="1005" t="s">
        <v>513</v>
      </c>
      <c r="G242" s="1113"/>
      <c r="H242" s="995"/>
      <c r="I242" s="1115"/>
      <c r="J242" s="1228"/>
      <c r="K242" s="1012"/>
      <c r="L242" s="1012"/>
      <c r="M242" s="1011"/>
      <c r="N242" s="1228"/>
      <c r="O242" s="1012"/>
      <c r="P242" s="1012"/>
      <c r="Q242" s="1011"/>
      <c r="R242" s="1001"/>
    </row>
    <row r="243" spans="1:18" x14ac:dyDescent="0.2">
      <c r="A243" s="990"/>
      <c r="B243" s="1003" t="s">
        <v>29</v>
      </c>
      <c r="C243" s="1834" t="s">
        <v>645</v>
      </c>
      <c r="D243" s="1834"/>
      <c r="E243" s="1835"/>
      <c r="F243" s="1007" t="s">
        <v>511</v>
      </c>
      <c r="G243" s="1113"/>
      <c r="H243" s="995"/>
      <c r="I243" s="1115"/>
      <c r="J243" s="1228"/>
      <c r="K243" s="1012"/>
      <c r="L243" s="1012">
        <v>1769110</v>
      </c>
      <c r="M243" s="1011">
        <v>1769110</v>
      </c>
      <c r="N243" s="1228">
        <f>M243/L243</f>
        <v>1</v>
      </c>
      <c r="O243" s="1012"/>
      <c r="P243" s="1012"/>
      <c r="Q243" s="1011"/>
      <c r="R243" s="1001"/>
    </row>
    <row r="244" spans="1:18" x14ac:dyDescent="0.2">
      <c r="A244" s="990"/>
      <c r="B244" s="1003" t="s">
        <v>30</v>
      </c>
      <c r="C244" s="1834" t="s">
        <v>646</v>
      </c>
      <c r="D244" s="1834"/>
      <c r="E244" s="1835"/>
      <c r="F244" s="1005" t="s">
        <v>513</v>
      </c>
      <c r="G244" s="1113"/>
      <c r="H244" s="995">
        <v>10878424</v>
      </c>
      <c r="I244" s="1115">
        <v>10878424</v>
      </c>
      <c r="J244" s="1228">
        <f>I244/H244</f>
        <v>1</v>
      </c>
      <c r="K244" s="1012"/>
      <c r="L244" s="1012"/>
      <c r="M244" s="1011"/>
      <c r="N244" s="1228"/>
      <c r="O244" s="1012"/>
      <c r="P244" s="1012"/>
      <c r="Q244" s="1011"/>
      <c r="R244" s="1001"/>
    </row>
    <row r="245" spans="1:18" x14ac:dyDescent="0.2">
      <c r="A245" s="990"/>
      <c r="B245" s="1003" t="s">
        <v>31</v>
      </c>
      <c r="C245" s="1834" t="s">
        <v>647</v>
      </c>
      <c r="D245" s="1834"/>
      <c r="E245" s="1835"/>
      <c r="F245" s="1007" t="s">
        <v>511</v>
      </c>
      <c r="G245" s="1113"/>
      <c r="H245" s="995"/>
      <c r="I245" s="1115"/>
      <c r="J245" s="1228"/>
      <c r="K245" s="1012"/>
      <c r="L245" s="1012"/>
      <c r="M245" s="1011"/>
      <c r="N245" s="1228"/>
      <c r="O245" s="1012"/>
      <c r="P245" s="1012"/>
      <c r="Q245" s="1011"/>
      <c r="R245" s="1001"/>
    </row>
    <row r="246" spans="1:18" x14ac:dyDescent="0.2">
      <c r="A246" s="990"/>
      <c r="B246" s="1003" t="s">
        <v>32</v>
      </c>
      <c r="C246" s="1834" t="s">
        <v>598</v>
      </c>
      <c r="D246" s="1834"/>
      <c r="E246" s="1835"/>
      <c r="F246" s="1005" t="s">
        <v>513</v>
      </c>
      <c r="G246" s="1113"/>
      <c r="H246" s="995"/>
      <c r="I246" s="1115"/>
      <c r="J246" s="1228"/>
      <c r="K246" s="1012">
        <v>643903</v>
      </c>
      <c r="L246" s="1012">
        <v>643903</v>
      </c>
      <c r="M246" s="1011"/>
      <c r="N246" s="1228">
        <f>M246/L246</f>
        <v>0</v>
      </c>
      <c r="O246" s="1012"/>
      <c r="P246" s="1012"/>
      <c r="Q246" s="1011"/>
      <c r="R246" s="1001"/>
    </row>
    <row r="247" spans="1:18" x14ac:dyDescent="0.2">
      <c r="A247" s="990"/>
      <c r="B247" s="1003" t="s">
        <v>33</v>
      </c>
      <c r="C247" s="1834" t="s">
        <v>479</v>
      </c>
      <c r="D247" s="1834"/>
      <c r="E247" s="1835"/>
      <c r="F247" s="1005" t="s">
        <v>513</v>
      </c>
      <c r="G247" s="1113"/>
      <c r="H247" s="995">
        <v>8112342</v>
      </c>
      <c r="I247" s="1115">
        <v>3094000</v>
      </c>
      <c r="J247" s="1228">
        <f>I247/H247</f>
        <v>0.38139417692202821</v>
      </c>
      <c r="K247" s="1012">
        <v>1709528</v>
      </c>
      <c r="L247" s="1012">
        <v>9742161</v>
      </c>
      <c r="M247" s="1011">
        <v>9742161</v>
      </c>
      <c r="N247" s="1228">
        <f>M247/L247</f>
        <v>1</v>
      </c>
      <c r="O247" s="1012"/>
      <c r="P247" s="1012"/>
      <c r="Q247" s="1011"/>
      <c r="R247" s="1001"/>
    </row>
    <row r="248" spans="1:18" x14ac:dyDescent="0.2">
      <c r="A248" s="990"/>
      <c r="B248" s="1003" t="s">
        <v>34</v>
      </c>
      <c r="C248" s="1834" t="s">
        <v>648</v>
      </c>
      <c r="D248" s="1834"/>
      <c r="E248" s="1835"/>
      <c r="F248" s="1005" t="s">
        <v>511</v>
      </c>
      <c r="G248" s="1113"/>
      <c r="H248" s="995"/>
      <c r="I248" s="1115"/>
      <c r="J248" s="1228"/>
      <c r="K248" s="1012"/>
      <c r="L248" s="1012"/>
      <c r="M248" s="1011"/>
      <c r="N248" s="1228"/>
      <c r="O248" s="1012"/>
      <c r="P248" s="1012"/>
      <c r="Q248" s="1011"/>
      <c r="R248" s="1001"/>
    </row>
    <row r="249" spans="1:18" x14ac:dyDescent="0.2">
      <c r="A249" s="990"/>
      <c r="B249" s="1003" t="s">
        <v>35</v>
      </c>
      <c r="C249" s="1834" t="s">
        <v>583</v>
      </c>
      <c r="D249" s="1834"/>
      <c r="E249" s="1835"/>
      <c r="F249" s="1005" t="s">
        <v>511</v>
      </c>
      <c r="G249" s="1113"/>
      <c r="H249" s="995"/>
      <c r="I249" s="1115"/>
      <c r="J249" s="1228"/>
      <c r="K249" s="1012"/>
      <c r="L249" s="1012"/>
      <c r="M249" s="1011"/>
      <c r="N249" s="1228"/>
      <c r="O249" s="1012"/>
      <c r="P249" s="1012"/>
      <c r="Q249" s="1011"/>
      <c r="R249" s="1001"/>
    </row>
    <row r="250" spans="1:18" x14ac:dyDescent="0.2">
      <c r="A250" s="990"/>
      <c r="B250" s="1003" t="s">
        <v>36</v>
      </c>
      <c r="C250" s="1834" t="s">
        <v>519</v>
      </c>
      <c r="D250" s="1834"/>
      <c r="E250" s="1835"/>
      <c r="F250" s="1007" t="s">
        <v>511</v>
      </c>
      <c r="G250" s="1113">
        <v>1000000</v>
      </c>
      <c r="H250" s="995">
        <v>1000000</v>
      </c>
      <c r="I250" s="1115"/>
      <c r="J250" s="1228">
        <f>I250/H250</f>
        <v>0</v>
      </c>
      <c r="K250" s="1012"/>
      <c r="L250" s="1012"/>
      <c r="M250" s="1011"/>
      <c r="N250" s="1228"/>
      <c r="O250" s="1012"/>
      <c r="P250" s="1012"/>
      <c r="Q250" s="1011"/>
      <c r="R250" s="1001"/>
    </row>
    <row r="251" spans="1:18" x14ac:dyDescent="0.2">
      <c r="A251" s="990"/>
      <c r="B251" s="1003" t="s">
        <v>37</v>
      </c>
      <c r="C251" s="1834" t="s">
        <v>520</v>
      </c>
      <c r="D251" s="1834"/>
      <c r="E251" s="1835"/>
      <c r="F251" s="1007" t="s">
        <v>511</v>
      </c>
      <c r="G251" s="1113"/>
      <c r="H251" s="995"/>
      <c r="I251" s="1115"/>
      <c r="J251" s="1228"/>
      <c r="K251" s="1012"/>
      <c r="L251" s="1012"/>
      <c r="M251" s="1011"/>
      <c r="N251" s="1228"/>
      <c r="O251" s="1012"/>
      <c r="P251" s="1012"/>
      <c r="Q251" s="1011"/>
      <c r="R251" s="1001"/>
    </row>
    <row r="252" spans="1:18" x14ac:dyDescent="0.2">
      <c r="A252" s="990"/>
      <c r="B252" s="1003" t="s">
        <v>122</v>
      </c>
      <c r="C252" s="1834" t="s">
        <v>649</v>
      </c>
      <c r="D252" s="1834"/>
      <c r="E252" s="1835"/>
      <c r="F252" s="1005" t="s">
        <v>513</v>
      </c>
      <c r="G252" s="1113"/>
      <c r="H252" s="995"/>
      <c r="I252" s="1115"/>
      <c r="J252" s="1228"/>
      <c r="K252" s="1012"/>
      <c r="L252" s="1012"/>
      <c r="M252" s="1011"/>
      <c r="N252" s="1228"/>
      <c r="O252" s="1012"/>
      <c r="P252" s="1012"/>
      <c r="Q252" s="1011"/>
      <c r="R252" s="1001"/>
    </row>
    <row r="253" spans="1:18" x14ac:dyDescent="0.2">
      <c r="A253" s="990"/>
      <c r="B253" s="1003" t="s">
        <v>124</v>
      </c>
      <c r="C253" s="1006" t="s">
        <v>584</v>
      </c>
      <c r="D253" s="1006"/>
      <c r="E253" s="1007"/>
      <c r="F253" s="1007" t="s">
        <v>511</v>
      </c>
      <c r="G253" s="1113"/>
      <c r="H253" s="995">
        <v>1834145</v>
      </c>
      <c r="I253" s="1115">
        <v>1834145</v>
      </c>
      <c r="J253" s="1228">
        <f>I253/H253</f>
        <v>1</v>
      </c>
      <c r="K253" s="1012"/>
      <c r="L253" s="1012"/>
      <c r="M253" s="1011"/>
      <c r="N253" s="1228"/>
      <c r="O253" s="1012"/>
      <c r="P253" s="1012"/>
      <c r="Q253" s="1011"/>
      <c r="R253" s="1001"/>
    </row>
    <row r="254" spans="1:18" x14ac:dyDescent="0.2">
      <c r="A254" s="990"/>
      <c r="B254" s="1003" t="s">
        <v>126</v>
      </c>
      <c r="C254" s="1834" t="s">
        <v>585</v>
      </c>
      <c r="D254" s="1834"/>
      <c r="E254" s="1835"/>
      <c r="F254" s="1007" t="s">
        <v>511</v>
      </c>
      <c r="G254" s="1113"/>
      <c r="H254" s="995"/>
      <c r="I254" s="1115"/>
      <c r="J254" s="1228"/>
      <c r="K254" s="1012"/>
      <c r="L254" s="1012"/>
      <c r="M254" s="1011"/>
      <c r="N254" s="1228"/>
      <c r="O254" s="1012"/>
      <c r="P254" s="1012"/>
      <c r="Q254" s="1011"/>
      <c r="R254" s="1001"/>
    </row>
    <row r="255" spans="1:18" x14ac:dyDescent="0.2">
      <c r="A255" s="990"/>
      <c r="B255" s="1003" t="s">
        <v>127</v>
      </c>
      <c r="C255" s="1834" t="s">
        <v>586</v>
      </c>
      <c r="D255" s="1834"/>
      <c r="E255" s="1835"/>
      <c r="F255" s="1007" t="s">
        <v>511</v>
      </c>
      <c r="G255" s="1121"/>
      <c r="H255" s="1157">
        <v>187520</v>
      </c>
      <c r="I255" s="1159">
        <v>76000</v>
      </c>
      <c r="J255" s="1228">
        <f>I255/H255</f>
        <v>0.40529010238907848</v>
      </c>
      <c r="K255" s="1021"/>
      <c r="L255" s="1021"/>
      <c r="M255" s="1020"/>
      <c r="N255" s="1228"/>
      <c r="O255" s="1012"/>
      <c r="P255" s="1012"/>
      <c r="Q255" s="1011"/>
      <c r="R255" s="1001"/>
    </row>
    <row r="256" spans="1:18" x14ac:dyDescent="0.2">
      <c r="A256" s="1017"/>
      <c r="B256" s="1003" t="s">
        <v>129</v>
      </c>
      <c r="C256" s="1834" t="s">
        <v>587</v>
      </c>
      <c r="D256" s="1834"/>
      <c r="E256" s="1835"/>
      <c r="F256" s="1007" t="s">
        <v>511</v>
      </c>
      <c r="G256" s="1121">
        <v>50800</v>
      </c>
      <c r="H256" s="1157">
        <v>1666060</v>
      </c>
      <c r="I256" s="1159">
        <v>1666060</v>
      </c>
      <c r="J256" s="1228">
        <f>I256/H256</f>
        <v>1</v>
      </c>
      <c r="K256" s="1021"/>
      <c r="L256" s="1021"/>
      <c r="M256" s="1020"/>
      <c r="N256" s="1228"/>
      <c r="O256" s="1012"/>
      <c r="P256" s="1012"/>
      <c r="Q256" s="1011"/>
      <c r="R256" s="1001"/>
    </row>
    <row r="257" spans="1:18" x14ac:dyDescent="0.2">
      <c r="A257" s="990"/>
      <c r="B257" s="1003" t="s">
        <v>131</v>
      </c>
      <c r="C257" s="1834" t="s">
        <v>588</v>
      </c>
      <c r="D257" s="1834"/>
      <c r="E257" s="1835"/>
      <c r="F257" s="1007" t="s">
        <v>513</v>
      </c>
      <c r="G257" s="1121"/>
      <c r="H257" s="1157">
        <v>108550</v>
      </c>
      <c r="I257" s="1159">
        <v>174999</v>
      </c>
      <c r="J257" s="1228">
        <f>I257/H257</f>
        <v>1.6121510824504837</v>
      </c>
      <c r="K257" s="1021"/>
      <c r="L257" s="1021"/>
      <c r="M257" s="1020"/>
      <c r="N257" s="1228"/>
      <c r="O257" s="1012"/>
      <c r="P257" s="1012"/>
      <c r="Q257" s="1011"/>
      <c r="R257" s="1001"/>
    </row>
    <row r="258" spans="1:18" x14ac:dyDescent="0.2">
      <c r="A258" s="990"/>
      <c r="B258" s="1003" t="s">
        <v>133</v>
      </c>
      <c r="C258" s="1834" t="s">
        <v>589</v>
      </c>
      <c r="D258" s="1834"/>
      <c r="E258" s="1835"/>
      <c r="F258" s="1007" t="s">
        <v>513</v>
      </c>
      <c r="G258" s="1121"/>
      <c r="H258" s="1157"/>
      <c r="I258" s="1159"/>
      <c r="J258" s="1228"/>
      <c r="K258" s="1021"/>
      <c r="L258" s="1021"/>
      <c r="M258" s="1020"/>
      <c r="N258" s="1228"/>
      <c r="O258" s="1021"/>
      <c r="P258" s="1021"/>
      <c r="Q258" s="1020"/>
      <c r="R258" s="1001"/>
    </row>
    <row r="259" spans="1:18" x14ac:dyDescent="0.2">
      <c r="A259" s="990"/>
      <c r="B259" s="1003" t="s">
        <v>135</v>
      </c>
      <c r="C259" s="1834" t="s">
        <v>650</v>
      </c>
      <c r="D259" s="1834"/>
      <c r="E259" s="1835"/>
      <c r="F259" s="1007" t="s">
        <v>513</v>
      </c>
      <c r="G259" s="1113"/>
      <c r="H259" s="988"/>
      <c r="I259" s="1384"/>
      <c r="J259" s="1228"/>
      <c r="K259" s="1143"/>
      <c r="L259" s="1143"/>
      <c r="M259" s="1150"/>
      <c r="N259" s="1228"/>
      <c r="O259" s="995">
        <v>1000000</v>
      </c>
      <c r="P259" s="995">
        <v>1000000</v>
      </c>
      <c r="Q259" s="1150"/>
      <c r="R259" s="1001">
        <f>Q259/P259</f>
        <v>0</v>
      </c>
    </row>
    <row r="260" spans="1:18" ht="13.5" thickBot="1" x14ac:dyDescent="0.25">
      <c r="A260" s="1022"/>
      <c r="B260" s="1003" t="s">
        <v>136</v>
      </c>
      <c r="C260" s="1834" t="s">
        <v>590</v>
      </c>
      <c r="D260" s="1834"/>
      <c r="E260" s="1835"/>
      <c r="F260" s="1007" t="s">
        <v>513</v>
      </c>
      <c r="G260" s="1170"/>
      <c r="H260" s="1171"/>
      <c r="I260" s="1172"/>
      <c r="J260" s="1237"/>
      <c r="K260" s="1119"/>
      <c r="L260" s="1119"/>
      <c r="M260" s="1173"/>
      <c r="N260" s="1228"/>
      <c r="O260" s="1174"/>
      <c r="P260" s="1119"/>
      <c r="Q260" s="1173"/>
      <c r="R260" s="1175"/>
    </row>
    <row r="261" spans="1:18" ht="14.25" thickTop="1" thickBot="1" x14ac:dyDescent="0.25">
      <c r="A261" s="1836" t="s">
        <v>595</v>
      </c>
      <c r="B261" s="1837"/>
      <c r="C261" s="1837"/>
      <c r="D261" s="1837"/>
      <c r="E261" s="1837"/>
      <c r="F261" s="1122"/>
      <c r="G261" s="1164">
        <f>SUM(G233:G259)</f>
        <v>99537235</v>
      </c>
      <c r="H261" s="1164">
        <f>SUM(H233:H260)</f>
        <v>309497030</v>
      </c>
      <c r="I261" s="1164">
        <f>SUM(I232:I260)</f>
        <v>123408935</v>
      </c>
      <c r="J261" s="1239"/>
      <c r="K261" s="1164">
        <f>SUM(K233:K260)</f>
        <v>18974045</v>
      </c>
      <c r="L261" s="1164">
        <f>SUM(L233:L260)</f>
        <v>25291018</v>
      </c>
      <c r="M261" s="1164">
        <f>SUM(M233:M260)</f>
        <v>11511271</v>
      </c>
      <c r="N261" s="1164"/>
      <c r="O261" s="1164">
        <f>SUM(O233:O260)</f>
        <v>1004350</v>
      </c>
      <c r="P261" s="1164">
        <f>SUM(P232:P259)</f>
        <v>1004350</v>
      </c>
      <c r="Q261" s="1164"/>
      <c r="R261" s="1165"/>
    </row>
    <row r="262" spans="1:18" ht="13.5" thickTop="1" x14ac:dyDescent="0.2">
      <c r="A262" s="979"/>
      <c r="B262" s="979"/>
      <c r="C262" s="979"/>
      <c r="D262" s="979"/>
      <c r="E262" s="979"/>
      <c r="F262" s="979"/>
      <c r="G262" s="979"/>
      <c r="H262" s="979"/>
      <c r="I262" s="1027"/>
      <c r="J262" s="979"/>
      <c r="K262" s="979"/>
      <c r="L262" s="979"/>
      <c r="M262" s="979"/>
      <c r="N262" s="1027"/>
      <c r="O262" s="979"/>
      <c r="P262" s="979"/>
      <c r="Q262" s="979"/>
      <c r="R262" s="979"/>
    </row>
    <row r="263" spans="1:18" x14ac:dyDescent="0.2">
      <c r="A263" s="979"/>
      <c r="B263" s="979"/>
      <c r="C263" s="979"/>
      <c r="D263" s="979"/>
      <c r="E263" s="979"/>
      <c r="F263" s="979"/>
      <c r="G263" s="979"/>
      <c r="H263" s="979"/>
      <c r="I263" s="979"/>
      <c r="J263" s="979"/>
      <c r="K263" s="979"/>
      <c r="L263" s="979"/>
      <c r="M263" s="979"/>
      <c r="N263" s="979"/>
      <c r="O263" s="979"/>
      <c r="P263" s="979"/>
      <c r="Q263" s="979"/>
      <c r="R263" s="979"/>
    </row>
    <row r="264" spans="1:18" x14ac:dyDescent="0.2">
      <c r="A264" s="979"/>
      <c r="B264" s="979"/>
      <c r="C264" s="979"/>
      <c r="D264" s="979"/>
      <c r="E264" s="979"/>
      <c r="F264" s="979"/>
      <c r="G264" s="979"/>
      <c r="H264" s="979"/>
      <c r="I264" s="979"/>
      <c r="J264" s="979"/>
      <c r="K264" s="979"/>
      <c r="L264" s="979"/>
      <c r="M264" s="979"/>
      <c r="N264" s="979"/>
      <c r="O264" s="979"/>
      <c r="P264" s="979"/>
      <c r="Q264" s="979"/>
      <c r="R264" s="979"/>
    </row>
    <row r="265" spans="1:18" x14ac:dyDescent="0.2">
      <c r="A265" s="979"/>
      <c r="B265" s="979"/>
      <c r="C265" s="979"/>
      <c r="D265" s="979"/>
      <c r="E265" s="979"/>
      <c r="F265" s="979"/>
      <c r="G265" s="979"/>
      <c r="H265" s="979"/>
      <c r="I265" s="979"/>
      <c r="J265" s="979"/>
      <c r="K265" s="979"/>
      <c r="L265" s="979"/>
      <c r="M265" s="979"/>
      <c r="N265" s="979"/>
      <c r="O265" s="979"/>
      <c r="P265" s="979"/>
      <c r="Q265" s="979"/>
      <c r="R265" s="979"/>
    </row>
    <row r="266" spans="1:18" x14ac:dyDescent="0.2">
      <c r="A266" s="979"/>
      <c r="B266" s="979"/>
      <c r="C266" s="979"/>
      <c r="D266" s="979"/>
      <c r="E266" s="979"/>
      <c r="F266" s="979"/>
      <c r="G266" s="979"/>
      <c r="H266" s="979"/>
      <c r="I266" s="979"/>
      <c r="J266" s="979"/>
      <c r="K266" s="979"/>
      <c r="L266" s="979"/>
      <c r="M266" s="979"/>
      <c r="N266" s="979"/>
      <c r="O266" s="979"/>
      <c r="P266" s="979"/>
      <c r="Q266" s="979"/>
      <c r="R266" s="979"/>
    </row>
    <row r="267" spans="1:18" x14ac:dyDescent="0.2">
      <c r="A267" s="979"/>
      <c r="B267" s="979"/>
      <c r="C267" s="979"/>
      <c r="D267" s="979"/>
      <c r="E267" s="979"/>
      <c r="F267" s="979"/>
      <c r="G267" s="979"/>
      <c r="H267" s="979"/>
      <c r="I267" s="979"/>
      <c r="J267" s="979"/>
      <c r="K267" s="979"/>
      <c r="L267" s="979"/>
      <c r="M267" s="979"/>
      <c r="N267" s="979"/>
      <c r="O267" s="979"/>
      <c r="P267" s="979"/>
      <c r="Q267" s="979"/>
      <c r="R267" s="979"/>
    </row>
    <row r="268" spans="1:18" x14ac:dyDescent="0.2">
      <c r="A268" s="979"/>
      <c r="B268" s="979"/>
      <c r="C268" s="979"/>
      <c r="D268" s="979"/>
      <c r="E268" s="979"/>
      <c r="F268" s="979"/>
      <c r="G268" s="979"/>
      <c r="H268" s="979"/>
      <c r="I268" s="979"/>
      <c r="J268" s="979"/>
      <c r="K268" s="979"/>
      <c r="L268" s="979"/>
      <c r="M268" s="979"/>
      <c r="N268" s="979"/>
      <c r="O268" s="979"/>
      <c r="P268" s="979"/>
      <c r="Q268" s="979"/>
      <c r="R268" s="979"/>
    </row>
    <row r="269" spans="1:18" x14ac:dyDescent="0.2">
      <c r="A269" s="979"/>
      <c r="B269" s="979"/>
      <c r="C269" s="979"/>
      <c r="D269" s="979"/>
      <c r="E269" s="979"/>
      <c r="F269" s="979"/>
      <c r="G269" s="979"/>
      <c r="H269" s="979"/>
      <c r="I269" s="979"/>
      <c r="J269" s="979"/>
      <c r="K269" s="979"/>
      <c r="L269" s="979"/>
      <c r="M269" s="979"/>
      <c r="N269" s="979"/>
      <c r="O269" s="979"/>
      <c r="P269" s="979"/>
      <c r="Q269" s="979"/>
      <c r="R269" s="979"/>
    </row>
    <row r="270" spans="1:18" x14ac:dyDescent="0.2">
      <c r="A270" s="979"/>
      <c r="B270" s="979"/>
      <c r="C270" s="979"/>
      <c r="D270" s="979"/>
      <c r="E270" s="979"/>
      <c r="F270" s="979"/>
      <c r="G270" s="979"/>
      <c r="H270" s="979"/>
      <c r="I270" s="979"/>
      <c r="J270" s="979"/>
      <c r="K270" s="979"/>
      <c r="L270" s="979"/>
      <c r="M270" s="979"/>
      <c r="N270" s="979"/>
      <c r="O270" s="979"/>
      <c r="P270" s="979"/>
      <c r="Q270" s="979"/>
      <c r="R270" s="979"/>
    </row>
    <row r="271" spans="1:18" x14ac:dyDescent="0.2">
      <c r="A271" s="979"/>
      <c r="B271" s="979"/>
      <c r="C271" s="979"/>
      <c r="D271" s="979"/>
      <c r="E271" s="979"/>
      <c r="F271" s="979"/>
      <c r="G271" s="979"/>
      <c r="H271" s="979"/>
      <c r="I271" s="979"/>
      <c r="J271" s="979"/>
      <c r="K271" s="979"/>
      <c r="L271" s="979"/>
      <c r="M271" s="979"/>
      <c r="N271" s="979"/>
      <c r="O271" s="979"/>
      <c r="P271" s="979"/>
      <c r="Q271" s="979"/>
      <c r="R271" s="979"/>
    </row>
    <row r="272" spans="1:18" x14ac:dyDescent="0.2">
      <c r="A272" s="979"/>
      <c r="B272" s="979"/>
      <c r="C272" s="979"/>
      <c r="D272" s="979"/>
      <c r="E272" s="979"/>
      <c r="F272" s="979"/>
      <c r="G272" s="979"/>
      <c r="H272" s="979"/>
      <c r="I272" s="979"/>
      <c r="J272" s="979"/>
      <c r="K272" s="979"/>
      <c r="L272" s="979"/>
      <c r="M272" s="979"/>
      <c r="N272" s="979"/>
      <c r="O272" s="979"/>
      <c r="P272" s="979"/>
      <c r="Q272" s="979"/>
      <c r="R272" s="979"/>
    </row>
    <row r="273" spans="1:18" x14ac:dyDescent="0.2">
      <c r="A273" s="979"/>
      <c r="B273" s="979"/>
      <c r="C273" s="979"/>
      <c r="D273" s="979"/>
      <c r="E273" s="979"/>
      <c r="F273" s="979"/>
      <c r="G273" s="979"/>
      <c r="H273" s="979"/>
      <c r="I273" s="979"/>
      <c r="J273" s="979"/>
      <c r="K273" s="979"/>
      <c r="L273" s="979"/>
      <c r="M273" s="979"/>
      <c r="N273" s="979"/>
      <c r="O273" s="979"/>
      <c r="P273" s="979"/>
      <c r="Q273" s="979"/>
      <c r="R273" s="979"/>
    </row>
    <row r="274" spans="1:18" x14ac:dyDescent="0.2">
      <c r="A274" s="979"/>
      <c r="B274" s="979"/>
      <c r="C274" s="979"/>
      <c r="D274" s="979"/>
      <c r="E274" s="979"/>
      <c r="F274" s="979"/>
      <c r="G274" s="979"/>
      <c r="H274" s="979"/>
      <c r="I274" s="979"/>
      <c r="J274" s="979"/>
      <c r="K274" s="979"/>
      <c r="L274" s="979"/>
      <c r="M274" s="979"/>
      <c r="N274" s="979"/>
      <c r="O274" s="979"/>
      <c r="P274" s="979"/>
      <c r="Q274" s="979"/>
      <c r="R274" s="979"/>
    </row>
    <row r="275" spans="1:18" x14ac:dyDescent="0.2">
      <c r="A275" s="979"/>
      <c r="B275" s="979"/>
      <c r="C275" s="979"/>
      <c r="D275" s="979"/>
      <c r="E275" s="979"/>
      <c r="F275" s="979"/>
      <c r="G275" s="979"/>
      <c r="H275" s="979"/>
      <c r="I275" s="979"/>
      <c r="J275" s="979"/>
      <c r="K275" s="979"/>
      <c r="L275" s="979"/>
      <c r="M275" s="979"/>
      <c r="N275" s="979"/>
      <c r="O275" s="979"/>
      <c r="P275" s="979"/>
      <c r="Q275" s="979"/>
      <c r="R275" s="979"/>
    </row>
    <row r="276" spans="1:18" x14ac:dyDescent="0.2">
      <c r="A276" s="979"/>
      <c r="B276" s="979"/>
      <c r="C276" s="979"/>
      <c r="D276" s="979"/>
      <c r="E276" s="979"/>
      <c r="F276" s="979"/>
      <c r="G276" s="979"/>
      <c r="H276" s="979"/>
      <c r="I276" s="979"/>
      <c r="J276" s="979"/>
      <c r="K276" s="979"/>
      <c r="L276" s="979"/>
      <c r="M276" s="979"/>
      <c r="N276" s="979"/>
      <c r="O276" s="979"/>
      <c r="P276" s="979"/>
      <c r="Q276" s="979"/>
      <c r="R276" s="979"/>
    </row>
    <row r="277" spans="1:18" x14ac:dyDescent="0.2">
      <c r="A277" s="979"/>
      <c r="B277" s="1791" t="s">
        <v>622</v>
      </c>
      <c r="C277" s="1791"/>
      <c r="D277" s="1791"/>
      <c r="E277" s="1791"/>
      <c r="F277" s="1791"/>
      <c r="G277" s="1791"/>
      <c r="H277" s="1791"/>
      <c r="I277" s="1791"/>
      <c r="J277" s="1791"/>
      <c r="K277" s="1791"/>
      <c r="L277" s="1791"/>
      <c r="M277" s="1791"/>
      <c r="N277" s="1791"/>
      <c r="O277" s="1791"/>
      <c r="P277" s="1791"/>
      <c r="Q277" s="1791"/>
      <c r="R277" s="1791"/>
    </row>
    <row r="278" spans="1:18" x14ac:dyDescent="0.2">
      <c r="A278" s="1792" t="s">
        <v>644</v>
      </c>
      <c r="B278" s="1792"/>
      <c r="C278" s="1792"/>
      <c r="D278" s="1792"/>
      <c r="E278" s="1792"/>
      <c r="F278" s="1792"/>
      <c r="G278" s="1792"/>
      <c r="H278" s="1792"/>
      <c r="I278" s="1792"/>
      <c r="J278" s="1792"/>
      <c r="K278" s="1792"/>
      <c r="L278" s="1792"/>
      <c r="M278" s="1792"/>
      <c r="N278" s="1792"/>
      <c r="O278" s="1792"/>
      <c r="P278" s="1792"/>
      <c r="Q278" s="1792"/>
      <c r="R278" s="1792"/>
    </row>
    <row r="279" spans="1:18" ht="12.75" customHeight="1" x14ac:dyDescent="0.2">
      <c r="A279" s="1793" t="s">
        <v>657</v>
      </c>
      <c r="B279" s="1793"/>
      <c r="C279" s="1793"/>
      <c r="D279" s="1793"/>
      <c r="E279" s="1793"/>
      <c r="F279" s="1793"/>
      <c r="G279" s="1793"/>
      <c r="H279" s="1793"/>
      <c r="I279" s="1793"/>
      <c r="J279" s="1793"/>
      <c r="K279" s="1793"/>
      <c r="L279" s="1793"/>
      <c r="M279" s="1793"/>
      <c r="N279" s="1793"/>
      <c r="O279" s="1793"/>
      <c r="P279" s="1793"/>
      <c r="Q279" s="1793"/>
      <c r="R279" s="1793"/>
    </row>
    <row r="280" spans="1:18" ht="13.5" thickBot="1" x14ac:dyDescent="0.25">
      <c r="A280" s="1794" t="s">
        <v>350</v>
      </c>
      <c r="B280" s="1795"/>
      <c r="C280" s="1795"/>
      <c r="D280" s="1795"/>
      <c r="E280" s="1795"/>
      <c r="F280" s="1795"/>
      <c r="G280" s="1795"/>
      <c r="H280" s="1795"/>
      <c r="I280" s="1795"/>
      <c r="J280" s="1795"/>
      <c r="K280" s="1795"/>
      <c r="L280" s="1795"/>
      <c r="M280" s="1795"/>
      <c r="N280" s="1795"/>
      <c r="O280" s="1795"/>
      <c r="P280" s="1795"/>
      <c r="Q280" s="1795"/>
      <c r="R280" s="1795"/>
    </row>
    <row r="281" spans="1:18" ht="13.5" thickTop="1" x14ac:dyDescent="0.2">
      <c r="A281" s="1854" t="s">
        <v>0</v>
      </c>
      <c r="B281" s="1798" t="s">
        <v>571</v>
      </c>
      <c r="C281" s="1799"/>
      <c r="D281" s="1799"/>
      <c r="E281" s="1799"/>
      <c r="F281" s="1802" t="s">
        <v>505</v>
      </c>
      <c r="G281" s="1853" t="s">
        <v>27</v>
      </c>
      <c r="H281" s="1853"/>
      <c r="I281" s="1853"/>
      <c r="J281" s="1853"/>
      <c r="K281" s="1853"/>
      <c r="L281" s="1853"/>
      <c r="M281" s="1853"/>
      <c r="N281" s="1853"/>
      <c r="O281" s="1853"/>
      <c r="P281" s="1853"/>
      <c r="Q281" s="1853"/>
      <c r="R281" s="1857"/>
    </row>
    <row r="282" spans="1:18" x14ac:dyDescent="0.2">
      <c r="A282" s="1855"/>
      <c r="B282" s="1800"/>
      <c r="C282" s="1801"/>
      <c r="D282" s="1801"/>
      <c r="E282" s="1801"/>
      <c r="F282" s="1803"/>
      <c r="G282" s="1858" t="s">
        <v>619</v>
      </c>
      <c r="H282" s="1858"/>
      <c r="I282" s="1858"/>
      <c r="J282" s="1858"/>
      <c r="K282" s="1859" t="s">
        <v>620</v>
      </c>
      <c r="L282" s="1860"/>
      <c r="M282" s="1860"/>
      <c r="N282" s="1861"/>
      <c r="O282" s="1860" t="s">
        <v>621</v>
      </c>
      <c r="P282" s="1860"/>
      <c r="Q282" s="1860"/>
      <c r="R282" s="1861"/>
    </row>
    <row r="283" spans="1:18" ht="12.75" customHeight="1" x14ac:dyDescent="0.2">
      <c r="A283" s="1855"/>
      <c r="B283" s="1800"/>
      <c r="C283" s="1801"/>
      <c r="D283" s="1801"/>
      <c r="E283" s="1801"/>
      <c r="F283" s="1803"/>
      <c r="G283" s="1822" t="s">
        <v>634</v>
      </c>
      <c r="H283" s="1824" t="s">
        <v>656</v>
      </c>
      <c r="I283" s="1824" t="s">
        <v>467</v>
      </c>
      <c r="J283" s="1826" t="s">
        <v>655</v>
      </c>
      <c r="K283" s="1822" t="s">
        <v>634</v>
      </c>
      <c r="L283" s="1824" t="s">
        <v>656</v>
      </c>
      <c r="M283" s="1824" t="s">
        <v>467</v>
      </c>
      <c r="N283" s="1826" t="s">
        <v>655</v>
      </c>
      <c r="O283" s="1822" t="s">
        <v>634</v>
      </c>
      <c r="P283" s="1824" t="s">
        <v>656</v>
      </c>
      <c r="Q283" s="1824" t="s">
        <v>467</v>
      </c>
      <c r="R283" s="1826" t="s">
        <v>655</v>
      </c>
    </row>
    <row r="284" spans="1:18" x14ac:dyDescent="0.2">
      <c r="A284" s="1855"/>
      <c r="B284" s="1800"/>
      <c r="C284" s="1801"/>
      <c r="D284" s="1801"/>
      <c r="E284" s="1801"/>
      <c r="F284" s="1803"/>
      <c r="G284" s="1823"/>
      <c r="H284" s="1825"/>
      <c r="I284" s="1825"/>
      <c r="J284" s="1827"/>
      <c r="K284" s="1823"/>
      <c r="L284" s="1825"/>
      <c r="M284" s="1825"/>
      <c r="N284" s="1827"/>
      <c r="O284" s="1823"/>
      <c r="P284" s="1825"/>
      <c r="Q284" s="1825"/>
      <c r="R284" s="1827"/>
    </row>
    <row r="285" spans="1:18" x14ac:dyDescent="0.2">
      <c r="A285" s="1856"/>
      <c r="B285" s="1829"/>
      <c r="C285" s="1862"/>
      <c r="D285" s="1862"/>
      <c r="E285" s="1862"/>
      <c r="F285" s="1804"/>
      <c r="G285" s="985" t="s">
        <v>131</v>
      </c>
      <c r="H285" s="982" t="s">
        <v>133</v>
      </c>
      <c r="I285" s="983" t="s">
        <v>135</v>
      </c>
      <c r="J285" s="983" t="s">
        <v>136</v>
      </c>
      <c r="K285" s="981" t="s">
        <v>137</v>
      </c>
      <c r="L285" s="982" t="s">
        <v>139</v>
      </c>
      <c r="M285" s="983" t="s">
        <v>141</v>
      </c>
      <c r="N285" s="984" t="s">
        <v>143</v>
      </c>
      <c r="O285" s="985" t="s">
        <v>145</v>
      </c>
      <c r="P285" s="982" t="s">
        <v>146</v>
      </c>
      <c r="Q285" s="983" t="s">
        <v>148</v>
      </c>
      <c r="R285" s="984" t="s">
        <v>150</v>
      </c>
    </row>
    <row r="286" spans="1:18" x14ac:dyDescent="0.2">
      <c r="A286" s="981"/>
      <c r="B286" s="1028" t="s">
        <v>597</v>
      </c>
      <c r="C286" s="1004"/>
      <c r="D286" s="1004"/>
      <c r="E286" s="1004"/>
      <c r="F286" s="1029"/>
      <c r="G286" s="1123">
        <f>G261</f>
        <v>99537235</v>
      </c>
      <c r="H286" s="1008">
        <f>H261</f>
        <v>309497030</v>
      </c>
      <c r="I286" s="1176">
        <f>I261</f>
        <v>123408935</v>
      </c>
      <c r="J286" s="1236"/>
      <c r="K286" s="1123">
        <f>K261</f>
        <v>18974045</v>
      </c>
      <c r="L286" s="1124">
        <f>L261</f>
        <v>25291018</v>
      </c>
      <c r="M286" s="1008">
        <f>M261</f>
        <v>11511271</v>
      </c>
      <c r="N286" s="1127"/>
      <c r="O286" s="1126">
        <f>O261</f>
        <v>1004350</v>
      </c>
      <c r="P286" s="1008">
        <f>P261</f>
        <v>1004350</v>
      </c>
      <c r="Q286" s="1008"/>
      <c r="R286" s="1125"/>
    </row>
    <row r="287" spans="1:18" x14ac:dyDescent="0.2">
      <c r="A287" s="1033"/>
      <c r="B287" s="983">
        <v>29</v>
      </c>
      <c r="C287" s="1834" t="s">
        <v>591</v>
      </c>
      <c r="D287" s="1834"/>
      <c r="E287" s="1834"/>
      <c r="F287" s="1034" t="s">
        <v>511</v>
      </c>
      <c r="G287" s="1113">
        <v>25400</v>
      </c>
      <c r="H287" s="995">
        <v>2309538</v>
      </c>
      <c r="I287" s="1115">
        <v>2309538</v>
      </c>
      <c r="J287" s="1228">
        <f>I287/H287</f>
        <v>1</v>
      </c>
      <c r="K287" s="1343"/>
      <c r="L287" s="1040">
        <v>355600</v>
      </c>
      <c r="M287" s="1091">
        <v>355600</v>
      </c>
      <c r="N287" s="1228">
        <f>M287/L287</f>
        <v>1</v>
      </c>
      <c r="O287" s="987"/>
      <c r="P287" s="988"/>
      <c r="Q287" s="1384"/>
      <c r="R287" s="997"/>
    </row>
    <row r="288" spans="1:18" x14ac:dyDescent="0.2">
      <c r="A288" s="1033"/>
      <c r="B288" s="983">
        <v>30</v>
      </c>
      <c r="C288" s="1834" t="s">
        <v>592</v>
      </c>
      <c r="D288" s="1834"/>
      <c r="E288" s="1835"/>
      <c r="F288" s="1034" t="s">
        <v>511</v>
      </c>
      <c r="G288" s="1121"/>
      <c r="H288" s="1159"/>
      <c r="I288" s="1159"/>
      <c r="J288" s="1228"/>
      <c r="K288" s="1343"/>
      <c r="L288" s="1343"/>
      <c r="M288" s="1342"/>
      <c r="N288" s="1386"/>
      <c r="O288" s="987"/>
      <c r="P288" s="995">
        <v>220000</v>
      </c>
      <c r="Q288" s="1115"/>
      <c r="R288" s="997"/>
    </row>
    <row r="289" spans="1:18" x14ac:dyDescent="0.2">
      <c r="A289" s="1033"/>
      <c r="B289" s="983">
        <v>31</v>
      </c>
      <c r="C289" s="1834" t="s">
        <v>593</v>
      </c>
      <c r="D289" s="1834"/>
      <c r="E289" s="1835"/>
      <c r="F289" s="1034" t="s">
        <v>511</v>
      </c>
      <c r="G289" s="1121">
        <v>3876399</v>
      </c>
      <c r="H289" s="1159">
        <v>3876399</v>
      </c>
      <c r="I289" s="1159">
        <v>3880290</v>
      </c>
      <c r="J289" s="1228">
        <f>I289/H289</f>
        <v>1.0010037666401215</v>
      </c>
      <c r="K289" s="1044">
        <v>9209000</v>
      </c>
      <c r="L289" s="1044">
        <v>9209000</v>
      </c>
      <c r="M289" s="1044">
        <v>2471147</v>
      </c>
      <c r="N289" s="1386">
        <f>M289/L289</f>
        <v>0.26834042784232814</v>
      </c>
      <c r="O289" s="987"/>
      <c r="P289" s="988"/>
      <c r="Q289" s="1384"/>
      <c r="R289" s="997"/>
    </row>
    <row r="290" spans="1:18" x14ac:dyDescent="0.2">
      <c r="A290" s="1033"/>
      <c r="B290" s="983">
        <v>32</v>
      </c>
      <c r="C290" s="1834" t="s">
        <v>594</v>
      </c>
      <c r="D290" s="1834"/>
      <c r="E290" s="1835"/>
      <c r="F290" s="1034" t="s">
        <v>511</v>
      </c>
      <c r="G290" s="1113"/>
      <c r="H290" s="1159"/>
      <c r="I290" s="1159"/>
      <c r="J290" s="1228"/>
      <c r="K290" s="1343"/>
      <c r="L290" s="1343"/>
      <c r="M290" s="1044"/>
      <c r="N290" s="1386"/>
      <c r="O290" s="1352"/>
      <c r="P290" s="988"/>
      <c r="Q290" s="1387"/>
      <c r="R290" s="997"/>
    </row>
    <row r="291" spans="1:18" x14ac:dyDescent="0.2">
      <c r="A291" s="1033"/>
      <c r="B291" s="983">
        <v>33</v>
      </c>
      <c r="C291" s="1006" t="s">
        <v>651</v>
      </c>
      <c r="D291" s="1007"/>
      <c r="E291" s="1016"/>
      <c r="F291" s="1007" t="s">
        <v>513</v>
      </c>
      <c r="G291" s="1177"/>
      <c r="H291" s="1159"/>
      <c r="I291" s="1159"/>
      <c r="J291" s="1228"/>
      <c r="K291" s="1343"/>
      <c r="L291" s="1343"/>
      <c r="M291" s="1044"/>
      <c r="N291" s="1386"/>
      <c r="O291" s="1352"/>
      <c r="P291" s="988"/>
      <c r="Q291" s="1387"/>
      <c r="R291" s="997"/>
    </row>
    <row r="292" spans="1:18" x14ac:dyDescent="0.2">
      <c r="A292" s="1033"/>
      <c r="B292" s="983" t="s">
        <v>146</v>
      </c>
      <c r="C292" s="1006" t="s">
        <v>652</v>
      </c>
      <c r="D292" s="1006"/>
      <c r="E292" s="1006"/>
      <c r="F292" s="1034" t="s">
        <v>511</v>
      </c>
      <c r="G292" s="1121"/>
      <c r="H292" s="1159"/>
      <c r="I292" s="1159"/>
      <c r="J292" s="1235"/>
      <c r="K292" s="1343"/>
      <c r="L292" s="1343"/>
      <c r="M292" s="1044"/>
      <c r="N292" s="1386"/>
      <c r="O292" s="1352"/>
      <c r="P292" s="988"/>
      <c r="Q292" s="1387"/>
      <c r="R292" s="997"/>
    </row>
    <row r="293" spans="1:18" x14ac:dyDescent="0.2">
      <c r="A293" s="1033"/>
      <c r="B293" s="983" t="s">
        <v>148</v>
      </c>
      <c r="C293" s="1006" t="s">
        <v>639</v>
      </c>
      <c r="D293" s="1006"/>
      <c r="E293" s="1006"/>
      <c r="F293" s="1034" t="s">
        <v>513</v>
      </c>
      <c r="G293" s="1121"/>
      <c r="H293" s="1159">
        <v>4512398</v>
      </c>
      <c r="I293" s="1159">
        <v>4512398</v>
      </c>
      <c r="J293" s="1228">
        <f>I293/H293</f>
        <v>1</v>
      </c>
      <c r="K293" s="1343"/>
      <c r="L293" s="1343"/>
      <c r="M293" s="1044"/>
      <c r="N293" s="1386"/>
      <c r="O293" s="1352"/>
      <c r="P293" s="988"/>
      <c r="Q293" s="1387"/>
      <c r="R293" s="997"/>
    </row>
    <row r="294" spans="1:18" x14ac:dyDescent="0.2">
      <c r="A294" s="1033"/>
      <c r="B294" s="983" t="s">
        <v>150</v>
      </c>
      <c r="C294" s="1006" t="s">
        <v>653</v>
      </c>
      <c r="D294" s="1006"/>
      <c r="E294" s="1006"/>
      <c r="F294" s="1034" t="s">
        <v>511</v>
      </c>
      <c r="G294" s="1113"/>
      <c r="H294" s="1159">
        <v>212733</v>
      </c>
      <c r="I294" s="1159">
        <v>1000634</v>
      </c>
      <c r="J294" s="1228">
        <f>I294/H294</f>
        <v>4.7037084044318469</v>
      </c>
      <c r="K294" s="1383"/>
      <c r="L294" s="1044">
        <v>3889133</v>
      </c>
      <c r="M294" s="1044">
        <v>3889133</v>
      </c>
      <c r="N294" s="1386">
        <f>M294/L294</f>
        <v>1</v>
      </c>
      <c r="O294" s="1352"/>
      <c r="P294" s="988"/>
      <c r="Q294" s="1387"/>
      <c r="R294" s="997"/>
    </row>
    <row r="295" spans="1:18" x14ac:dyDescent="0.2">
      <c r="A295" s="1033"/>
      <c r="B295" s="983" t="s">
        <v>152</v>
      </c>
      <c r="C295" s="1006" t="s">
        <v>463</v>
      </c>
      <c r="D295" s="1006"/>
      <c r="E295" s="1006"/>
      <c r="F295" s="1016" t="s">
        <v>511</v>
      </c>
      <c r="G295" s="1177"/>
      <c r="H295" s="1159"/>
      <c r="I295" s="1159"/>
      <c r="J295" s="1388"/>
      <c r="K295" s="1383"/>
      <c r="L295" s="1343"/>
      <c r="M295" s="1044">
        <v>240000</v>
      </c>
      <c r="N295" s="1386"/>
      <c r="O295" s="1352"/>
      <c r="P295" s="988"/>
      <c r="Q295" s="1387"/>
      <c r="R295" s="997"/>
    </row>
    <row r="296" spans="1:18" x14ac:dyDescent="0.2">
      <c r="A296" s="1033"/>
      <c r="B296" s="1838" t="s">
        <v>528</v>
      </c>
      <c r="C296" s="1839"/>
      <c r="D296" s="1839"/>
      <c r="E296" s="1839"/>
      <c r="F296" s="1015"/>
      <c r="G296" s="1020">
        <f>SUM(G286:G289)</f>
        <v>103439034</v>
      </c>
      <c r="H296" s="1020">
        <f>SUM(H286:H295)</f>
        <v>320408098</v>
      </c>
      <c r="I296" s="1020">
        <f>SUM(I286:I294)</f>
        <v>135111795</v>
      </c>
      <c r="J296" s="1370">
        <f>I296/H296</f>
        <v>0.42168657984418356</v>
      </c>
      <c r="K296" s="998">
        <f>SUM(K286:K289)</f>
        <v>28183045</v>
      </c>
      <c r="L296" s="999">
        <f>SUM(L286:L295)</f>
        <v>38744751</v>
      </c>
      <c r="M296" s="999">
        <f>SUM(M286:M295)</f>
        <v>18467151</v>
      </c>
      <c r="N296" s="1371">
        <f>M296/L296</f>
        <v>0.47663620292720427</v>
      </c>
      <c r="O296" s="1134">
        <f>SUM(O286:O291)</f>
        <v>1004350</v>
      </c>
      <c r="P296" s="1002">
        <f>SUM(P286:P295)</f>
        <v>1224350</v>
      </c>
      <c r="Q296" s="1135">
        <f>SUM(Q288:Q293)</f>
        <v>0</v>
      </c>
      <c r="R296" s="1001">
        <f>Q296/P296</f>
        <v>0</v>
      </c>
    </row>
    <row r="297" spans="1:18" x14ac:dyDescent="0.2">
      <c r="A297" s="1045"/>
      <c r="B297" s="983"/>
      <c r="C297" s="1832"/>
      <c r="D297" s="1832"/>
      <c r="E297" s="1832"/>
      <c r="F297" s="1015"/>
      <c r="G297" s="1113"/>
      <c r="H297" s="995"/>
      <c r="I297" s="1115"/>
      <c r="J297" s="1125"/>
      <c r="K297" s="996"/>
      <c r="L297" s="995"/>
      <c r="M297" s="1115"/>
      <c r="N297" s="1236"/>
      <c r="O297" s="998"/>
      <c r="P297" s="1002"/>
      <c r="Q297" s="1000"/>
      <c r="R297" s="1125"/>
    </row>
    <row r="298" spans="1:18" x14ac:dyDescent="0.2">
      <c r="A298" s="1045"/>
      <c r="B298" s="983"/>
      <c r="C298" s="1832"/>
      <c r="D298" s="1832"/>
      <c r="E298" s="1832"/>
      <c r="F298" s="1015"/>
      <c r="G298" s="1009"/>
      <c r="H298" s="1012"/>
      <c r="I298" s="1011"/>
      <c r="J298" s="1125"/>
      <c r="K298" s="1010"/>
      <c r="L298" s="1012"/>
      <c r="M298" s="1011"/>
      <c r="N298" s="1236"/>
      <c r="O298" s="1009"/>
      <c r="P298" s="1012"/>
      <c r="Q298" s="1011"/>
      <c r="R298" s="1125"/>
    </row>
    <row r="299" spans="1:18" x14ac:dyDescent="0.2">
      <c r="A299" s="1045"/>
      <c r="B299" s="983"/>
      <c r="C299" s="1832"/>
      <c r="D299" s="1832"/>
      <c r="E299" s="1832"/>
      <c r="F299" s="1015"/>
      <c r="G299" s="1009"/>
      <c r="H299" s="1012"/>
      <c r="I299" s="1011"/>
      <c r="J299" s="1125"/>
      <c r="K299" s="1010"/>
      <c r="L299" s="1012"/>
      <c r="M299" s="1011"/>
      <c r="N299" s="1236"/>
      <c r="O299" s="1009"/>
      <c r="P299" s="1012"/>
      <c r="Q299" s="1011"/>
      <c r="R299" s="1125"/>
    </row>
    <row r="300" spans="1:18" x14ac:dyDescent="0.2">
      <c r="A300" s="1045"/>
      <c r="B300" s="1838" t="s">
        <v>599</v>
      </c>
      <c r="C300" s="1839"/>
      <c r="D300" s="1839"/>
      <c r="E300" s="1840"/>
      <c r="F300" s="1006"/>
      <c r="G300" s="1018"/>
      <c r="H300" s="1021"/>
      <c r="I300" s="1020"/>
      <c r="J300" s="1125"/>
      <c r="K300" s="1019"/>
      <c r="L300" s="1021"/>
      <c r="M300" s="1020"/>
      <c r="N300" s="1236"/>
      <c r="O300" s="1018"/>
      <c r="P300" s="1021"/>
      <c r="Q300" s="1020"/>
      <c r="R300" s="1125"/>
    </row>
    <row r="301" spans="1:18" x14ac:dyDescent="0.2">
      <c r="A301" s="1045"/>
      <c r="B301" s="1057">
        <v>1</v>
      </c>
      <c r="C301" s="1832" t="s">
        <v>575</v>
      </c>
      <c r="D301" s="1832"/>
      <c r="E301" s="1833"/>
      <c r="F301" s="1034" t="s">
        <v>511</v>
      </c>
      <c r="G301" s="1018">
        <v>318000</v>
      </c>
      <c r="H301" s="1021">
        <v>318000</v>
      </c>
      <c r="I301" s="1020">
        <v>59970</v>
      </c>
      <c r="J301" s="1228">
        <f>I301/H301</f>
        <v>0.18858490566037736</v>
      </c>
      <c r="K301" s="1019"/>
      <c r="L301" s="1021"/>
      <c r="M301" s="1020"/>
      <c r="N301" s="1236"/>
      <c r="O301" s="1018"/>
      <c r="P301" s="1021"/>
      <c r="Q301" s="1020"/>
      <c r="R301" s="1125"/>
    </row>
    <row r="302" spans="1:18" x14ac:dyDescent="0.2">
      <c r="A302" s="981">
        <v>1</v>
      </c>
      <c r="B302" s="1057">
        <v>2</v>
      </c>
      <c r="C302" s="1834" t="s">
        <v>600</v>
      </c>
      <c r="D302" s="1834"/>
      <c r="E302" s="1834"/>
      <c r="F302" s="1034" t="s">
        <v>511</v>
      </c>
      <c r="G302" s="1126"/>
      <c r="H302" s="1008"/>
      <c r="I302" s="1008"/>
      <c r="J302" s="1236"/>
      <c r="K302" s="1126"/>
      <c r="L302" s="1008"/>
      <c r="M302" s="1008"/>
      <c r="N302" s="1236"/>
      <c r="O302" s="1126"/>
      <c r="P302" s="1008"/>
      <c r="Q302" s="1008"/>
      <c r="R302" s="1125"/>
    </row>
    <row r="303" spans="1:18" x14ac:dyDescent="0.2">
      <c r="A303" s="1039"/>
      <c r="B303" s="1057">
        <v>3</v>
      </c>
      <c r="C303" s="1834" t="s">
        <v>601</v>
      </c>
      <c r="D303" s="1834"/>
      <c r="E303" s="1834"/>
      <c r="F303" s="1034" t="s">
        <v>511</v>
      </c>
      <c r="G303" s="1136"/>
      <c r="H303" s="1137"/>
      <c r="I303" s="1138"/>
      <c r="J303" s="1236"/>
      <c r="K303" s="1178"/>
      <c r="L303" s="1137"/>
      <c r="M303" s="1138"/>
      <c r="N303" s="1236"/>
      <c r="O303" s="1179"/>
      <c r="P303" s="1180"/>
      <c r="Q303" s="1181"/>
      <c r="R303" s="1125"/>
    </row>
    <row r="304" spans="1:18" x14ac:dyDescent="0.2">
      <c r="A304" s="1039"/>
      <c r="B304" s="1057" t="s">
        <v>370</v>
      </c>
      <c r="C304" s="1013" t="s">
        <v>602</v>
      </c>
      <c r="D304" s="743"/>
      <c r="E304" s="1006"/>
      <c r="F304" s="1034"/>
      <c r="G304" s="1136"/>
      <c r="H304" s="1137"/>
      <c r="I304" s="1138"/>
      <c r="J304" s="1236"/>
      <c r="K304" s="1178"/>
      <c r="L304" s="1137"/>
      <c r="M304" s="1138"/>
      <c r="N304" s="1236"/>
      <c r="O304" s="1179"/>
      <c r="P304" s="1180"/>
      <c r="Q304" s="1181"/>
      <c r="R304" s="1125"/>
    </row>
    <row r="305" spans="1:18" x14ac:dyDescent="0.2">
      <c r="A305" s="1042" t="s">
        <v>353</v>
      </c>
      <c r="B305" s="1063" t="s">
        <v>531</v>
      </c>
      <c r="C305" s="1064" t="s">
        <v>532</v>
      </c>
      <c r="D305" s="1064"/>
      <c r="E305" s="1064"/>
      <c r="F305" s="1055"/>
      <c r="G305" s="1009">
        <v>318000</v>
      </c>
      <c r="H305" s="1012">
        <v>318000</v>
      </c>
      <c r="I305" s="1011">
        <f>SUM(I301:I304)</f>
        <v>59970</v>
      </c>
      <c r="J305" s="1236">
        <f>I305/H305</f>
        <v>0.18858490566037736</v>
      </c>
      <c r="K305" s="1010"/>
      <c r="L305" s="1012"/>
      <c r="M305" s="1011"/>
      <c r="N305" s="1236"/>
      <c r="O305" s="1009"/>
      <c r="P305" s="1012"/>
      <c r="Q305" s="1011"/>
      <c r="R305" s="1125"/>
    </row>
    <row r="306" spans="1:18" x14ac:dyDescent="0.2">
      <c r="A306" s="1056"/>
      <c r="B306" s="1057"/>
      <c r="C306" s="1834"/>
      <c r="D306" s="1834"/>
      <c r="E306" s="1834"/>
      <c r="F306" s="1016"/>
      <c r="G306" s="1018"/>
      <c r="H306" s="1021"/>
      <c r="I306" s="1020"/>
      <c r="J306" s="1351"/>
      <c r="K306" s="1019"/>
      <c r="L306" s="1021"/>
      <c r="M306" s="1020"/>
      <c r="N306" s="1236"/>
      <c r="O306" s="1018"/>
      <c r="P306" s="1021"/>
      <c r="Q306" s="1020"/>
      <c r="R306" s="1125"/>
    </row>
    <row r="307" spans="1:18" x14ac:dyDescent="0.2">
      <c r="A307" s="1045"/>
      <c r="B307" s="1057"/>
      <c r="C307" s="1834"/>
      <c r="D307" s="1834"/>
      <c r="E307" s="1834"/>
      <c r="F307" s="1016"/>
      <c r="G307" s="1018"/>
      <c r="H307" s="1021"/>
      <c r="I307" s="1020"/>
      <c r="J307" s="1125"/>
      <c r="K307" s="1019"/>
      <c r="L307" s="1021"/>
      <c r="M307" s="1020"/>
      <c r="N307" s="1236"/>
      <c r="O307" s="1018"/>
      <c r="P307" s="1021"/>
      <c r="Q307" s="1020"/>
      <c r="R307" s="1125"/>
    </row>
    <row r="308" spans="1:18" x14ac:dyDescent="0.2">
      <c r="A308" s="1045"/>
      <c r="B308" s="1057"/>
      <c r="C308" s="1834"/>
      <c r="D308" s="1834"/>
      <c r="E308" s="1834"/>
      <c r="F308" s="1016"/>
      <c r="G308" s="1018"/>
      <c r="H308" s="1021"/>
      <c r="I308" s="1020"/>
      <c r="J308" s="1351"/>
      <c r="K308" s="1019"/>
      <c r="L308" s="1021"/>
      <c r="M308" s="1020"/>
      <c r="N308" s="1236"/>
      <c r="O308" s="1018"/>
      <c r="P308" s="1021"/>
      <c r="Q308" s="1020"/>
      <c r="R308" s="1125"/>
    </row>
    <row r="309" spans="1:18" x14ac:dyDescent="0.2">
      <c r="A309" s="1045"/>
      <c r="B309" s="1057"/>
      <c r="C309" s="1834"/>
      <c r="D309" s="1834"/>
      <c r="E309" s="1834"/>
      <c r="F309" s="1016"/>
      <c r="G309" s="1018"/>
      <c r="H309" s="1021"/>
      <c r="I309" s="1020"/>
      <c r="J309" s="1351"/>
      <c r="K309" s="1019"/>
      <c r="L309" s="1021"/>
      <c r="M309" s="1020"/>
      <c r="N309" s="1125"/>
      <c r="O309" s="1018"/>
      <c r="P309" s="1021"/>
      <c r="Q309" s="1020"/>
      <c r="R309" s="1125"/>
    </row>
    <row r="310" spans="1:18" x14ac:dyDescent="0.2">
      <c r="A310" s="1045"/>
      <c r="B310" s="1057"/>
      <c r="C310" s="1841"/>
      <c r="D310" s="1841"/>
      <c r="E310" s="1841"/>
      <c r="F310" s="1073"/>
      <c r="G310" s="1018"/>
      <c r="H310" s="1021"/>
      <c r="I310" s="1020"/>
      <c r="J310" s="1351"/>
      <c r="K310" s="1019"/>
      <c r="L310" s="1021"/>
      <c r="M310" s="1020"/>
      <c r="N310" s="1125"/>
      <c r="O310" s="1018"/>
      <c r="P310" s="1021"/>
      <c r="Q310" s="1020"/>
      <c r="R310" s="1125"/>
    </row>
    <row r="311" spans="1:18" x14ac:dyDescent="0.2">
      <c r="A311" s="1045"/>
      <c r="B311" s="1057"/>
      <c r="C311" s="1842"/>
      <c r="D311" s="1842"/>
      <c r="E311" s="1842"/>
      <c r="F311" s="1074"/>
      <c r="G311" s="1018"/>
      <c r="H311" s="1021"/>
      <c r="I311" s="1020"/>
      <c r="J311" s="1351"/>
      <c r="K311" s="1019"/>
      <c r="L311" s="1021"/>
      <c r="M311" s="1020"/>
      <c r="N311" s="1125"/>
      <c r="O311" s="1018"/>
      <c r="P311" s="1021"/>
      <c r="Q311" s="1020"/>
      <c r="R311" s="1125"/>
    </row>
    <row r="312" spans="1:18" x14ac:dyDescent="0.2">
      <c r="A312" s="1054"/>
      <c r="B312" s="1063"/>
      <c r="C312" s="1064"/>
      <c r="D312" s="1064"/>
      <c r="E312" s="1064"/>
      <c r="F312" s="1065"/>
      <c r="G312" s="1126"/>
      <c r="H312" s="1008"/>
      <c r="I312" s="1008"/>
      <c r="J312" s="1125"/>
      <c r="K312" s="1126"/>
      <c r="L312" s="1008"/>
      <c r="M312" s="1008"/>
      <c r="N312" s="1125"/>
      <c r="O312" s="1126"/>
      <c r="P312" s="1008"/>
      <c r="Q312" s="1008"/>
      <c r="R312" s="1125"/>
    </row>
    <row r="313" spans="1:18" x14ac:dyDescent="0.2">
      <c r="A313" s="1039"/>
      <c r="B313" s="1076"/>
      <c r="C313" s="1077"/>
      <c r="D313" s="1077"/>
      <c r="E313" s="1077"/>
      <c r="F313" s="1078"/>
      <c r="G313" s="1141"/>
      <c r="H313" s="1142"/>
      <c r="I313" s="1144"/>
      <c r="J313" s="1351"/>
      <c r="K313" s="1182"/>
      <c r="L313" s="1142"/>
      <c r="M313" s="1144"/>
      <c r="N313" s="1125"/>
      <c r="O313" s="1183"/>
      <c r="P313" s="1184"/>
      <c r="Q313" s="1185"/>
      <c r="R313" s="1125"/>
    </row>
    <row r="314" spans="1:18" x14ac:dyDescent="0.2">
      <c r="A314" s="1033">
        <v>2</v>
      </c>
      <c r="B314" s="1080" t="s">
        <v>533</v>
      </c>
      <c r="C314" s="1081"/>
      <c r="D314" s="1081"/>
      <c r="E314" s="1081"/>
      <c r="F314" s="1082"/>
      <c r="G314" s="1352">
        <f>G324</f>
        <v>787529</v>
      </c>
      <c r="H314" s="988">
        <f>H324</f>
        <v>2069219</v>
      </c>
      <c r="I314" s="989">
        <f>I324</f>
        <v>1964189</v>
      </c>
      <c r="J314" s="1331">
        <f>I314/H314</f>
        <v>0.94924171873542629</v>
      </c>
      <c r="K314" s="1145"/>
      <c r="L314" s="1148"/>
      <c r="M314" s="1148"/>
      <c r="N314" s="1147"/>
      <c r="O314" s="1145"/>
      <c r="P314" s="1148"/>
      <c r="Q314" s="1148"/>
      <c r="R314" s="1147"/>
    </row>
    <row r="315" spans="1:18" x14ac:dyDescent="0.2">
      <c r="A315" s="990"/>
      <c r="B315" s="1843" t="s">
        <v>603</v>
      </c>
      <c r="C315" s="1844"/>
      <c r="D315" s="1844"/>
      <c r="E315" s="1845"/>
      <c r="F315" s="1089"/>
      <c r="G315" s="1149"/>
      <c r="H315" s="1143"/>
      <c r="I315" s="1150"/>
      <c r="J315" s="1351"/>
      <c r="K315" s="1186"/>
      <c r="L315" s="1143"/>
      <c r="M315" s="1150"/>
      <c r="N315" s="1125"/>
      <c r="O315" s="1009"/>
      <c r="P315" s="1012"/>
      <c r="Q315" s="1011"/>
      <c r="R315" s="1125"/>
    </row>
    <row r="316" spans="1:18" x14ac:dyDescent="0.2">
      <c r="A316" s="990"/>
      <c r="B316" s="1090">
        <v>1</v>
      </c>
      <c r="C316" s="1834" t="s">
        <v>604</v>
      </c>
      <c r="D316" s="1834"/>
      <c r="E316" s="1834"/>
      <c r="F316" s="1016" t="s">
        <v>511</v>
      </c>
      <c r="G316" s="1151"/>
      <c r="H316" s="1152"/>
      <c r="I316" s="1146"/>
      <c r="J316" s="1236"/>
      <c r="K316" s="1187"/>
      <c r="L316" s="1152"/>
      <c r="M316" s="1146"/>
      <c r="N316" s="1125"/>
      <c r="O316" s="1188"/>
      <c r="P316" s="1189"/>
      <c r="Q316" s="1190"/>
      <c r="R316" s="1125"/>
    </row>
    <row r="317" spans="1:18" x14ac:dyDescent="0.2">
      <c r="A317" s="990"/>
      <c r="B317" s="1090">
        <v>2</v>
      </c>
      <c r="C317" s="1834" t="s">
        <v>605</v>
      </c>
      <c r="D317" s="1834"/>
      <c r="E317" s="1834"/>
      <c r="F317" s="1016" t="s">
        <v>511</v>
      </c>
      <c r="G317" s="1153">
        <v>682499</v>
      </c>
      <c r="H317" s="1154">
        <v>1964189</v>
      </c>
      <c r="I317" s="1155">
        <v>1964189</v>
      </c>
      <c r="J317" s="1228">
        <f>I317/H317</f>
        <v>1</v>
      </c>
      <c r="K317" s="1191"/>
      <c r="L317" s="1154"/>
      <c r="M317" s="1155"/>
      <c r="N317" s="1125"/>
      <c r="O317" s="1192"/>
      <c r="P317" s="1193"/>
      <c r="Q317" s="1185"/>
      <c r="R317" s="1125"/>
    </row>
    <row r="318" spans="1:18" x14ac:dyDescent="0.2">
      <c r="A318" s="990"/>
      <c r="B318" s="1090">
        <v>3</v>
      </c>
      <c r="C318" s="1834" t="s">
        <v>606</v>
      </c>
      <c r="D318" s="1834"/>
      <c r="E318" s="1834"/>
      <c r="F318" s="1016" t="s">
        <v>511</v>
      </c>
      <c r="G318" s="1156">
        <v>40962</v>
      </c>
      <c r="H318" s="1049">
        <v>40962</v>
      </c>
      <c r="I318" s="1195"/>
      <c r="J318" s="1236"/>
      <c r="K318" s="1196"/>
      <c r="L318" s="1194"/>
      <c r="M318" s="1195"/>
      <c r="N318" s="1125"/>
      <c r="O318" s="1018"/>
      <c r="P318" s="1021"/>
      <c r="Q318" s="1020"/>
      <c r="R318" s="1125"/>
    </row>
    <row r="319" spans="1:18" x14ac:dyDescent="0.2">
      <c r="A319" s="1017"/>
      <c r="B319" s="1090">
        <v>4</v>
      </c>
      <c r="C319" s="1834" t="s">
        <v>607</v>
      </c>
      <c r="D319" s="1834"/>
      <c r="E319" s="1834"/>
      <c r="F319" s="1016" t="s">
        <v>511</v>
      </c>
      <c r="G319" s="1121">
        <v>52515</v>
      </c>
      <c r="H319" s="1157">
        <v>52515</v>
      </c>
      <c r="I319" s="1198"/>
      <c r="J319" s="1236"/>
      <c r="K319" s="1199"/>
      <c r="L319" s="1197"/>
      <c r="M319" s="1198"/>
      <c r="N319" s="1125"/>
      <c r="O319" s="1160"/>
      <c r="P319" s="1197"/>
      <c r="Q319" s="1198"/>
      <c r="R319" s="1125"/>
    </row>
    <row r="320" spans="1:18" x14ac:dyDescent="0.2">
      <c r="A320" s="1017"/>
      <c r="B320" s="1090">
        <v>5</v>
      </c>
      <c r="C320" s="1834" t="s">
        <v>608</v>
      </c>
      <c r="D320" s="1834"/>
      <c r="E320" s="1834"/>
      <c r="F320" s="1016" t="s">
        <v>609</v>
      </c>
      <c r="G320" s="1121">
        <v>1050</v>
      </c>
      <c r="H320" s="1157">
        <v>1050</v>
      </c>
      <c r="I320" s="1198"/>
      <c r="J320" s="1236"/>
      <c r="K320" s="1199"/>
      <c r="L320" s="1197"/>
      <c r="M320" s="1198"/>
      <c r="N320" s="1125"/>
      <c r="O320" s="1160"/>
      <c r="P320" s="1197"/>
      <c r="Q320" s="1198"/>
      <c r="R320" s="1125"/>
    </row>
    <row r="321" spans="1:18" x14ac:dyDescent="0.2">
      <c r="A321" s="1017"/>
      <c r="B321" s="1090">
        <v>6</v>
      </c>
      <c r="C321" s="1834" t="s">
        <v>38</v>
      </c>
      <c r="D321" s="1834"/>
      <c r="E321" s="1834"/>
      <c r="F321" s="1016" t="s">
        <v>511</v>
      </c>
      <c r="G321" s="1121">
        <v>9453</v>
      </c>
      <c r="H321" s="1157">
        <v>9453</v>
      </c>
      <c r="I321" s="1198"/>
      <c r="J321" s="1236"/>
      <c r="K321" s="1199"/>
      <c r="L321" s="1197"/>
      <c r="M321" s="1198"/>
      <c r="N321" s="1125"/>
      <c r="O321" s="1160"/>
      <c r="P321" s="1197"/>
      <c r="Q321" s="1198"/>
      <c r="R321" s="1125"/>
    </row>
    <row r="322" spans="1:18" x14ac:dyDescent="0.2">
      <c r="A322" s="1017"/>
      <c r="B322" s="1090">
        <v>7</v>
      </c>
      <c r="C322" s="743" t="s">
        <v>610</v>
      </c>
      <c r="D322" s="743"/>
      <c r="E322" s="743"/>
      <c r="F322" s="1073" t="s">
        <v>511</v>
      </c>
      <c r="G322" s="1121">
        <v>1050</v>
      </c>
      <c r="H322" s="1157">
        <v>1050</v>
      </c>
      <c r="I322" s="1198"/>
      <c r="J322" s="1236"/>
      <c r="K322" s="1199"/>
      <c r="L322" s="1197"/>
      <c r="M322" s="1198"/>
      <c r="N322" s="1161"/>
      <c r="O322" s="1160"/>
      <c r="P322" s="1197"/>
      <c r="Q322" s="1198"/>
      <c r="R322" s="1161"/>
    </row>
    <row r="323" spans="1:18" x14ac:dyDescent="0.2">
      <c r="A323" s="1017"/>
      <c r="B323" s="1090">
        <v>8</v>
      </c>
      <c r="C323" s="1013" t="s">
        <v>654</v>
      </c>
      <c r="D323" s="1013"/>
      <c r="E323" s="1014"/>
      <c r="F323" s="1073" t="s">
        <v>511</v>
      </c>
      <c r="G323" s="1121"/>
      <c r="H323" s="1197"/>
      <c r="I323" s="1198"/>
      <c r="J323" s="1236"/>
      <c r="K323" s="1199"/>
      <c r="L323" s="1197"/>
      <c r="M323" s="1198"/>
      <c r="N323" s="1161"/>
      <c r="O323" s="1160"/>
      <c r="P323" s="1197"/>
      <c r="Q323" s="1198"/>
      <c r="R323" s="1161"/>
    </row>
    <row r="324" spans="1:18" ht="13.5" thickBot="1" x14ac:dyDescent="0.25">
      <c r="A324" s="1054"/>
      <c r="B324" s="1094" t="s">
        <v>563</v>
      </c>
      <c r="C324" s="1064" t="s">
        <v>611</v>
      </c>
      <c r="D324" s="1064"/>
      <c r="E324" s="1064"/>
      <c r="F324" s="1095"/>
      <c r="G324" s="1116">
        <f>SUM(G317:G322)</f>
        <v>787529</v>
      </c>
      <c r="H324" s="1200">
        <v>2069219</v>
      </c>
      <c r="I324" s="1200">
        <f>SUM(I317:I322)</f>
        <v>1964189</v>
      </c>
      <c r="J324" s="1236">
        <f>I324/H324</f>
        <v>0.94924171873542629</v>
      </c>
      <c r="K324" s="1116"/>
      <c r="L324" s="1200"/>
      <c r="M324" s="1200"/>
      <c r="N324" s="1201"/>
      <c r="O324" s="1116"/>
      <c r="P324" s="1200"/>
      <c r="Q324" s="1200"/>
      <c r="R324" s="1201"/>
    </row>
    <row r="325" spans="1:18" ht="14.25" thickTop="1" thickBot="1" x14ac:dyDescent="0.25">
      <c r="A325" s="1846" t="s">
        <v>612</v>
      </c>
      <c r="B325" s="1847"/>
      <c r="C325" s="1847"/>
      <c r="D325" s="1847"/>
      <c r="E325" s="1847"/>
      <c r="F325" s="1098"/>
      <c r="G325" s="1164">
        <f>G231+G314</f>
        <v>104544563</v>
      </c>
      <c r="H325" s="1164">
        <f>H231+H314</f>
        <v>322795317</v>
      </c>
      <c r="I325" s="1164">
        <f>I231+I314</f>
        <v>137135954</v>
      </c>
      <c r="J325" s="1202">
        <f>SUM(G325:I325)</f>
        <v>564475834</v>
      </c>
      <c r="K325" s="1164">
        <f>K231+K314</f>
        <v>28183045</v>
      </c>
      <c r="L325" s="1164">
        <f>L231</f>
        <v>38744751</v>
      </c>
      <c r="M325" s="1164">
        <f>M231+M314</f>
        <v>18467151</v>
      </c>
      <c r="N325" s="1238">
        <f>M325/L325</f>
        <v>0.47663620292720427</v>
      </c>
      <c r="O325" s="1203">
        <f>O296</f>
        <v>1004350</v>
      </c>
      <c r="P325" s="1204">
        <f>P231</f>
        <v>1224350</v>
      </c>
      <c r="Q325" s="1204">
        <f>Q231</f>
        <v>0</v>
      </c>
      <c r="R325" s="1353">
        <f>Q325/P325</f>
        <v>0</v>
      </c>
    </row>
    <row r="326" spans="1:18" ht="13.5" thickTop="1" x14ac:dyDescent="0.2">
      <c r="A326" s="1105"/>
      <c r="B326" s="1105"/>
      <c r="C326" s="1105"/>
      <c r="D326" s="1105"/>
      <c r="E326" s="1105"/>
      <c r="F326" s="1105"/>
      <c r="G326" s="1166"/>
      <c r="H326" s="1166"/>
      <c r="I326" s="1166"/>
      <c r="J326" s="1167"/>
      <c r="K326" s="1166"/>
      <c r="L326" s="1166"/>
      <c r="M326" s="1166"/>
      <c r="N326" s="1168"/>
      <c r="O326" s="1166"/>
      <c r="P326" s="1166"/>
      <c r="Q326" s="1166"/>
      <c r="R326" s="1167"/>
    </row>
    <row r="327" spans="1:18" x14ac:dyDescent="0.2">
      <c r="A327" s="1105"/>
      <c r="B327" s="1105"/>
      <c r="C327" s="1105"/>
      <c r="D327" s="1105"/>
      <c r="E327" s="1105"/>
      <c r="F327" s="1105"/>
      <c r="G327" s="1166"/>
      <c r="H327" s="1166"/>
      <c r="I327" s="1166"/>
      <c r="J327" s="1168"/>
      <c r="K327" s="1166"/>
      <c r="L327" s="1166"/>
      <c r="M327" s="1166"/>
      <c r="N327" s="1168"/>
      <c r="O327" s="1166"/>
      <c r="P327" s="1166"/>
      <c r="Q327" s="1166"/>
      <c r="R327" s="1168"/>
    </row>
    <row r="328" spans="1:18" x14ac:dyDescent="0.2">
      <c r="A328" s="1105"/>
      <c r="B328" s="1105"/>
      <c r="C328" s="1105"/>
      <c r="D328" s="1105"/>
      <c r="E328" s="1105"/>
      <c r="F328" s="1105"/>
      <c r="G328" s="1166"/>
      <c r="H328" s="1166"/>
      <c r="I328" s="1166"/>
      <c r="J328" s="1168"/>
      <c r="K328" s="1166"/>
      <c r="L328" s="1166"/>
      <c r="M328" s="1166"/>
      <c r="N328" s="1168"/>
      <c r="O328" s="1166"/>
      <c r="P328" s="1166"/>
      <c r="Q328" s="1166"/>
      <c r="R328" s="1168"/>
    </row>
    <row r="329" spans="1:18" x14ac:dyDescent="0.2">
      <c r="A329" s="1105"/>
      <c r="B329" s="1105"/>
      <c r="C329" s="1105"/>
      <c r="D329" s="1105"/>
      <c r="E329" s="1105"/>
      <c r="F329" s="1105"/>
      <c r="G329" s="1166"/>
      <c r="H329" s="1166"/>
      <c r="I329" s="1166"/>
      <c r="J329" s="1168"/>
      <c r="K329" s="1166"/>
      <c r="L329" s="1166"/>
      <c r="M329" s="1166"/>
      <c r="N329" s="1168"/>
      <c r="O329" s="1166"/>
      <c r="P329" s="1166"/>
      <c r="Q329" s="1166"/>
      <c r="R329" s="1168"/>
    </row>
    <row r="330" spans="1:18" x14ac:dyDescent="0.2">
      <c r="A330" s="1105"/>
      <c r="B330" s="1105"/>
      <c r="C330" s="1105"/>
      <c r="D330" s="1105"/>
      <c r="E330" s="1105"/>
      <c r="F330" s="1105"/>
      <c r="G330" s="1166"/>
      <c r="H330" s="1166"/>
      <c r="I330" s="1166"/>
      <c r="J330" s="1168"/>
      <c r="K330" s="1166"/>
      <c r="L330" s="1166"/>
      <c r="M330" s="1166"/>
      <c r="N330" s="1168"/>
      <c r="O330" s="1166"/>
      <c r="P330" s="1166"/>
      <c r="Q330" s="1166"/>
      <c r="R330" s="1168"/>
    </row>
    <row r="331" spans="1:18" x14ac:dyDescent="0.2">
      <c r="A331" s="979"/>
      <c r="B331" s="1791" t="s">
        <v>623</v>
      </c>
      <c r="C331" s="1791"/>
      <c r="D331" s="1791"/>
      <c r="E331" s="1791"/>
      <c r="F331" s="1791"/>
      <c r="G331" s="1791"/>
      <c r="H331" s="1791"/>
      <c r="I331" s="1791"/>
      <c r="J331" s="1791"/>
      <c r="K331" s="1791"/>
      <c r="L331" s="1791"/>
      <c r="M331" s="1791"/>
      <c r="N331" s="1791"/>
      <c r="O331" s="1791"/>
      <c r="P331" s="1791"/>
      <c r="Q331" s="1791"/>
      <c r="R331" s="1791"/>
    </row>
    <row r="332" spans="1:18" x14ac:dyDescent="0.2">
      <c r="A332" s="1792" t="s">
        <v>644</v>
      </c>
      <c r="B332" s="1792"/>
      <c r="C332" s="1792"/>
      <c r="D332" s="1792"/>
      <c r="E332" s="1792"/>
      <c r="F332" s="1792"/>
      <c r="G332" s="1792"/>
      <c r="H332" s="1792"/>
      <c r="I332" s="1792"/>
      <c r="J332" s="1792"/>
      <c r="K332" s="1792"/>
      <c r="L332" s="1792"/>
      <c r="M332" s="1792"/>
      <c r="N332" s="1792"/>
      <c r="O332" s="1792"/>
      <c r="P332" s="1792"/>
      <c r="Q332" s="1792"/>
      <c r="R332" s="1792"/>
    </row>
    <row r="333" spans="1:18" ht="12.75" customHeight="1" x14ac:dyDescent="0.2">
      <c r="A333" s="1793" t="s">
        <v>657</v>
      </c>
      <c r="B333" s="1793"/>
      <c r="C333" s="1793"/>
      <c r="D333" s="1793"/>
      <c r="E333" s="1793"/>
      <c r="F333" s="1793"/>
      <c r="G333" s="1793"/>
      <c r="H333" s="1793"/>
      <c r="I333" s="1793"/>
      <c r="J333" s="1793"/>
      <c r="K333" s="1793"/>
      <c r="L333" s="1793"/>
      <c r="M333" s="1793"/>
      <c r="N333" s="1793"/>
      <c r="O333" s="1793"/>
      <c r="P333" s="1793"/>
      <c r="Q333" s="1793"/>
      <c r="R333" s="1793"/>
    </row>
    <row r="334" spans="1:18" ht="13.5" thickBot="1" x14ac:dyDescent="0.25">
      <c r="A334" s="1794" t="s">
        <v>350</v>
      </c>
      <c r="B334" s="1795"/>
      <c r="C334" s="1795"/>
      <c r="D334" s="1795"/>
      <c r="E334" s="1795"/>
      <c r="F334" s="1795"/>
      <c r="G334" s="1795"/>
      <c r="H334" s="1795"/>
      <c r="I334" s="1795"/>
      <c r="J334" s="1795"/>
      <c r="K334" s="1795"/>
      <c r="L334" s="1795"/>
      <c r="M334" s="1795"/>
      <c r="N334" s="1795"/>
      <c r="O334" s="1795"/>
      <c r="P334" s="1795"/>
      <c r="Q334" s="1795"/>
      <c r="R334" s="1795"/>
    </row>
    <row r="335" spans="1:18" ht="13.5" thickTop="1" x14ac:dyDescent="0.2">
      <c r="A335" s="1796" t="s">
        <v>0</v>
      </c>
      <c r="B335" s="1798" t="s">
        <v>571</v>
      </c>
      <c r="C335" s="1799"/>
      <c r="D335" s="1799"/>
      <c r="E335" s="1799"/>
      <c r="F335" s="1802" t="s">
        <v>505</v>
      </c>
      <c r="G335" s="1853" t="s">
        <v>27</v>
      </c>
      <c r="H335" s="1849"/>
      <c r="I335" s="1849"/>
      <c r="J335" s="1849"/>
      <c r="K335" s="1849"/>
      <c r="L335" s="1849"/>
      <c r="M335" s="1849"/>
      <c r="N335" s="1849"/>
      <c r="O335" s="1849"/>
      <c r="P335" s="1849"/>
      <c r="Q335" s="1849"/>
      <c r="R335" s="1850"/>
    </row>
    <row r="336" spans="1:18" x14ac:dyDescent="0.2">
      <c r="A336" s="1797"/>
      <c r="B336" s="1800"/>
      <c r="C336" s="1801"/>
      <c r="D336" s="1801"/>
      <c r="E336" s="1801"/>
      <c r="F336" s="1803"/>
      <c r="G336" s="1851" t="s">
        <v>624</v>
      </c>
      <c r="H336" s="1851"/>
      <c r="I336" s="1851"/>
      <c r="J336" s="1851"/>
      <c r="K336" s="1817"/>
      <c r="L336" s="1818"/>
      <c r="M336" s="1819"/>
      <c r="N336" s="1820"/>
      <c r="O336" s="1860"/>
      <c r="P336" s="1860"/>
      <c r="Q336" s="1860"/>
      <c r="R336" s="1861"/>
    </row>
    <row r="337" spans="1:18" ht="12.75" customHeight="1" x14ac:dyDescent="0.2">
      <c r="A337" s="1797"/>
      <c r="B337" s="1800"/>
      <c r="C337" s="1801"/>
      <c r="D337" s="1801"/>
      <c r="E337" s="1801"/>
      <c r="F337" s="1803"/>
      <c r="G337" s="1822" t="s">
        <v>634</v>
      </c>
      <c r="H337" s="1824" t="s">
        <v>656</v>
      </c>
      <c r="I337" s="1824" t="s">
        <v>467</v>
      </c>
      <c r="J337" s="1826" t="s">
        <v>655</v>
      </c>
      <c r="K337" s="1822" t="s">
        <v>634</v>
      </c>
      <c r="L337" s="1824" t="s">
        <v>656</v>
      </c>
      <c r="M337" s="1824" t="s">
        <v>467</v>
      </c>
      <c r="N337" s="1826" t="s">
        <v>655</v>
      </c>
      <c r="O337" s="1822" t="s">
        <v>634</v>
      </c>
      <c r="P337" s="1824" t="s">
        <v>656</v>
      </c>
      <c r="Q337" s="1824" t="s">
        <v>467</v>
      </c>
      <c r="R337" s="1826" t="s">
        <v>655</v>
      </c>
    </row>
    <row r="338" spans="1:18" x14ac:dyDescent="0.2">
      <c r="A338" s="1797"/>
      <c r="B338" s="1800"/>
      <c r="C338" s="1801"/>
      <c r="D338" s="1801"/>
      <c r="E338" s="1801"/>
      <c r="F338" s="1803"/>
      <c r="G338" s="1823"/>
      <c r="H338" s="1825"/>
      <c r="I338" s="1825"/>
      <c r="J338" s="1827"/>
      <c r="K338" s="1823"/>
      <c r="L338" s="1825"/>
      <c r="M338" s="1825"/>
      <c r="N338" s="1827"/>
      <c r="O338" s="1823"/>
      <c r="P338" s="1825"/>
      <c r="Q338" s="1825"/>
      <c r="R338" s="1827"/>
    </row>
    <row r="339" spans="1:18" x14ac:dyDescent="0.2">
      <c r="A339" s="1797"/>
      <c r="B339" s="1829"/>
      <c r="C339" s="1862"/>
      <c r="D339" s="1862"/>
      <c r="E339" s="1862"/>
      <c r="F339" s="1804"/>
      <c r="G339" s="985" t="s">
        <v>152</v>
      </c>
      <c r="H339" s="982" t="s">
        <v>154</v>
      </c>
      <c r="I339" s="983" t="s">
        <v>155</v>
      </c>
      <c r="J339" s="983" t="s">
        <v>157</v>
      </c>
      <c r="K339" s="981" t="s">
        <v>159</v>
      </c>
      <c r="L339" s="982" t="s">
        <v>161</v>
      </c>
      <c r="M339" s="983" t="s">
        <v>163</v>
      </c>
      <c r="N339" s="984" t="s">
        <v>165</v>
      </c>
      <c r="O339" s="985" t="s">
        <v>166</v>
      </c>
      <c r="P339" s="982" t="s">
        <v>168</v>
      </c>
      <c r="Q339" s="983" t="s">
        <v>170</v>
      </c>
      <c r="R339" s="984" t="s">
        <v>171</v>
      </c>
    </row>
    <row r="340" spans="1:18" x14ac:dyDescent="0.2">
      <c r="A340" s="1830" t="s">
        <v>469</v>
      </c>
      <c r="B340" s="1831"/>
      <c r="C340" s="1831"/>
      <c r="D340" s="1831"/>
      <c r="E340" s="1831"/>
      <c r="F340" s="986"/>
      <c r="G340" s="1109"/>
      <c r="H340" s="1128"/>
      <c r="I340" s="1128"/>
      <c r="J340" s="1128"/>
      <c r="K340" s="1109"/>
      <c r="L340" s="1128"/>
      <c r="M340" s="1128"/>
      <c r="N340" s="1169"/>
      <c r="O340" s="1109"/>
      <c r="P340" s="1128"/>
      <c r="Q340" s="1128"/>
      <c r="R340" s="1169"/>
    </row>
    <row r="341" spans="1:18" x14ac:dyDescent="0.2">
      <c r="A341" s="990" t="s">
        <v>353</v>
      </c>
      <c r="B341" s="991" t="s">
        <v>574</v>
      </c>
      <c r="C341" s="992"/>
      <c r="D341" s="992"/>
      <c r="E341" s="992"/>
      <c r="F341" s="993"/>
      <c r="G341" s="998"/>
      <c r="H341" s="1002">
        <f>H407+H416</f>
        <v>6801718</v>
      </c>
      <c r="I341" s="1002">
        <v>6801718</v>
      </c>
      <c r="J341" s="1227">
        <f>I341/H341</f>
        <v>1</v>
      </c>
      <c r="K341" s="1354"/>
      <c r="L341" s="63"/>
      <c r="M341" s="295"/>
      <c r="N341" s="997"/>
      <c r="O341" s="1002"/>
      <c r="P341" s="1002"/>
      <c r="Q341" s="1000"/>
      <c r="R341" s="997"/>
    </row>
    <row r="342" spans="1:18" x14ac:dyDescent="0.2">
      <c r="A342" s="990"/>
      <c r="B342" s="1003" t="s">
        <v>353</v>
      </c>
      <c r="C342" s="1832" t="s">
        <v>575</v>
      </c>
      <c r="D342" s="1832"/>
      <c r="E342" s="1833"/>
      <c r="F342" s="1005" t="s">
        <v>511</v>
      </c>
      <c r="G342" s="1009"/>
      <c r="H342" s="1012"/>
      <c r="I342" s="1011"/>
      <c r="J342" s="1228"/>
      <c r="K342" s="1012"/>
      <c r="L342" s="1111"/>
      <c r="M342" s="1112"/>
      <c r="N342" s="997"/>
      <c r="O342" s="1012"/>
      <c r="P342" s="1012"/>
      <c r="Q342" s="1011"/>
      <c r="R342" s="997"/>
    </row>
    <row r="343" spans="1:18" x14ac:dyDescent="0.2">
      <c r="A343" s="990"/>
      <c r="B343" s="1003" t="s">
        <v>361</v>
      </c>
      <c r="C343" s="1834" t="s">
        <v>576</v>
      </c>
      <c r="D343" s="1834"/>
      <c r="E343" s="1835"/>
      <c r="F343" s="1007" t="s">
        <v>513</v>
      </c>
      <c r="G343" s="1009"/>
      <c r="H343" s="1012"/>
      <c r="I343" s="1011"/>
      <c r="J343" s="1228"/>
      <c r="K343" s="1012"/>
      <c r="L343" s="1012"/>
      <c r="M343" s="1011"/>
      <c r="N343" s="997"/>
      <c r="O343" s="1012"/>
      <c r="P343" s="1012"/>
      <c r="Q343" s="1011"/>
      <c r="R343" s="997"/>
    </row>
    <row r="344" spans="1:18" x14ac:dyDescent="0.2">
      <c r="A344" s="990"/>
      <c r="B344" s="1003" t="s">
        <v>368</v>
      </c>
      <c r="C344" s="1006" t="s">
        <v>577</v>
      </c>
      <c r="D344" s="1006"/>
      <c r="E344" s="1007"/>
      <c r="F344" s="1007" t="s">
        <v>511</v>
      </c>
      <c r="G344" s="1009"/>
      <c r="H344" s="1012">
        <v>6801718</v>
      </c>
      <c r="I344" s="1012">
        <v>6801718</v>
      </c>
      <c r="J344" s="1228">
        <f>I344/H344</f>
        <v>1</v>
      </c>
      <c r="K344" s="1010"/>
      <c r="L344" s="1012"/>
      <c r="M344" s="1011"/>
      <c r="N344" s="997"/>
      <c r="O344" s="1012"/>
      <c r="P344" s="1012"/>
      <c r="Q344" s="1011"/>
      <c r="R344" s="997"/>
    </row>
    <row r="345" spans="1:18" x14ac:dyDescent="0.2">
      <c r="A345" s="990"/>
      <c r="B345" s="1003" t="s">
        <v>370</v>
      </c>
      <c r="C345" s="1006" t="s">
        <v>569</v>
      </c>
      <c r="D345" s="1006"/>
      <c r="E345" s="1007"/>
      <c r="F345" s="1007" t="s">
        <v>513</v>
      </c>
      <c r="G345" s="1009"/>
      <c r="H345" s="1012"/>
      <c r="I345" s="1011"/>
      <c r="J345" s="1228"/>
      <c r="K345" s="1012"/>
      <c r="L345" s="1012"/>
      <c r="M345" s="1011"/>
      <c r="N345" s="997"/>
      <c r="O345" s="1012"/>
      <c r="P345" s="1012"/>
      <c r="Q345" s="1011"/>
      <c r="R345" s="997"/>
    </row>
    <row r="346" spans="1:18" x14ac:dyDescent="0.2">
      <c r="A346" s="990"/>
      <c r="B346" s="1003" t="s">
        <v>372</v>
      </c>
      <c r="C346" s="1834" t="s">
        <v>578</v>
      </c>
      <c r="D346" s="1834"/>
      <c r="E346" s="1835"/>
      <c r="F346" s="1007" t="s">
        <v>513</v>
      </c>
      <c r="G346" s="1009"/>
      <c r="H346" s="1012"/>
      <c r="I346" s="1011"/>
      <c r="J346" s="1228"/>
      <c r="K346" s="1012"/>
      <c r="L346" s="1012"/>
      <c r="M346" s="1011"/>
      <c r="N346" s="997"/>
      <c r="O346" s="1012"/>
      <c r="P346" s="1012"/>
      <c r="Q346" s="1011"/>
      <c r="R346" s="997"/>
    </row>
    <row r="347" spans="1:18" x14ac:dyDescent="0.2">
      <c r="A347" s="990"/>
      <c r="B347" s="1003" t="s">
        <v>374</v>
      </c>
      <c r="C347" s="1834" t="s">
        <v>579</v>
      </c>
      <c r="D347" s="1834"/>
      <c r="E347" s="1835"/>
      <c r="F347" s="1005" t="s">
        <v>513</v>
      </c>
      <c r="G347" s="1009"/>
      <c r="H347" s="1012"/>
      <c r="I347" s="1011"/>
      <c r="J347" s="1228"/>
      <c r="K347" s="1012"/>
      <c r="L347" s="1012"/>
      <c r="M347" s="1011"/>
      <c r="N347" s="997"/>
      <c r="O347" s="1012"/>
      <c r="P347" s="1012"/>
      <c r="Q347" s="1011"/>
      <c r="R347" s="997"/>
    </row>
    <row r="348" spans="1:18" x14ac:dyDescent="0.2">
      <c r="A348" s="990"/>
      <c r="B348" s="1003" t="s">
        <v>506</v>
      </c>
      <c r="C348" s="1834" t="s">
        <v>518</v>
      </c>
      <c r="D348" s="1834"/>
      <c r="E348" s="1835"/>
      <c r="F348" s="1007" t="s">
        <v>513</v>
      </c>
      <c r="G348" s="1009"/>
      <c r="H348" s="1012"/>
      <c r="I348" s="1011"/>
      <c r="J348" s="1228"/>
      <c r="K348" s="1012"/>
      <c r="L348" s="1012"/>
      <c r="M348" s="1011"/>
      <c r="N348" s="997"/>
      <c r="O348" s="1012"/>
      <c r="P348" s="1012"/>
      <c r="Q348" s="1011"/>
      <c r="R348" s="997"/>
    </row>
    <row r="349" spans="1:18" x14ac:dyDescent="0.2">
      <c r="A349" s="990"/>
      <c r="B349" s="1003" t="s">
        <v>507</v>
      </c>
      <c r="C349" s="1006" t="s">
        <v>580</v>
      </c>
      <c r="D349" s="1006"/>
      <c r="E349" s="1007"/>
      <c r="F349" s="1007" t="s">
        <v>513</v>
      </c>
      <c r="G349" s="1009"/>
      <c r="H349" s="1012"/>
      <c r="I349" s="1011"/>
      <c r="J349" s="1228"/>
      <c r="K349" s="1012"/>
      <c r="L349" s="1012"/>
      <c r="M349" s="1011"/>
      <c r="N349" s="997"/>
      <c r="O349" s="1012"/>
      <c r="P349" s="1012"/>
      <c r="Q349" s="1011"/>
      <c r="R349" s="997"/>
    </row>
    <row r="350" spans="1:18" x14ac:dyDescent="0.2">
      <c r="A350" s="990"/>
      <c r="B350" s="1003" t="s">
        <v>508</v>
      </c>
      <c r="C350" s="1834" t="s">
        <v>581</v>
      </c>
      <c r="D350" s="1834"/>
      <c r="E350" s="1835"/>
      <c r="F350" s="1005" t="s">
        <v>513</v>
      </c>
      <c r="G350" s="1009"/>
      <c r="H350" s="1012"/>
      <c r="I350" s="1011"/>
      <c r="J350" s="1228"/>
      <c r="K350" s="1012"/>
      <c r="L350" s="1012"/>
      <c r="M350" s="1011"/>
      <c r="N350" s="997"/>
      <c r="O350" s="1012"/>
      <c r="P350" s="1012"/>
      <c r="Q350" s="1011"/>
      <c r="R350" s="997"/>
    </row>
    <row r="351" spans="1:18" x14ac:dyDescent="0.2">
      <c r="A351" s="990"/>
      <c r="B351" s="1003" t="s">
        <v>28</v>
      </c>
      <c r="C351" s="1834" t="s">
        <v>582</v>
      </c>
      <c r="D351" s="1834"/>
      <c r="E351" s="1835"/>
      <c r="F351" s="1005" t="s">
        <v>513</v>
      </c>
      <c r="G351" s="1009"/>
      <c r="H351" s="1012"/>
      <c r="I351" s="1011"/>
      <c r="J351" s="1228"/>
      <c r="K351" s="1012"/>
      <c r="L351" s="1012"/>
      <c r="M351" s="1011"/>
      <c r="N351" s="997"/>
      <c r="O351" s="1012"/>
      <c r="P351" s="1012"/>
      <c r="Q351" s="1011"/>
      <c r="R351" s="997"/>
    </row>
    <row r="352" spans="1:18" x14ac:dyDescent="0.2">
      <c r="A352" s="990"/>
      <c r="B352" s="1003" t="s">
        <v>29</v>
      </c>
      <c r="C352" s="1834" t="s">
        <v>645</v>
      </c>
      <c r="D352" s="1834"/>
      <c r="E352" s="1835"/>
      <c r="F352" s="1007" t="s">
        <v>511</v>
      </c>
      <c r="G352" s="1009"/>
      <c r="H352" s="1012"/>
      <c r="I352" s="1011"/>
      <c r="J352" s="1228"/>
      <c r="K352" s="1012"/>
      <c r="L352" s="1012"/>
      <c r="M352" s="1011"/>
      <c r="N352" s="997"/>
      <c r="O352" s="1012"/>
      <c r="P352" s="1012"/>
      <c r="Q352" s="1011"/>
      <c r="R352" s="997"/>
    </row>
    <row r="353" spans="1:18" x14ac:dyDescent="0.2">
      <c r="A353" s="990"/>
      <c r="B353" s="1003" t="s">
        <v>30</v>
      </c>
      <c r="C353" s="1834" t="s">
        <v>646</v>
      </c>
      <c r="D353" s="1834"/>
      <c r="E353" s="1835"/>
      <c r="F353" s="1005" t="s">
        <v>513</v>
      </c>
      <c r="G353" s="1009"/>
      <c r="H353" s="1012"/>
      <c r="I353" s="1011"/>
      <c r="J353" s="1228"/>
      <c r="K353" s="1012"/>
      <c r="L353" s="1012"/>
      <c r="M353" s="1011"/>
      <c r="N353" s="997"/>
      <c r="O353" s="1012"/>
      <c r="P353" s="1012"/>
      <c r="Q353" s="1011"/>
      <c r="R353" s="997"/>
    </row>
    <row r="354" spans="1:18" x14ac:dyDescent="0.2">
      <c r="A354" s="990"/>
      <c r="B354" s="1003" t="s">
        <v>31</v>
      </c>
      <c r="C354" s="1834" t="s">
        <v>647</v>
      </c>
      <c r="D354" s="1834"/>
      <c r="E354" s="1835"/>
      <c r="F354" s="1007" t="s">
        <v>511</v>
      </c>
      <c r="G354" s="1009"/>
      <c r="H354" s="1012"/>
      <c r="I354" s="1011"/>
      <c r="J354" s="1228"/>
      <c r="K354" s="1012"/>
      <c r="L354" s="1012"/>
      <c r="M354" s="1011"/>
      <c r="N354" s="997"/>
      <c r="O354" s="1012"/>
      <c r="P354" s="1012"/>
      <c r="Q354" s="1011"/>
      <c r="R354" s="997"/>
    </row>
    <row r="355" spans="1:18" x14ac:dyDescent="0.2">
      <c r="A355" s="990"/>
      <c r="B355" s="1003" t="s">
        <v>32</v>
      </c>
      <c r="C355" s="1834" t="s">
        <v>598</v>
      </c>
      <c r="D355" s="1834"/>
      <c r="E355" s="1835"/>
      <c r="F355" s="1005" t="s">
        <v>513</v>
      </c>
      <c r="G355" s="1009"/>
      <c r="H355" s="1012"/>
      <c r="I355" s="1011"/>
      <c r="J355" s="1228"/>
      <c r="K355" s="1012"/>
      <c r="L355" s="1012"/>
      <c r="M355" s="1011"/>
      <c r="N355" s="997"/>
      <c r="O355" s="1012"/>
      <c r="P355" s="1012"/>
      <c r="Q355" s="1011"/>
      <c r="R355" s="997"/>
    </row>
    <row r="356" spans="1:18" x14ac:dyDescent="0.2">
      <c r="A356" s="990"/>
      <c r="B356" s="1003" t="s">
        <v>33</v>
      </c>
      <c r="C356" s="1834" t="s">
        <v>479</v>
      </c>
      <c r="D356" s="1834"/>
      <c r="E356" s="1835"/>
      <c r="F356" s="1005" t="s">
        <v>513</v>
      </c>
      <c r="G356" s="1009"/>
      <c r="H356" s="1012"/>
      <c r="I356" s="1011"/>
      <c r="J356" s="1228"/>
      <c r="K356" s="1012"/>
      <c r="L356" s="1012"/>
      <c r="M356" s="1011"/>
      <c r="N356" s="997"/>
      <c r="O356" s="1012"/>
      <c r="P356" s="1012"/>
      <c r="Q356" s="1011"/>
      <c r="R356" s="997"/>
    </row>
    <row r="357" spans="1:18" x14ac:dyDescent="0.2">
      <c r="A357" s="990"/>
      <c r="B357" s="1003" t="s">
        <v>34</v>
      </c>
      <c r="C357" s="1834" t="s">
        <v>648</v>
      </c>
      <c r="D357" s="1834"/>
      <c r="E357" s="1835"/>
      <c r="F357" s="1005" t="s">
        <v>511</v>
      </c>
      <c r="G357" s="1009"/>
      <c r="H357" s="1012"/>
      <c r="I357" s="1011"/>
      <c r="J357" s="1228"/>
      <c r="K357" s="1012"/>
      <c r="L357" s="1012"/>
      <c r="M357" s="1011"/>
      <c r="N357" s="997"/>
      <c r="O357" s="1012"/>
      <c r="P357" s="1012"/>
      <c r="Q357" s="1011"/>
      <c r="R357" s="997"/>
    </row>
    <row r="358" spans="1:18" x14ac:dyDescent="0.2">
      <c r="A358" s="990"/>
      <c r="B358" s="1003" t="s">
        <v>35</v>
      </c>
      <c r="C358" s="1834" t="s">
        <v>583</v>
      </c>
      <c r="D358" s="1834"/>
      <c r="E358" s="1835"/>
      <c r="F358" s="1005" t="s">
        <v>511</v>
      </c>
      <c r="G358" s="1009"/>
      <c r="H358" s="1012"/>
      <c r="I358" s="1011"/>
      <c r="J358" s="1228"/>
      <c r="K358" s="1012"/>
      <c r="L358" s="1012"/>
      <c r="M358" s="1011"/>
      <c r="N358" s="997"/>
      <c r="O358" s="1012"/>
      <c r="P358" s="1012"/>
      <c r="Q358" s="1011"/>
      <c r="R358" s="997"/>
    </row>
    <row r="359" spans="1:18" x14ac:dyDescent="0.2">
      <c r="A359" s="990"/>
      <c r="B359" s="1003" t="s">
        <v>36</v>
      </c>
      <c r="C359" s="1834" t="s">
        <v>519</v>
      </c>
      <c r="D359" s="1834"/>
      <c r="E359" s="1835"/>
      <c r="F359" s="1007" t="s">
        <v>511</v>
      </c>
      <c r="G359" s="1009"/>
      <c r="H359" s="1012"/>
      <c r="I359" s="1011"/>
      <c r="J359" s="1228"/>
      <c r="K359" s="1012"/>
      <c r="L359" s="1012"/>
      <c r="M359" s="1011"/>
      <c r="N359" s="997"/>
      <c r="O359" s="1012"/>
      <c r="P359" s="1012"/>
      <c r="Q359" s="1011"/>
      <c r="R359" s="997"/>
    </row>
    <row r="360" spans="1:18" x14ac:dyDescent="0.2">
      <c r="A360" s="990"/>
      <c r="B360" s="1003" t="s">
        <v>37</v>
      </c>
      <c r="C360" s="1834" t="s">
        <v>520</v>
      </c>
      <c r="D360" s="1834"/>
      <c r="E360" s="1835"/>
      <c r="F360" s="1007" t="s">
        <v>511</v>
      </c>
      <c r="G360" s="1009"/>
      <c r="H360" s="1012"/>
      <c r="I360" s="1011"/>
      <c r="J360" s="1228"/>
      <c r="K360" s="1012"/>
      <c r="L360" s="1012"/>
      <c r="M360" s="1011"/>
      <c r="N360" s="997"/>
      <c r="O360" s="1012"/>
      <c r="P360" s="1012"/>
      <c r="Q360" s="1011"/>
      <c r="R360" s="997"/>
    </row>
    <row r="361" spans="1:18" x14ac:dyDescent="0.2">
      <c r="A361" s="990"/>
      <c r="B361" s="1003" t="s">
        <v>122</v>
      </c>
      <c r="C361" s="1834" t="s">
        <v>649</v>
      </c>
      <c r="D361" s="1834"/>
      <c r="E361" s="1835"/>
      <c r="F361" s="1005" t="s">
        <v>513</v>
      </c>
      <c r="G361" s="1009"/>
      <c r="H361" s="1012"/>
      <c r="I361" s="1011"/>
      <c r="J361" s="1228"/>
      <c r="K361" s="1012"/>
      <c r="L361" s="1012"/>
      <c r="M361" s="1011"/>
      <c r="N361" s="997"/>
      <c r="O361" s="1012"/>
      <c r="P361" s="1012"/>
      <c r="Q361" s="1011"/>
      <c r="R361" s="997"/>
    </row>
    <row r="362" spans="1:18" x14ac:dyDescent="0.2">
      <c r="A362" s="990"/>
      <c r="B362" s="1003" t="s">
        <v>124</v>
      </c>
      <c r="C362" s="1006" t="s">
        <v>584</v>
      </c>
      <c r="D362" s="1006"/>
      <c r="E362" s="1007"/>
      <c r="F362" s="1007" t="s">
        <v>511</v>
      </c>
      <c r="G362" s="1009"/>
      <c r="H362" s="1012"/>
      <c r="I362" s="1011"/>
      <c r="J362" s="1228"/>
      <c r="K362" s="1012"/>
      <c r="L362" s="1012"/>
      <c r="M362" s="1011"/>
      <c r="N362" s="997"/>
      <c r="O362" s="1012"/>
      <c r="P362" s="1012"/>
      <c r="Q362" s="1011"/>
      <c r="R362" s="997"/>
    </row>
    <row r="363" spans="1:18" x14ac:dyDescent="0.2">
      <c r="A363" s="990"/>
      <c r="B363" s="1003" t="s">
        <v>126</v>
      </c>
      <c r="C363" s="1834" t="s">
        <v>585</v>
      </c>
      <c r="D363" s="1834"/>
      <c r="E363" s="1835"/>
      <c r="F363" s="1007" t="s">
        <v>511</v>
      </c>
      <c r="G363" s="1009"/>
      <c r="H363" s="1012"/>
      <c r="I363" s="1011"/>
      <c r="J363" s="1228"/>
      <c r="K363" s="1012"/>
      <c r="L363" s="1012"/>
      <c r="M363" s="1011"/>
      <c r="N363" s="997"/>
      <c r="O363" s="1012"/>
      <c r="P363" s="1012"/>
      <c r="Q363" s="1011"/>
      <c r="R363" s="997"/>
    </row>
    <row r="364" spans="1:18" x14ac:dyDescent="0.2">
      <c r="A364" s="990"/>
      <c r="B364" s="1003" t="s">
        <v>127</v>
      </c>
      <c r="C364" s="1834" t="s">
        <v>586</v>
      </c>
      <c r="D364" s="1834"/>
      <c r="E364" s="1835"/>
      <c r="F364" s="1007" t="s">
        <v>511</v>
      </c>
      <c r="G364" s="1018"/>
      <c r="H364" s="1021"/>
      <c r="I364" s="1020"/>
      <c r="J364" s="1228"/>
      <c r="K364" s="1021"/>
      <c r="L364" s="1021"/>
      <c r="M364" s="1020"/>
      <c r="N364" s="997"/>
      <c r="O364" s="1012"/>
      <c r="P364" s="1012"/>
      <c r="Q364" s="1011"/>
      <c r="R364" s="997"/>
    </row>
    <row r="365" spans="1:18" x14ac:dyDescent="0.2">
      <c r="A365" s="1017"/>
      <c r="B365" s="1003" t="s">
        <v>129</v>
      </c>
      <c r="C365" s="1834" t="s">
        <v>587</v>
      </c>
      <c r="D365" s="1834"/>
      <c r="E365" s="1835"/>
      <c r="F365" s="1007" t="s">
        <v>511</v>
      </c>
      <c r="G365" s="1018"/>
      <c r="H365" s="1021"/>
      <c r="I365" s="1020"/>
      <c r="J365" s="1228"/>
      <c r="K365" s="1021"/>
      <c r="L365" s="1021"/>
      <c r="M365" s="1020"/>
      <c r="N365" s="997"/>
      <c r="O365" s="1012"/>
      <c r="P365" s="1012"/>
      <c r="Q365" s="1011"/>
      <c r="R365" s="997"/>
    </row>
    <row r="366" spans="1:18" x14ac:dyDescent="0.2">
      <c r="A366" s="990"/>
      <c r="B366" s="1003" t="s">
        <v>131</v>
      </c>
      <c r="C366" s="1834" t="s">
        <v>588</v>
      </c>
      <c r="D366" s="1834"/>
      <c r="E366" s="1835"/>
      <c r="F366" s="1007" t="s">
        <v>513</v>
      </c>
      <c r="G366" s="1018"/>
      <c r="H366" s="1021"/>
      <c r="I366" s="1020"/>
      <c r="J366" s="1228"/>
      <c r="K366" s="1021"/>
      <c r="L366" s="1021"/>
      <c r="M366" s="1020"/>
      <c r="N366" s="997"/>
      <c r="O366" s="1012"/>
      <c r="P366" s="1012"/>
      <c r="Q366" s="1011"/>
      <c r="R366" s="997"/>
    </row>
    <row r="367" spans="1:18" x14ac:dyDescent="0.2">
      <c r="A367" s="990"/>
      <c r="B367" s="1003" t="s">
        <v>133</v>
      </c>
      <c r="C367" s="1834" t="s">
        <v>589</v>
      </c>
      <c r="D367" s="1834"/>
      <c r="E367" s="1835"/>
      <c r="F367" s="1007" t="s">
        <v>513</v>
      </c>
      <c r="G367" s="1018"/>
      <c r="H367" s="1021"/>
      <c r="I367" s="1020"/>
      <c r="J367" s="1228"/>
      <c r="K367" s="1021"/>
      <c r="L367" s="1021"/>
      <c r="M367" s="1020"/>
      <c r="N367" s="997"/>
      <c r="O367" s="1021"/>
      <c r="P367" s="1021"/>
      <c r="Q367" s="1020"/>
      <c r="R367" s="997"/>
    </row>
    <row r="368" spans="1:18" x14ac:dyDescent="0.2">
      <c r="A368" s="990"/>
      <c r="B368" s="1003" t="s">
        <v>135</v>
      </c>
      <c r="C368" s="1834" t="s">
        <v>650</v>
      </c>
      <c r="D368" s="1834"/>
      <c r="E368" s="1835"/>
      <c r="F368" s="1007" t="s">
        <v>513</v>
      </c>
      <c r="G368" s="1149"/>
      <c r="H368" s="1143"/>
      <c r="I368" s="1150"/>
      <c r="J368" s="1228"/>
      <c r="K368" s="1143"/>
      <c r="L368" s="1143"/>
      <c r="M368" s="1150"/>
      <c r="N368" s="997"/>
      <c r="O368" s="1143"/>
      <c r="P368" s="1143"/>
      <c r="Q368" s="1150"/>
      <c r="R368" s="997"/>
    </row>
    <row r="369" spans="1:18" ht="13.5" thickBot="1" x14ac:dyDescent="0.25">
      <c r="A369" s="1022"/>
      <c r="B369" s="1003" t="s">
        <v>136</v>
      </c>
      <c r="C369" s="1834" t="s">
        <v>590</v>
      </c>
      <c r="D369" s="1834"/>
      <c r="E369" s="1835"/>
      <c r="F369" s="1007" t="s">
        <v>513</v>
      </c>
      <c r="G369" s="1170"/>
      <c r="H369" s="1119"/>
      <c r="I369" s="1173"/>
      <c r="J369" s="1241"/>
      <c r="K369" s="1174"/>
      <c r="L369" s="1119"/>
      <c r="M369" s="1173"/>
      <c r="N369" s="1205"/>
      <c r="O369" s="1173"/>
      <c r="P369" s="1119"/>
      <c r="Q369" s="1120"/>
      <c r="R369" s="997"/>
    </row>
    <row r="370" spans="1:18" ht="14.25" thickTop="1" thickBot="1" x14ac:dyDescent="0.25">
      <c r="A370" s="1836" t="s">
        <v>595</v>
      </c>
      <c r="B370" s="1837"/>
      <c r="C370" s="1837"/>
      <c r="D370" s="1837"/>
      <c r="E370" s="1837"/>
      <c r="F370" s="1122"/>
      <c r="G370" s="1206"/>
      <c r="H370" s="1207">
        <f>SUM(H344:H369)</f>
        <v>6801718</v>
      </c>
      <c r="I370" s="1207">
        <f>SUM(I344:I369)</f>
        <v>6801718</v>
      </c>
      <c r="J370" s="1207"/>
      <c r="K370" s="1206"/>
      <c r="L370" s="1207"/>
      <c r="M370" s="1207"/>
      <c r="N370" s="1208"/>
      <c r="O370" s="1206"/>
      <c r="P370" s="1207"/>
      <c r="Q370" s="1207"/>
      <c r="R370" s="1208"/>
    </row>
    <row r="371" spans="1:18" ht="13.5" thickTop="1" x14ac:dyDescent="0.2">
      <c r="A371" s="1209"/>
      <c r="B371" s="1210"/>
      <c r="C371" s="1210"/>
      <c r="D371" s="1210"/>
      <c r="E371" s="1210"/>
      <c r="F371" s="1210"/>
      <c r="G371" s="1211"/>
      <c r="H371" s="1211"/>
      <c r="I371" s="1211"/>
      <c r="J371" s="1212"/>
      <c r="K371" s="1211"/>
      <c r="L371" s="1211"/>
      <c r="M371" s="1211"/>
      <c r="N371" s="1211"/>
      <c r="O371" s="1211"/>
      <c r="P371" s="1211"/>
      <c r="Q371" s="1211"/>
      <c r="R371" s="1211"/>
    </row>
    <row r="372" spans="1:18" x14ac:dyDescent="0.2">
      <c r="A372" s="1209"/>
      <c r="B372" s="1210"/>
      <c r="C372" s="1210"/>
      <c r="D372" s="1210"/>
      <c r="E372" s="1210"/>
      <c r="F372" s="1210"/>
      <c r="G372" s="1211"/>
      <c r="H372" s="1211"/>
      <c r="I372" s="1211"/>
      <c r="J372" s="1211"/>
      <c r="K372" s="1211"/>
      <c r="L372" s="1211"/>
      <c r="M372" s="1211"/>
      <c r="N372" s="1211"/>
      <c r="O372" s="1211"/>
      <c r="P372" s="1211"/>
      <c r="Q372" s="1211"/>
      <c r="R372" s="1211"/>
    </row>
    <row r="373" spans="1:18" x14ac:dyDescent="0.2">
      <c r="A373" s="1209"/>
      <c r="B373" s="1210"/>
      <c r="C373" s="1210"/>
      <c r="D373" s="1210"/>
      <c r="E373" s="1210"/>
      <c r="F373" s="1210"/>
      <c r="G373" s="1211"/>
      <c r="H373" s="1211"/>
      <c r="I373" s="1211"/>
      <c r="J373" s="1211"/>
      <c r="K373" s="1211"/>
      <c r="L373" s="1211"/>
      <c r="M373" s="1211"/>
      <c r="N373" s="1211"/>
      <c r="O373" s="1211"/>
      <c r="P373" s="1211"/>
      <c r="Q373" s="1211"/>
      <c r="R373" s="1211"/>
    </row>
    <row r="374" spans="1:18" x14ac:dyDescent="0.2">
      <c r="A374" s="1209"/>
      <c r="B374" s="1210"/>
      <c r="C374" s="1210"/>
      <c r="D374" s="1210"/>
      <c r="E374" s="1210"/>
      <c r="F374" s="1210"/>
      <c r="G374" s="1211"/>
      <c r="H374" s="1211"/>
      <c r="I374" s="1211"/>
      <c r="J374" s="1211"/>
      <c r="K374" s="1211"/>
      <c r="L374" s="1211"/>
      <c r="M374" s="1211"/>
      <c r="N374" s="1211"/>
      <c r="O374" s="1211"/>
      <c r="P374" s="1211"/>
      <c r="Q374" s="1211"/>
      <c r="R374" s="1211"/>
    </row>
    <row r="375" spans="1:18" x14ac:dyDescent="0.2">
      <c r="A375" s="1209"/>
      <c r="B375" s="1210"/>
      <c r="C375" s="1210"/>
      <c r="D375" s="1210"/>
      <c r="E375" s="1210"/>
      <c r="F375" s="1210"/>
      <c r="G375" s="1211"/>
      <c r="H375" s="1211"/>
      <c r="I375" s="1211"/>
      <c r="J375" s="1211"/>
      <c r="K375" s="1211"/>
      <c r="L375" s="1211"/>
      <c r="M375" s="1211"/>
      <c r="N375" s="1211"/>
      <c r="O375" s="1211"/>
      <c r="P375" s="1211"/>
      <c r="Q375" s="1211"/>
      <c r="R375" s="1211"/>
    </row>
    <row r="376" spans="1:18" x14ac:dyDescent="0.2">
      <c r="A376" s="1209"/>
      <c r="B376" s="1210"/>
      <c r="C376" s="1210"/>
      <c r="D376" s="1210"/>
      <c r="E376" s="1210"/>
      <c r="F376" s="1210"/>
      <c r="G376" s="1211"/>
      <c r="H376" s="1211"/>
      <c r="I376" s="1211"/>
      <c r="J376" s="1211"/>
      <c r="K376" s="1211"/>
      <c r="L376" s="1211"/>
      <c r="M376" s="1211"/>
      <c r="N376" s="1211"/>
      <c r="O376" s="1211"/>
      <c r="P376" s="1211"/>
      <c r="Q376" s="1211"/>
      <c r="R376" s="1211"/>
    </row>
    <row r="377" spans="1:18" x14ac:dyDescent="0.2">
      <c r="A377" s="1209"/>
      <c r="B377" s="1210"/>
      <c r="C377" s="1210"/>
      <c r="D377" s="1210"/>
      <c r="E377" s="1210"/>
      <c r="F377" s="1210"/>
      <c r="G377" s="1211"/>
      <c r="H377" s="1211"/>
      <c r="I377" s="1211"/>
      <c r="J377" s="1211"/>
      <c r="K377" s="1211"/>
      <c r="L377" s="1211"/>
      <c r="M377" s="1211"/>
      <c r="N377" s="1211"/>
      <c r="O377" s="1211"/>
      <c r="P377" s="1211"/>
      <c r="Q377" s="1211"/>
      <c r="R377" s="1211"/>
    </row>
    <row r="378" spans="1:18" x14ac:dyDescent="0.2">
      <c r="A378" s="1209"/>
      <c r="B378" s="1210"/>
      <c r="C378" s="1210"/>
      <c r="D378" s="1210"/>
      <c r="E378" s="1210"/>
      <c r="F378" s="1210"/>
      <c r="G378" s="1211"/>
      <c r="H378" s="1211"/>
      <c r="I378" s="1211"/>
      <c r="J378" s="1211"/>
      <c r="K378" s="1211"/>
      <c r="L378" s="1211"/>
      <c r="M378" s="1211"/>
      <c r="N378" s="1211"/>
      <c r="O378" s="1211"/>
      <c r="P378" s="1211"/>
      <c r="Q378" s="1211"/>
      <c r="R378" s="1211"/>
    </row>
    <row r="379" spans="1:18" x14ac:dyDescent="0.2">
      <c r="A379" s="1209"/>
      <c r="B379" s="1210"/>
      <c r="C379" s="1210"/>
      <c r="D379" s="1210"/>
      <c r="E379" s="1210"/>
      <c r="F379" s="1210"/>
      <c r="G379" s="1211"/>
      <c r="H379" s="1211"/>
      <c r="I379" s="1211"/>
      <c r="J379" s="1211"/>
      <c r="K379" s="1211"/>
      <c r="L379" s="1211"/>
      <c r="M379" s="1211"/>
      <c r="N379" s="1211"/>
      <c r="O379" s="1211"/>
      <c r="P379" s="1211"/>
      <c r="Q379" s="1211"/>
      <c r="R379" s="1211"/>
    </row>
    <row r="380" spans="1:18" x14ac:dyDescent="0.2">
      <c r="A380" s="1209"/>
      <c r="B380" s="1210"/>
      <c r="C380" s="1210"/>
      <c r="D380" s="1210"/>
      <c r="E380" s="1210"/>
      <c r="F380" s="1210"/>
      <c r="G380" s="1211"/>
      <c r="H380" s="1211"/>
      <c r="I380" s="1211"/>
      <c r="J380" s="1211"/>
      <c r="K380" s="1211"/>
      <c r="L380" s="1211"/>
      <c r="M380" s="1211"/>
      <c r="N380" s="1211"/>
      <c r="O380" s="1211"/>
      <c r="P380" s="1211"/>
      <c r="Q380" s="1211"/>
      <c r="R380" s="1211"/>
    </row>
    <row r="381" spans="1:18" x14ac:dyDescent="0.2">
      <c r="A381" s="1209"/>
      <c r="B381" s="1210"/>
      <c r="C381" s="1210"/>
      <c r="D381" s="1210"/>
      <c r="E381" s="1210"/>
      <c r="F381" s="1210"/>
      <c r="G381" s="1211"/>
      <c r="H381" s="1211"/>
      <c r="I381" s="1211"/>
      <c r="J381" s="1211"/>
      <c r="K381" s="1211"/>
      <c r="L381" s="1211"/>
      <c r="M381" s="1211"/>
      <c r="N381" s="1211"/>
      <c r="O381" s="1211"/>
      <c r="P381" s="1211"/>
      <c r="Q381" s="1211"/>
      <c r="R381" s="1211"/>
    </row>
    <row r="382" spans="1:18" x14ac:dyDescent="0.2">
      <c r="A382" s="1209"/>
      <c r="B382" s="1210"/>
      <c r="C382" s="1210"/>
      <c r="D382" s="1210"/>
      <c r="E382" s="1210"/>
      <c r="F382" s="1210"/>
      <c r="G382" s="1211"/>
      <c r="H382" s="1211"/>
      <c r="I382" s="1211"/>
      <c r="J382" s="1211"/>
      <c r="K382" s="1211"/>
      <c r="L382" s="1211"/>
      <c r="M382" s="1211"/>
      <c r="N382" s="1211"/>
      <c r="O382" s="1211"/>
      <c r="P382" s="1211"/>
      <c r="Q382" s="1211"/>
      <c r="R382" s="1211"/>
    </row>
    <row r="383" spans="1:18" x14ac:dyDescent="0.2">
      <c r="A383" s="1209"/>
      <c r="B383" s="1210"/>
      <c r="C383" s="1210"/>
      <c r="D383" s="1210"/>
      <c r="E383" s="1210"/>
      <c r="F383" s="1210"/>
      <c r="G383" s="1211"/>
      <c r="H383" s="1211"/>
      <c r="I383" s="1211"/>
      <c r="J383" s="1211"/>
      <c r="K383" s="1211"/>
      <c r="L383" s="1211"/>
      <c r="M383" s="1211"/>
      <c r="N383" s="1211"/>
      <c r="O383" s="1211"/>
      <c r="P383" s="1211"/>
      <c r="Q383" s="1211"/>
      <c r="R383" s="1211"/>
    </row>
    <row r="384" spans="1:18" x14ac:dyDescent="0.2">
      <c r="A384" s="1209"/>
      <c r="B384" s="1210"/>
      <c r="C384" s="1210"/>
      <c r="D384" s="1210"/>
      <c r="E384" s="1210"/>
      <c r="F384" s="1210"/>
      <c r="G384" s="1211"/>
      <c r="H384" s="1211"/>
      <c r="I384" s="1211"/>
      <c r="J384" s="1211"/>
      <c r="K384" s="1211"/>
      <c r="L384" s="1211"/>
      <c r="M384" s="1211"/>
      <c r="N384" s="1211"/>
      <c r="O384" s="1211"/>
      <c r="P384" s="1211"/>
      <c r="Q384" s="1211"/>
      <c r="R384" s="1211"/>
    </row>
    <row r="385" spans="1:18" x14ac:dyDescent="0.2">
      <c r="A385" s="1209"/>
      <c r="B385" s="1210"/>
      <c r="C385" s="1210"/>
      <c r="D385" s="1210"/>
      <c r="E385" s="1210"/>
      <c r="F385" s="1210"/>
      <c r="G385" s="1211"/>
      <c r="H385" s="1211"/>
      <c r="I385" s="1211"/>
      <c r="J385" s="1211"/>
      <c r="K385" s="1211"/>
      <c r="L385" s="1211"/>
      <c r="M385" s="1211"/>
      <c r="N385" s="1211"/>
      <c r="O385" s="1211"/>
      <c r="P385" s="1211"/>
      <c r="Q385" s="1211"/>
      <c r="R385" s="1211"/>
    </row>
    <row r="386" spans="1:18" x14ac:dyDescent="0.2">
      <c r="A386" s="1209"/>
      <c r="B386" s="1210"/>
      <c r="C386" s="1210"/>
      <c r="D386" s="1210"/>
      <c r="E386" s="1210"/>
      <c r="F386" s="1210"/>
      <c r="G386" s="1211"/>
      <c r="H386" s="1211"/>
      <c r="I386" s="1211"/>
      <c r="J386" s="1211"/>
      <c r="K386" s="1211"/>
      <c r="L386" s="1211"/>
      <c r="M386" s="1211"/>
      <c r="N386" s="1211"/>
      <c r="O386" s="1211"/>
      <c r="P386" s="1211"/>
      <c r="Q386" s="1211"/>
      <c r="R386" s="1211"/>
    </row>
    <row r="387" spans="1:18" x14ac:dyDescent="0.2">
      <c r="A387" s="1209"/>
      <c r="B387" s="1210"/>
      <c r="C387" s="1210"/>
      <c r="D387" s="1210"/>
      <c r="E387" s="1210"/>
      <c r="F387" s="1210"/>
      <c r="G387" s="1211"/>
      <c r="H387" s="1211"/>
      <c r="I387" s="1211"/>
      <c r="J387" s="1211"/>
      <c r="K387" s="1211"/>
      <c r="L387" s="1211"/>
      <c r="M387" s="1211"/>
      <c r="N387" s="1211"/>
      <c r="O387" s="1211"/>
      <c r="P387" s="1211"/>
      <c r="Q387" s="1211"/>
      <c r="R387" s="1211"/>
    </row>
    <row r="388" spans="1:18" x14ac:dyDescent="0.2">
      <c r="A388" s="979"/>
      <c r="B388" s="1791" t="s">
        <v>625</v>
      </c>
      <c r="C388" s="1791"/>
      <c r="D388" s="1791"/>
      <c r="E388" s="1791"/>
      <c r="F388" s="1791"/>
      <c r="G388" s="1791"/>
      <c r="H388" s="1791"/>
      <c r="I388" s="1791"/>
      <c r="J388" s="1791"/>
      <c r="K388" s="1791"/>
      <c r="L388" s="1791"/>
      <c r="M388" s="1791"/>
      <c r="N388" s="1791"/>
      <c r="O388" s="1791"/>
      <c r="P388" s="1791"/>
      <c r="Q388" s="1791"/>
      <c r="R388" s="1791"/>
    </row>
    <row r="389" spans="1:18" x14ac:dyDescent="0.2">
      <c r="A389" s="1792" t="s">
        <v>644</v>
      </c>
      <c r="B389" s="1792"/>
      <c r="C389" s="1792"/>
      <c r="D389" s="1792"/>
      <c r="E389" s="1792"/>
      <c r="F389" s="1792"/>
      <c r="G389" s="1792"/>
      <c r="H389" s="1792"/>
      <c r="I389" s="1792"/>
      <c r="J389" s="1792"/>
      <c r="K389" s="1792"/>
      <c r="L389" s="1792"/>
      <c r="M389" s="1792"/>
      <c r="N389" s="1792"/>
      <c r="O389" s="1792"/>
      <c r="P389" s="1792"/>
      <c r="Q389" s="1792"/>
      <c r="R389" s="1792"/>
    </row>
    <row r="390" spans="1:18" ht="12.75" customHeight="1" x14ac:dyDescent="0.2">
      <c r="A390" s="1793" t="s">
        <v>657</v>
      </c>
      <c r="B390" s="1793"/>
      <c r="C390" s="1793"/>
      <c r="D390" s="1793"/>
      <c r="E390" s="1793"/>
      <c r="F390" s="1793"/>
      <c r="G390" s="1793"/>
      <c r="H390" s="1793"/>
      <c r="I390" s="1793"/>
      <c r="J390" s="1793"/>
      <c r="K390" s="1793"/>
      <c r="L390" s="1793"/>
      <c r="M390" s="1793"/>
      <c r="N390" s="1793"/>
      <c r="O390" s="1793"/>
      <c r="P390" s="1793"/>
      <c r="Q390" s="1793"/>
      <c r="R390" s="1793"/>
    </row>
    <row r="391" spans="1:18" ht="13.5" thickBot="1" x14ac:dyDescent="0.25">
      <c r="A391" s="1794" t="s">
        <v>350</v>
      </c>
      <c r="B391" s="1795"/>
      <c r="C391" s="1795"/>
      <c r="D391" s="1795"/>
      <c r="E391" s="1795"/>
      <c r="F391" s="1795"/>
      <c r="G391" s="1795"/>
      <c r="H391" s="1795"/>
      <c r="I391" s="1795"/>
      <c r="J391" s="1795"/>
      <c r="K391" s="1795"/>
      <c r="L391" s="1795"/>
      <c r="M391" s="1795"/>
      <c r="N391" s="1795"/>
      <c r="O391" s="1795"/>
      <c r="P391" s="1795"/>
      <c r="Q391" s="1795"/>
      <c r="R391" s="1795"/>
    </row>
    <row r="392" spans="1:18" ht="13.5" thickTop="1" x14ac:dyDescent="0.2">
      <c r="A392" s="1796" t="s">
        <v>0</v>
      </c>
      <c r="B392" s="1798" t="s">
        <v>571</v>
      </c>
      <c r="C392" s="1799"/>
      <c r="D392" s="1799"/>
      <c r="E392" s="1799"/>
      <c r="F392" s="1802" t="s">
        <v>505</v>
      </c>
      <c r="G392" s="1853" t="s">
        <v>27</v>
      </c>
      <c r="H392" s="1849"/>
      <c r="I392" s="1849"/>
      <c r="J392" s="1849"/>
      <c r="K392" s="1849"/>
      <c r="L392" s="1849"/>
      <c r="M392" s="1849"/>
      <c r="N392" s="1849"/>
      <c r="O392" s="1849"/>
      <c r="P392" s="1849"/>
      <c r="Q392" s="1849"/>
      <c r="R392" s="1850"/>
    </row>
    <row r="393" spans="1:18" x14ac:dyDescent="0.2">
      <c r="A393" s="1797"/>
      <c r="B393" s="1800"/>
      <c r="C393" s="1801"/>
      <c r="D393" s="1801"/>
      <c r="E393" s="1801"/>
      <c r="F393" s="1803"/>
      <c r="G393" s="1851" t="s">
        <v>624</v>
      </c>
      <c r="H393" s="1851"/>
      <c r="I393" s="1851"/>
      <c r="J393" s="1851"/>
      <c r="K393" s="1817"/>
      <c r="L393" s="1818"/>
      <c r="M393" s="1819"/>
      <c r="N393" s="1820"/>
      <c r="O393" s="1863"/>
      <c r="P393" s="1864"/>
      <c r="Q393" s="1865"/>
      <c r="R393" s="1866"/>
    </row>
    <row r="394" spans="1:18" ht="12.75" customHeight="1" x14ac:dyDescent="0.2">
      <c r="A394" s="1797"/>
      <c r="B394" s="1800"/>
      <c r="C394" s="1801"/>
      <c r="D394" s="1801"/>
      <c r="E394" s="1801"/>
      <c r="F394" s="1803"/>
      <c r="G394" s="1822" t="s">
        <v>634</v>
      </c>
      <c r="H394" s="1824" t="s">
        <v>656</v>
      </c>
      <c r="I394" s="1824" t="s">
        <v>467</v>
      </c>
      <c r="J394" s="1826" t="s">
        <v>655</v>
      </c>
      <c r="K394" s="1822" t="s">
        <v>634</v>
      </c>
      <c r="L394" s="1824" t="s">
        <v>656</v>
      </c>
      <c r="M394" s="1824" t="s">
        <v>467</v>
      </c>
      <c r="N394" s="1826" t="s">
        <v>655</v>
      </c>
      <c r="O394" s="1822" t="s">
        <v>634</v>
      </c>
      <c r="P394" s="1824" t="s">
        <v>656</v>
      </c>
      <c r="Q394" s="1824" t="s">
        <v>467</v>
      </c>
      <c r="R394" s="1826" t="s">
        <v>655</v>
      </c>
    </row>
    <row r="395" spans="1:18" x14ac:dyDescent="0.2">
      <c r="A395" s="1797"/>
      <c r="B395" s="1800"/>
      <c r="C395" s="1801"/>
      <c r="D395" s="1801"/>
      <c r="E395" s="1801"/>
      <c r="F395" s="1803"/>
      <c r="G395" s="1823"/>
      <c r="H395" s="1825"/>
      <c r="I395" s="1825"/>
      <c r="J395" s="1827"/>
      <c r="K395" s="1823"/>
      <c r="L395" s="1825"/>
      <c r="M395" s="1825"/>
      <c r="N395" s="1827"/>
      <c r="O395" s="1823"/>
      <c r="P395" s="1825"/>
      <c r="Q395" s="1825"/>
      <c r="R395" s="1827"/>
    </row>
    <row r="396" spans="1:18" x14ac:dyDescent="0.2">
      <c r="A396" s="1797"/>
      <c r="B396" s="1829"/>
      <c r="C396" s="1862"/>
      <c r="D396" s="1862"/>
      <c r="E396" s="1862"/>
      <c r="F396" s="1804"/>
      <c r="G396" s="985" t="s">
        <v>152</v>
      </c>
      <c r="H396" s="982" t="s">
        <v>154</v>
      </c>
      <c r="I396" s="983" t="s">
        <v>155</v>
      </c>
      <c r="J396" s="983" t="s">
        <v>157</v>
      </c>
      <c r="K396" s="981" t="s">
        <v>159</v>
      </c>
      <c r="L396" s="982" t="s">
        <v>161</v>
      </c>
      <c r="M396" s="983" t="s">
        <v>163</v>
      </c>
      <c r="N396" s="984" t="s">
        <v>165</v>
      </c>
      <c r="O396" s="985" t="s">
        <v>166</v>
      </c>
      <c r="P396" s="982" t="s">
        <v>168</v>
      </c>
      <c r="Q396" s="983" t="s">
        <v>170</v>
      </c>
      <c r="R396" s="984" t="s">
        <v>171</v>
      </c>
    </row>
    <row r="397" spans="1:18" x14ac:dyDescent="0.2">
      <c r="A397" s="981"/>
      <c r="B397" s="1028" t="s">
        <v>597</v>
      </c>
      <c r="C397" s="1004"/>
      <c r="D397" s="1004"/>
      <c r="E397" s="1004"/>
      <c r="F397" s="1015"/>
      <c r="G397" s="1126"/>
      <c r="H397" s="1008">
        <f>H370</f>
        <v>6801718</v>
      </c>
      <c r="I397" s="1008">
        <f>I370</f>
        <v>6801718</v>
      </c>
      <c r="J397" s="1242"/>
      <c r="K397" s="1126"/>
      <c r="L397" s="1008"/>
      <c r="M397" s="1008"/>
      <c r="N397" s="1125"/>
      <c r="O397" s="1126"/>
      <c r="P397" s="1008"/>
      <c r="Q397" s="1008"/>
      <c r="R397" s="1125"/>
    </row>
    <row r="398" spans="1:18" x14ac:dyDescent="0.2">
      <c r="A398" s="1033"/>
      <c r="B398" s="983">
        <v>29</v>
      </c>
      <c r="C398" s="1834" t="s">
        <v>591</v>
      </c>
      <c r="D398" s="1834"/>
      <c r="E398" s="1834"/>
      <c r="F398" s="1034" t="s">
        <v>511</v>
      </c>
      <c r="G398" s="1109"/>
      <c r="H398" s="1128"/>
      <c r="I398" s="1128"/>
      <c r="J398" s="1236"/>
      <c r="K398" s="1086"/>
      <c r="L398" s="1086"/>
      <c r="M398" s="1087"/>
      <c r="N398" s="1125"/>
      <c r="O398" s="1109"/>
      <c r="P398" s="1128"/>
      <c r="Q398" s="1128"/>
      <c r="R398" s="997"/>
    </row>
    <row r="399" spans="1:18" x14ac:dyDescent="0.2">
      <c r="A399" s="1033"/>
      <c r="B399" s="983">
        <v>30</v>
      </c>
      <c r="C399" s="1834" t="s">
        <v>592</v>
      </c>
      <c r="D399" s="1834"/>
      <c r="E399" s="1835"/>
      <c r="F399" s="1034" t="s">
        <v>511</v>
      </c>
      <c r="G399" s="1109"/>
      <c r="H399" s="1128"/>
      <c r="I399" s="1128"/>
      <c r="J399" s="1236"/>
      <c r="K399" s="1086"/>
      <c r="L399" s="1086"/>
      <c r="M399" s="1087"/>
      <c r="N399" s="1125"/>
      <c r="O399" s="1109"/>
      <c r="P399" s="1128"/>
      <c r="Q399" s="1128"/>
      <c r="R399" s="997"/>
    </row>
    <row r="400" spans="1:18" x14ac:dyDescent="0.2">
      <c r="A400" s="1033"/>
      <c r="B400" s="983">
        <v>31</v>
      </c>
      <c r="C400" s="1834" t="s">
        <v>593</v>
      </c>
      <c r="D400" s="1834"/>
      <c r="E400" s="1835"/>
      <c r="F400" s="1034" t="s">
        <v>511</v>
      </c>
      <c r="G400" s="1109"/>
      <c r="H400" s="1128"/>
      <c r="I400" s="1128"/>
      <c r="J400" s="1236"/>
      <c r="K400" s="1086"/>
      <c r="L400" s="1086"/>
      <c r="M400" s="1087"/>
      <c r="N400" s="1125"/>
      <c r="O400" s="1109"/>
      <c r="P400" s="1128"/>
      <c r="Q400" s="1128"/>
      <c r="R400" s="997"/>
    </row>
    <row r="401" spans="1:18" x14ac:dyDescent="0.2">
      <c r="A401" s="1033"/>
      <c r="B401" s="983">
        <v>32</v>
      </c>
      <c r="C401" s="1834" t="s">
        <v>594</v>
      </c>
      <c r="D401" s="1834"/>
      <c r="E401" s="1835"/>
      <c r="F401" s="1034" t="s">
        <v>511</v>
      </c>
      <c r="G401" s="1109"/>
      <c r="H401" s="1110"/>
      <c r="I401" s="1110"/>
      <c r="J401" s="1367"/>
      <c r="K401" s="1085"/>
      <c r="L401" s="1086"/>
      <c r="M401" s="1087"/>
      <c r="N401" s="1125"/>
      <c r="O401" s="1109"/>
      <c r="P401" s="1128"/>
      <c r="Q401" s="1128"/>
      <c r="R401" s="997"/>
    </row>
    <row r="402" spans="1:18" x14ac:dyDescent="0.2">
      <c r="A402" s="1033"/>
      <c r="B402" s="983">
        <v>33</v>
      </c>
      <c r="C402" s="1006" t="s">
        <v>651</v>
      </c>
      <c r="D402" s="1007"/>
      <c r="E402" s="1016"/>
      <c r="F402" s="1007" t="s">
        <v>513</v>
      </c>
      <c r="G402" s="1109"/>
      <c r="H402" s="1110"/>
      <c r="I402" s="1110"/>
      <c r="J402" s="1367"/>
      <c r="K402" s="1085"/>
      <c r="L402" s="1086"/>
      <c r="M402" s="1087"/>
      <c r="N402" s="1125"/>
      <c r="O402" s="1109"/>
      <c r="P402" s="1128"/>
      <c r="Q402" s="1128"/>
      <c r="R402" s="997"/>
    </row>
    <row r="403" spans="1:18" x14ac:dyDescent="0.2">
      <c r="A403" s="1033"/>
      <c r="B403" s="983" t="s">
        <v>146</v>
      </c>
      <c r="C403" s="1006" t="s">
        <v>652</v>
      </c>
      <c r="D403" s="1006"/>
      <c r="E403" s="1006"/>
      <c r="F403" s="1034" t="s">
        <v>511</v>
      </c>
      <c r="G403" s="1109"/>
      <c r="H403" s="1110"/>
      <c r="I403" s="1110"/>
      <c r="J403" s="1367"/>
      <c r="K403" s="1085"/>
      <c r="L403" s="1086"/>
      <c r="M403" s="1087"/>
      <c r="N403" s="1125"/>
      <c r="O403" s="1109"/>
      <c r="P403" s="1128"/>
      <c r="Q403" s="1128"/>
      <c r="R403" s="997"/>
    </row>
    <row r="404" spans="1:18" x14ac:dyDescent="0.2">
      <c r="A404" s="1033"/>
      <c r="B404" s="983" t="s">
        <v>148</v>
      </c>
      <c r="C404" s="1006" t="s">
        <v>639</v>
      </c>
      <c r="D404" s="1006"/>
      <c r="E404" s="1006"/>
      <c r="F404" s="1016" t="s">
        <v>513</v>
      </c>
      <c r="G404" s="1109"/>
      <c r="H404" s="1110"/>
      <c r="I404" s="1110"/>
      <c r="J404" s="1367"/>
      <c r="K404" s="1085"/>
      <c r="L404" s="1086"/>
      <c r="M404" s="1087"/>
      <c r="N404" s="1125"/>
      <c r="O404" s="1109"/>
      <c r="P404" s="1128"/>
      <c r="Q404" s="1128"/>
      <c r="R404" s="997"/>
    </row>
    <row r="405" spans="1:18" x14ac:dyDescent="0.2">
      <c r="A405" s="1033"/>
      <c r="B405" s="983" t="s">
        <v>150</v>
      </c>
      <c r="C405" s="1006" t="s">
        <v>653</v>
      </c>
      <c r="D405" s="1006"/>
      <c r="E405" s="1006"/>
      <c r="F405" s="1034" t="s">
        <v>511</v>
      </c>
      <c r="G405" s="1345"/>
      <c r="H405" s="1128"/>
      <c r="I405" s="1110"/>
      <c r="J405" s="1367"/>
      <c r="K405" s="1085"/>
      <c r="L405" s="1086"/>
      <c r="M405" s="1087"/>
      <c r="N405" s="1125"/>
      <c r="O405" s="1109"/>
      <c r="P405" s="1128"/>
      <c r="Q405" s="1128"/>
      <c r="R405" s="997"/>
    </row>
    <row r="406" spans="1:18" x14ac:dyDescent="0.2">
      <c r="A406" s="1033"/>
      <c r="B406" s="983" t="s">
        <v>152</v>
      </c>
      <c r="C406" s="1006" t="s">
        <v>463</v>
      </c>
      <c r="D406" s="1006"/>
      <c r="E406" s="1006"/>
      <c r="F406" s="1016" t="s">
        <v>511</v>
      </c>
      <c r="G406" s="1345"/>
      <c r="H406" s="1132"/>
      <c r="I406" s="1110"/>
      <c r="J406" s="1367"/>
      <c r="K406" s="1085"/>
      <c r="L406" s="1086"/>
      <c r="M406" s="1087"/>
      <c r="N406" s="1125"/>
      <c r="O406" s="1109"/>
      <c r="P406" s="1128"/>
      <c r="Q406" s="1128"/>
      <c r="R406" s="997"/>
    </row>
    <row r="407" spans="1:18" x14ac:dyDescent="0.2">
      <c r="A407" s="1033"/>
      <c r="B407" s="1838" t="s">
        <v>528</v>
      </c>
      <c r="C407" s="1839"/>
      <c r="D407" s="1839"/>
      <c r="E407" s="1839"/>
      <c r="F407" s="1015"/>
      <c r="G407" s="1134">
        <f>SUM(G397:G400)</f>
        <v>0</v>
      </c>
      <c r="H407" s="1000">
        <f>SUM(H397:H400)</f>
        <v>6801718</v>
      </c>
      <c r="I407" s="1002">
        <f>SUM(I397:I400)</f>
        <v>6801718</v>
      </c>
      <c r="J407" s="1368">
        <f>I407/H407</f>
        <v>1</v>
      </c>
      <c r="K407" s="999"/>
      <c r="L407" s="1002"/>
      <c r="M407" s="1000"/>
      <c r="N407" s="1125"/>
      <c r="O407" s="998"/>
      <c r="P407" s="1002"/>
      <c r="Q407" s="1002"/>
      <c r="R407" s="997"/>
    </row>
    <row r="408" spans="1:18" x14ac:dyDescent="0.2">
      <c r="A408" s="1045"/>
      <c r="B408" s="983"/>
      <c r="C408" s="1832"/>
      <c r="D408" s="1832"/>
      <c r="E408" s="1832"/>
      <c r="F408" s="1015"/>
      <c r="G408" s="998"/>
      <c r="H408" s="1002"/>
      <c r="I408" s="1002"/>
      <c r="J408" s="1236"/>
      <c r="K408" s="1002"/>
      <c r="L408" s="1002"/>
      <c r="M408" s="1000"/>
      <c r="N408" s="1125"/>
      <c r="O408" s="998"/>
      <c r="P408" s="1002"/>
      <c r="Q408" s="1002"/>
      <c r="R408" s="997"/>
    </row>
    <row r="409" spans="1:18" x14ac:dyDescent="0.2">
      <c r="A409" s="1045"/>
      <c r="B409" s="983"/>
      <c r="C409" s="1832"/>
      <c r="D409" s="1832"/>
      <c r="E409" s="1832"/>
      <c r="F409" s="1015"/>
      <c r="G409" s="1009"/>
      <c r="H409" s="1012"/>
      <c r="I409" s="995"/>
      <c r="J409" s="1228"/>
      <c r="K409" s="1012"/>
      <c r="L409" s="1012"/>
      <c r="M409" s="1011"/>
      <c r="N409" s="1125"/>
      <c r="O409" s="1009"/>
      <c r="P409" s="1012"/>
      <c r="Q409" s="1012"/>
      <c r="R409" s="997"/>
    </row>
    <row r="410" spans="1:18" x14ac:dyDescent="0.2">
      <c r="A410" s="1045"/>
      <c r="B410" s="983"/>
      <c r="C410" s="1832"/>
      <c r="D410" s="1832"/>
      <c r="E410" s="1832"/>
      <c r="F410" s="1015"/>
      <c r="G410" s="1009"/>
      <c r="H410" s="1012"/>
      <c r="I410" s="1011"/>
      <c r="J410" s="1236"/>
      <c r="K410" s="1012"/>
      <c r="L410" s="1012"/>
      <c r="M410" s="1011"/>
      <c r="N410" s="1125"/>
      <c r="O410" s="1009"/>
      <c r="P410" s="1012"/>
      <c r="Q410" s="1012"/>
      <c r="R410" s="997"/>
    </row>
    <row r="411" spans="1:18" x14ac:dyDescent="0.2">
      <c r="A411" s="1045"/>
      <c r="B411" s="1838" t="s">
        <v>599</v>
      </c>
      <c r="C411" s="1839"/>
      <c r="D411" s="1839"/>
      <c r="E411" s="1840"/>
      <c r="F411" s="1006"/>
      <c r="G411" s="1018"/>
      <c r="H411" s="1021"/>
      <c r="I411" s="1020"/>
      <c r="J411" s="1236"/>
      <c r="K411" s="1021"/>
      <c r="L411" s="1021"/>
      <c r="M411" s="1020"/>
      <c r="N411" s="1125"/>
      <c r="O411" s="1018"/>
      <c r="P411" s="1021"/>
      <c r="Q411" s="1021"/>
      <c r="R411" s="997"/>
    </row>
    <row r="412" spans="1:18" x14ac:dyDescent="0.2">
      <c r="A412" s="1045"/>
      <c r="B412" s="1057">
        <v>1</v>
      </c>
      <c r="C412" s="1832" t="s">
        <v>575</v>
      </c>
      <c r="D412" s="1832"/>
      <c r="E412" s="1833"/>
      <c r="F412" s="1034" t="s">
        <v>511</v>
      </c>
      <c r="G412" s="1018"/>
      <c r="H412" s="1021"/>
      <c r="I412" s="1020"/>
      <c r="J412" s="1236"/>
      <c r="K412" s="1021"/>
      <c r="L412" s="1021"/>
      <c r="M412" s="1020"/>
      <c r="N412" s="1125"/>
      <c r="O412" s="1018"/>
      <c r="P412" s="1021"/>
      <c r="Q412" s="1021"/>
      <c r="R412" s="997"/>
    </row>
    <row r="413" spans="1:18" x14ac:dyDescent="0.2">
      <c r="A413" s="981">
        <v>1</v>
      </c>
      <c r="B413" s="1057">
        <v>2</v>
      </c>
      <c r="C413" s="1834" t="s">
        <v>600</v>
      </c>
      <c r="D413" s="1834"/>
      <c r="E413" s="1834"/>
      <c r="F413" s="1034" t="s">
        <v>511</v>
      </c>
      <c r="G413" s="1126"/>
      <c r="H413" s="1008"/>
      <c r="I413" s="1008"/>
      <c r="J413" s="1236"/>
      <c r="K413" s="1126"/>
      <c r="L413" s="1008"/>
      <c r="M413" s="1008"/>
      <c r="N413" s="1125"/>
      <c r="O413" s="1126"/>
      <c r="P413" s="1008"/>
      <c r="Q413" s="1008"/>
      <c r="R413" s="1125"/>
    </row>
    <row r="414" spans="1:18" x14ac:dyDescent="0.2">
      <c r="A414" s="1039"/>
      <c r="B414" s="1057">
        <v>3</v>
      </c>
      <c r="C414" s="1834" t="s">
        <v>601</v>
      </c>
      <c r="D414" s="1834"/>
      <c r="E414" s="1834"/>
      <c r="F414" s="1034" t="s">
        <v>511</v>
      </c>
      <c r="G414" s="1136"/>
      <c r="H414" s="1137"/>
      <c r="I414" s="1138"/>
      <c r="J414" s="1236"/>
      <c r="K414" s="1137"/>
      <c r="L414" s="1137"/>
      <c r="M414" s="1138"/>
      <c r="N414" s="1125"/>
      <c r="O414" s="1179"/>
      <c r="P414" s="1180"/>
      <c r="Q414" s="1180"/>
      <c r="R414" s="997"/>
    </row>
    <row r="415" spans="1:18" x14ac:dyDescent="0.2">
      <c r="A415" s="1039"/>
      <c r="B415" s="1057" t="s">
        <v>370</v>
      </c>
      <c r="C415" s="1013" t="s">
        <v>602</v>
      </c>
      <c r="D415" s="743"/>
      <c r="E415" s="1006"/>
      <c r="F415" s="1034"/>
      <c r="G415" s="1136"/>
      <c r="H415" s="1137"/>
      <c r="I415" s="1138"/>
      <c r="J415" s="1236"/>
      <c r="K415" s="1137"/>
      <c r="L415" s="1137"/>
      <c r="M415" s="1138"/>
      <c r="N415" s="1125"/>
      <c r="O415" s="1179"/>
      <c r="P415" s="1180"/>
      <c r="Q415" s="1180"/>
      <c r="R415" s="997"/>
    </row>
    <row r="416" spans="1:18" x14ac:dyDescent="0.2">
      <c r="A416" s="1042" t="s">
        <v>353</v>
      </c>
      <c r="B416" s="1063" t="s">
        <v>531</v>
      </c>
      <c r="C416" s="1064" t="s">
        <v>532</v>
      </c>
      <c r="D416" s="1064"/>
      <c r="E416" s="1064"/>
      <c r="F416" s="1055"/>
      <c r="G416" s="1009"/>
      <c r="H416" s="1012"/>
      <c r="I416" s="1011"/>
      <c r="J416" s="1236"/>
      <c r="K416" s="1012"/>
      <c r="L416" s="1012"/>
      <c r="M416" s="1011"/>
      <c r="N416" s="1125"/>
      <c r="O416" s="1009"/>
      <c r="P416" s="1012"/>
      <c r="Q416" s="1012"/>
      <c r="R416" s="997"/>
    </row>
    <row r="417" spans="1:18" x14ac:dyDescent="0.2">
      <c r="A417" s="1056"/>
      <c r="B417" s="1057"/>
      <c r="C417" s="1834"/>
      <c r="D417" s="1834"/>
      <c r="E417" s="1834"/>
      <c r="F417" s="1016"/>
      <c r="G417" s="1018"/>
      <c r="H417" s="1021"/>
      <c r="I417" s="1020"/>
      <c r="J417" s="1236"/>
      <c r="K417" s="1021"/>
      <c r="L417" s="1021"/>
      <c r="M417" s="1020"/>
      <c r="N417" s="1125"/>
      <c r="O417" s="1018"/>
      <c r="P417" s="1021"/>
      <c r="Q417" s="1021"/>
      <c r="R417" s="997"/>
    </row>
    <row r="418" spans="1:18" x14ac:dyDescent="0.2">
      <c r="A418" s="1045"/>
      <c r="B418" s="1057"/>
      <c r="C418" s="1834"/>
      <c r="D418" s="1834"/>
      <c r="E418" s="1834"/>
      <c r="F418" s="1016"/>
      <c r="G418" s="1018"/>
      <c r="H418" s="1021"/>
      <c r="I418" s="1020"/>
      <c r="J418" s="1228"/>
      <c r="K418" s="1021"/>
      <c r="L418" s="1021"/>
      <c r="M418" s="1020"/>
      <c r="N418" s="1125"/>
      <c r="O418" s="1018"/>
      <c r="P418" s="1021"/>
      <c r="Q418" s="1021"/>
      <c r="R418" s="997"/>
    </row>
    <row r="419" spans="1:18" x14ac:dyDescent="0.2">
      <c r="A419" s="1045"/>
      <c r="B419" s="1057"/>
      <c r="C419" s="1834"/>
      <c r="D419" s="1834"/>
      <c r="E419" s="1834"/>
      <c r="F419" s="1016"/>
      <c r="G419" s="1018"/>
      <c r="H419" s="1021"/>
      <c r="I419" s="1020"/>
      <c r="J419" s="1236"/>
      <c r="K419" s="1021"/>
      <c r="L419" s="1021"/>
      <c r="M419" s="1020"/>
      <c r="N419" s="1125"/>
      <c r="O419" s="1018"/>
      <c r="P419" s="1021"/>
      <c r="Q419" s="1021"/>
      <c r="R419" s="1205"/>
    </row>
    <row r="420" spans="1:18" x14ac:dyDescent="0.2">
      <c r="A420" s="1045"/>
      <c r="B420" s="1057"/>
      <c r="C420" s="1834"/>
      <c r="D420" s="1834"/>
      <c r="E420" s="1834"/>
      <c r="F420" s="1016"/>
      <c r="G420" s="1018"/>
      <c r="H420" s="1021"/>
      <c r="I420" s="1020"/>
      <c r="J420" s="1236"/>
      <c r="K420" s="1021"/>
      <c r="L420" s="1021"/>
      <c r="M420" s="1020"/>
      <c r="N420" s="1125"/>
      <c r="O420" s="1018"/>
      <c r="P420" s="1021"/>
      <c r="Q420" s="1021"/>
      <c r="R420" s="997"/>
    </row>
    <row r="421" spans="1:18" x14ac:dyDescent="0.2">
      <c r="A421" s="1045"/>
      <c r="B421" s="1057"/>
      <c r="C421" s="1841"/>
      <c r="D421" s="1841"/>
      <c r="E421" s="1841"/>
      <c r="F421" s="1073"/>
      <c r="G421" s="1018"/>
      <c r="H421" s="1021"/>
      <c r="I421" s="1020"/>
      <c r="J421" s="1236"/>
      <c r="K421" s="1021"/>
      <c r="L421" s="1021"/>
      <c r="M421" s="1020"/>
      <c r="N421" s="1125"/>
      <c r="O421" s="1018"/>
      <c r="P421" s="1021"/>
      <c r="Q421" s="1021"/>
      <c r="R421" s="997"/>
    </row>
    <row r="422" spans="1:18" x14ac:dyDescent="0.2">
      <c r="A422" s="1045"/>
      <c r="B422" s="1057"/>
      <c r="C422" s="1842"/>
      <c r="D422" s="1842"/>
      <c r="E422" s="1842"/>
      <c r="F422" s="1074"/>
      <c r="G422" s="1018"/>
      <c r="H422" s="1021"/>
      <c r="I422" s="1020"/>
      <c r="J422" s="1236"/>
      <c r="K422" s="1021"/>
      <c r="L422" s="1021"/>
      <c r="M422" s="1020"/>
      <c r="N422" s="1125"/>
      <c r="O422" s="1018"/>
      <c r="P422" s="1021"/>
      <c r="Q422" s="1021"/>
      <c r="R422" s="997"/>
    </row>
    <row r="423" spans="1:18" x14ac:dyDescent="0.2">
      <c r="A423" s="1054"/>
      <c r="B423" s="1063"/>
      <c r="C423" s="1064"/>
      <c r="D423" s="1064"/>
      <c r="E423" s="1064"/>
      <c r="F423" s="1065"/>
      <c r="G423" s="1126"/>
      <c r="H423" s="1008"/>
      <c r="I423" s="1008"/>
      <c r="J423" s="1236"/>
      <c r="K423" s="1126"/>
      <c r="L423" s="1008"/>
      <c r="M423" s="1008"/>
      <c r="N423" s="1125"/>
      <c r="O423" s="1126"/>
      <c r="P423" s="1008"/>
      <c r="Q423" s="1008"/>
      <c r="R423" s="1125"/>
    </row>
    <row r="424" spans="1:18" x14ac:dyDescent="0.2">
      <c r="A424" s="1039"/>
      <c r="B424" s="1076"/>
      <c r="C424" s="1077"/>
      <c r="D424" s="1077"/>
      <c r="E424" s="1077"/>
      <c r="F424" s="1078"/>
      <c r="G424" s="1141"/>
      <c r="H424" s="1142"/>
      <c r="I424" s="1144"/>
      <c r="J424" s="1236"/>
      <c r="K424" s="1142"/>
      <c r="L424" s="1142"/>
      <c r="M424" s="1144"/>
      <c r="N424" s="1125"/>
      <c r="O424" s="1183"/>
      <c r="P424" s="1184"/>
      <c r="Q424" s="1184"/>
      <c r="R424" s="997"/>
    </row>
    <row r="425" spans="1:18" x14ac:dyDescent="0.2">
      <c r="A425" s="1033">
        <v>2</v>
      </c>
      <c r="B425" s="1080" t="s">
        <v>533</v>
      </c>
      <c r="C425" s="1081"/>
      <c r="D425" s="1081"/>
      <c r="E425" s="1081"/>
      <c r="F425" s="1082"/>
      <c r="G425" s="1149"/>
      <c r="H425" s="1143"/>
      <c r="I425" s="1143"/>
      <c r="J425" s="1243"/>
      <c r="K425" s="1149"/>
      <c r="L425" s="1143"/>
      <c r="M425" s="1143"/>
      <c r="N425" s="1213"/>
      <c r="O425" s="1149"/>
      <c r="P425" s="1143"/>
      <c r="Q425" s="1143"/>
      <c r="R425" s="1213"/>
    </row>
    <row r="426" spans="1:18" x14ac:dyDescent="0.2">
      <c r="A426" s="990"/>
      <c r="B426" s="1843" t="s">
        <v>603</v>
      </c>
      <c r="C426" s="1844"/>
      <c r="D426" s="1844"/>
      <c r="E426" s="1845"/>
      <c r="F426" s="1089"/>
      <c r="G426" s="1149"/>
      <c r="H426" s="1143"/>
      <c r="I426" s="1150"/>
      <c r="J426" s="1236"/>
      <c r="K426" s="1008"/>
      <c r="L426" s="1143"/>
      <c r="M426" s="1150"/>
      <c r="N426" s="1125"/>
      <c r="O426" s="1009"/>
      <c r="P426" s="1012"/>
      <c r="Q426" s="1012"/>
      <c r="R426" s="997"/>
    </row>
    <row r="427" spans="1:18" x14ac:dyDescent="0.2">
      <c r="A427" s="990"/>
      <c r="B427" s="1090">
        <v>1</v>
      </c>
      <c r="C427" s="1834" t="s">
        <v>604</v>
      </c>
      <c r="D427" s="1834"/>
      <c r="E427" s="1834"/>
      <c r="F427" s="1016" t="s">
        <v>511</v>
      </c>
      <c r="G427" s="1214"/>
      <c r="H427" s="1152"/>
      <c r="I427" s="1146"/>
      <c r="J427" s="1228"/>
      <c r="K427" s="1062"/>
      <c r="L427" s="1152"/>
      <c r="M427" s="1146"/>
      <c r="N427" s="1125"/>
      <c r="O427" s="1188"/>
      <c r="P427" s="1189"/>
      <c r="Q427" s="1189"/>
      <c r="R427" s="1215"/>
    </row>
    <row r="428" spans="1:18" x14ac:dyDescent="0.2">
      <c r="A428" s="990"/>
      <c r="B428" s="1090">
        <v>2</v>
      </c>
      <c r="C428" s="1834" t="s">
        <v>605</v>
      </c>
      <c r="D428" s="1834"/>
      <c r="E428" s="1834"/>
      <c r="F428" s="1016" t="s">
        <v>511</v>
      </c>
      <c r="G428" s="1216"/>
      <c r="H428" s="1154"/>
      <c r="I428" s="1155"/>
      <c r="J428" s="1228"/>
      <c r="K428" s="1069"/>
      <c r="L428" s="1154"/>
      <c r="M428" s="1155"/>
      <c r="N428" s="1125"/>
      <c r="O428" s="1192"/>
      <c r="P428" s="1193"/>
      <c r="Q428" s="1193"/>
      <c r="R428" s="1217"/>
    </row>
    <row r="429" spans="1:18" x14ac:dyDescent="0.2">
      <c r="A429" s="990"/>
      <c r="B429" s="1090">
        <v>3</v>
      </c>
      <c r="C429" s="1834" t="s">
        <v>606</v>
      </c>
      <c r="D429" s="1834"/>
      <c r="E429" s="1834"/>
      <c r="F429" s="1016" t="s">
        <v>511</v>
      </c>
      <c r="G429" s="1156"/>
      <c r="H429" s="1194"/>
      <c r="I429" s="1195"/>
      <c r="J429" s="1228"/>
      <c r="K429" s="1218"/>
      <c r="L429" s="1194"/>
      <c r="M429" s="1195"/>
      <c r="N429" s="1125"/>
      <c r="O429" s="1018"/>
      <c r="P429" s="1021"/>
      <c r="Q429" s="1021"/>
      <c r="R429" s="997"/>
    </row>
    <row r="430" spans="1:18" x14ac:dyDescent="0.2">
      <c r="A430" s="1017"/>
      <c r="B430" s="1090">
        <v>4</v>
      </c>
      <c r="C430" s="1834" t="s">
        <v>607</v>
      </c>
      <c r="D430" s="1834"/>
      <c r="E430" s="1834"/>
      <c r="F430" s="1016" t="s">
        <v>511</v>
      </c>
      <c r="G430" s="1121"/>
      <c r="H430" s="1197"/>
      <c r="I430" s="1198"/>
      <c r="J430" s="1228"/>
      <c r="K430" s="1157"/>
      <c r="L430" s="1197"/>
      <c r="M430" s="1198"/>
      <c r="N430" s="1125"/>
      <c r="O430" s="1199"/>
      <c r="P430" s="1197"/>
      <c r="Q430" s="1197"/>
      <c r="R430" s="997"/>
    </row>
    <row r="431" spans="1:18" x14ac:dyDescent="0.2">
      <c r="A431" s="1017"/>
      <c r="B431" s="1090">
        <v>5</v>
      </c>
      <c r="C431" s="1834" t="s">
        <v>608</v>
      </c>
      <c r="D431" s="1834"/>
      <c r="E431" s="1834"/>
      <c r="F431" s="1016" t="s">
        <v>609</v>
      </c>
      <c r="G431" s="1219"/>
      <c r="H431" s="1197"/>
      <c r="I431" s="1198"/>
      <c r="J431" s="1228"/>
      <c r="K431" s="1157"/>
      <c r="L431" s="1197"/>
      <c r="M431" s="1198"/>
      <c r="N431" s="1125"/>
      <c r="O431" s="1199"/>
      <c r="P431" s="1197"/>
      <c r="Q431" s="1197"/>
      <c r="R431" s="997"/>
    </row>
    <row r="432" spans="1:18" x14ac:dyDescent="0.2">
      <c r="A432" s="1017"/>
      <c r="B432" s="1090">
        <v>6</v>
      </c>
      <c r="C432" s="1834" t="s">
        <v>38</v>
      </c>
      <c r="D432" s="1834"/>
      <c r="E432" s="1834"/>
      <c r="F432" s="1016" t="s">
        <v>511</v>
      </c>
      <c r="G432" s="1121"/>
      <c r="H432" s="1197"/>
      <c r="I432" s="1198"/>
      <c r="J432" s="1228"/>
      <c r="K432" s="1197"/>
      <c r="L432" s="1197"/>
      <c r="M432" s="1198"/>
      <c r="N432" s="1125"/>
      <c r="O432" s="1199"/>
      <c r="P432" s="1197"/>
      <c r="Q432" s="1197"/>
      <c r="R432" s="1217"/>
    </row>
    <row r="433" spans="1:18" x14ac:dyDescent="0.2">
      <c r="A433" s="1017"/>
      <c r="B433" s="1090">
        <v>7</v>
      </c>
      <c r="C433" s="743" t="s">
        <v>610</v>
      </c>
      <c r="D433" s="743"/>
      <c r="E433" s="743"/>
      <c r="F433" s="1073" t="s">
        <v>511</v>
      </c>
      <c r="G433" s="1121"/>
      <c r="H433" s="1197"/>
      <c r="I433" s="1198"/>
      <c r="J433" s="1235"/>
      <c r="K433" s="1199"/>
      <c r="L433" s="1197"/>
      <c r="M433" s="1198"/>
      <c r="N433" s="1161"/>
      <c r="O433" s="1199"/>
      <c r="P433" s="1197"/>
      <c r="Q433" s="1197"/>
      <c r="R433" s="997"/>
    </row>
    <row r="434" spans="1:18" x14ac:dyDescent="0.2">
      <c r="A434" s="1017"/>
      <c r="B434" s="1090">
        <v>8</v>
      </c>
      <c r="C434" s="1013" t="s">
        <v>654</v>
      </c>
      <c r="D434" s="1013"/>
      <c r="E434" s="1014"/>
      <c r="F434" s="1016" t="s">
        <v>511</v>
      </c>
      <c r="G434" s="1121"/>
      <c r="H434" s="1197"/>
      <c r="I434" s="1198"/>
      <c r="J434" s="1235"/>
      <c r="K434" s="1199"/>
      <c r="L434" s="1197"/>
      <c r="M434" s="1198"/>
      <c r="N434" s="1161"/>
      <c r="O434" s="1199"/>
      <c r="P434" s="1197"/>
      <c r="Q434" s="1197"/>
      <c r="R434" s="1205"/>
    </row>
    <row r="435" spans="1:18" ht="13.5" thickBot="1" x14ac:dyDescent="0.25">
      <c r="A435" s="1220"/>
      <c r="B435" s="1094" t="s">
        <v>563</v>
      </c>
      <c r="C435" s="1064" t="s">
        <v>611</v>
      </c>
      <c r="D435" s="1064"/>
      <c r="E435" s="1064"/>
      <c r="F435" s="1221"/>
      <c r="G435" s="1222"/>
      <c r="H435" s="1223"/>
      <c r="I435" s="1223"/>
      <c r="J435" s="1237"/>
      <c r="K435" s="1121"/>
      <c r="L435" s="1157"/>
      <c r="M435" s="1157"/>
      <c r="N435" s="1205"/>
      <c r="O435" s="1121"/>
      <c r="P435" s="1157"/>
      <c r="Q435" s="1157"/>
      <c r="R435" s="1205"/>
    </row>
    <row r="436" spans="1:18" ht="14.25" thickTop="1" thickBot="1" x14ac:dyDescent="0.25">
      <c r="A436" s="1846" t="s">
        <v>612</v>
      </c>
      <c r="B436" s="1847"/>
      <c r="C436" s="1847"/>
      <c r="D436" s="1847"/>
      <c r="E436" s="1847"/>
      <c r="F436" s="1098"/>
      <c r="G436" s="1203"/>
      <c r="H436" s="1204">
        <f>H341+H435</f>
        <v>6801718</v>
      </c>
      <c r="I436" s="1204">
        <f>I341+I435</f>
        <v>6801718</v>
      </c>
      <c r="J436" s="1369">
        <f>J341+J435</f>
        <v>1</v>
      </c>
      <c r="K436" s="1203"/>
      <c r="L436" s="1204"/>
      <c r="M436" s="1204"/>
      <c r="N436" s="1202"/>
      <c r="O436" s="1203"/>
      <c r="P436" s="1204"/>
      <c r="Q436" s="1204"/>
      <c r="R436" s="1202"/>
    </row>
    <row r="437" spans="1:18" ht="13.5" thickTop="1" x14ac:dyDescent="0.2">
      <c r="A437" s="1105"/>
      <c r="B437" s="1105"/>
      <c r="C437" s="1105"/>
      <c r="D437" s="1105"/>
      <c r="E437" s="1105"/>
      <c r="F437" s="1105"/>
      <c r="G437" s="1166"/>
      <c r="H437" s="1166"/>
      <c r="I437" s="1166"/>
      <c r="J437" s="1167"/>
      <c r="K437" s="1166"/>
      <c r="L437" s="1166"/>
      <c r="M437" s="1166"/>
      <c r="N437" s="1167"/>
      <c r="O437" s="1166"/>
      <c r="P437" s="1166"/>
      <c r="Q437" s="1166"/>
      <c r="R437" s="1168"/>
    </row>
    <row r="438" spans="1:18" x14ac:dyDescent="0.2">
      <c r="A438" s="1105" t="s">
        <v>22</v>
      </c>
      <c r="B438" s="1105"/>
      <c r="C438" s="1105"/>
      <c r="D438" s="1105"/>
      <c r="E438" s="1105"/>
      <c r="F438" s="1105"/>
      <c r="G438" s="1166"/>
      <c r="H438" s="1166"/>
      <c r="I438" s="1166"/>
      <c r="J438" s="1168"/>
      <c r="K438" s="1166"/>
      <c r="L438" s="1166"/>
      <c r="M438" s="1166"/>
      <c r="N438" s="1168"/>
      <c r="O438" s="1166"/>
      <c r="P438" s="1166"/>
      <c r="Q438" s="1166"/>
      <c r="R438" s="1168"/>
    </row>
    <row r="439" spans="1:18" x14ac:dyDescent="0.2">
      <c r="A439" s="1105"/>
      <c r="B439" s="1105"/>
      <c r="C439" s="1105"/>
      <c r="D439" s="1105"/>
      <c r="E439" s="1105"/>
      <c r="F439" s="1105"/>
      <c r="G439" s="1166"/>
      <c r="H439" s="1166"/>
      <c r="I439" s="1166"/>
      <c r="J439" s="1168"/>
      <c r="K439" s="1166"/>
      <c r="L439" s="1166"/>
      <c r="M439" s="1166"/>
      <c r="N439" s="1168"/>
      <c r="O439" s="1166"/>
      <c r="P439" s="1166"/>
      <c r="Q439" s="1166"/>
      <c r="R439" s="1168"/>
    </row>
    <row r="440" spans="1:18" x14ac:dyDescent="0.2">
      <c r="A440" s="1105"/>
      <c r="B440" s="1105"/>
      <c r="C440" s="1105"/>
      <c r="D440" s="1105"/>
      <c r="E440" s="1105"/>
      <c r="F440" s="1105"/>
      <c r="G440" s="1166"/>
      <c r="H440" s="1166"/>
      <c r="I440" s="1166"/>
      <c r="J440" s="1168"/>
      <c r="K440" s="1166"/>
      <c r="L440" s="1166"/>
      <c r="M440" s="1166"/>
      <c r="N440" s="1168"/>
      <c r="O440" s="1166"/>
      <c r="P440" s="1166"/>
      <c r="Q440" s="1166"/>
      <c r="R440" s="1168"/>
    </row>
    <row r="441" spans="1:18" x14ac:dyDescent="0.2">
      <c r="A441" s="1105"/>
      <c r="B441" s="1105"/>
      <c r="C441" s="1105"/>
      <c r="D441" s="1105"/>
      <c r="E441" s="1105"/>
      <c r="F441" s="1105"/>
      <c r="G441" s="1166"/>
      <c r="H441" s="1166"/>
      <c r="I441" s="1166"/>
      <c r="J441" s="1168"/>
      <c r="K441" s="1166"/>
      <c r="L441" s="1166"/>
      <c r="M441" s="1166"/>
      <c r="N441" s="1168"/>
      <c r="O441" s="1166"/>
      <c r="P441" s="1166"/>
      <c r="Q441" s="1166"/>
      <c r="R441" s="1168"/>
    </row>
    <row r="442" spans="1:18" x14ac:dyDescent="0.2">
      <c r="A442" s="1105"/>
      <c r="B442" s="1105"/>
      <c r="C442" s="1105"/>
      <c r="D442" s="1105"/>
      <c r="E442" s="1105"/>
      <c r="F442" s="1105"/>
      <c r="G442" s="1166"/>
      <c r="H442" s="1166"/>
      <c r="I442" s="1166"/>
      <c r="J442" s="1168"/>
      <c r="K442" s="1166"/>
      <c r="L442" s="1166"/>
      <c r="M442" s="1166"/>
      <c r="N442" s="1168"/>
      <c r="O442" s="1166"/>
      <c r="P442" s="1166"/>
      <c r="Q442" s="1166"/>
      <c r="R442" s="1168"/>
    </row>
    <row r="443" spans="1:18" x14ac:dyDescent="0.2">
      <c r="A443" s="979"/>
      <c r="B443" s="1791"/>
      <c r="C443" s="1791"/>
      <c r="D443" s="1791"/>
      <c r="E443" s="1791"/>
      <c r="F443" s="1791"/>
      <c r="G443" s="1791"/>
      <c r="H443" s="1791"/>
      <c r="I443" s="1791"/>
      <c r="J443" s="1791"/>
      <c r="K443" s="1791"/>
      <c r="L443" s="1791"/>
      <c r="M443" s="1791"/>
      <c r="N443" s="1791"/>
      <c r="O443" s="1791"/>
      <c r="P443" s="1791"/>
      <c r="Q443" s="1791"/>
      <c r="R443" s="1791"/>
    </row>
  </sheetData>
  <mergeCells count="400">
    <mergeCell ref="A436:E436"/>
    <mergeCell ref="B443:R443"/>
    <mergeCell ref="C427:E427"/>
    <mergeCell ref="C428:E428"/>
    <mergeCell ref="C429:E429"/>
    <mergeCell ref="C430:E430"/>
    <mergeCell ref="C431:E431"/>
    <mergeCell ref="C432:E432"/>
    <mergeCell ref="C418:E418"/>
    <mergeCell ref="C419:E419"/>
    <mergeCell ref="C420:E420"/>
    <mergeCell ref="C421:E421"/>
    <mergeCell ref="C422:E422"/>
    <mergeCell ref="B426:E426"/>
    <mergeCell ref="C410:E410"/>
    <mergeCell ref="B411:E411"/>
    <mergeCell ref="C412:E412"/>
    <mergeCell ref="C413:E413"/>
    <mergeCell ref="C414:E414"/>
    <mergeCell ref="C417:E417"/>
    <mergeCell ref="C399:E399"/>
    <mergeCell ref="C400:E400"/>
    <mergeCell ref="C401:E401"/>
    <mergeCell ref="B407:E407"/>
    <mergeCell ref="C408:E408"/>
    <mergeCell ref="C409:E409"/>
    <mergeCell ref="O394:O395"/>
    <mergeCell ref="P394:P395"/>
    <mergeCell ref="Q394:Q395"/>
    <mergeCell ref="R394:R395"/>
    <mergeCell ref="B396:E396"/>
    <mergeCell ref="C398:E398"/>
    <mergeCell ref="K393:N393"/>
    <mergeCell ref="O393:R393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A370:E370"/>
    <mergeCell ref="B388:R388"/>
    <mergeCell ref="A389:R389"/>
    <mergeCell ref="A390:R390"/>
    <mergeCell ref="A391:R391"/>
    <mergeCell ref="A392:A396"/>
    <mergeCell ref="B392:E395"/>
    <mergeCell ref="F392:F396"/>
    <mergeCell ref="G392:R392"/>
    <mergeCell ref="G393:J393"/>
    <mergeCell ref="C364:E364"/>
    <mergeCell ref="C365:E365"/>
    <mergeCell ref="C366:E366"/>
    <mergeCell ref="C367:E367"/>
    <mergeCell ref="C368:E368"/>
    <mergeCell ref="C369:E369"/>
    <mergeCell ref="C357:E357"/>
    <mergeCell ref="C358:E358"/>
    <mergeCell ref="C359:E359"/>
    <mergeCell ref="C360:E360"/>
    <mergeCell ref="C361:E361"/>
    <mergeCell ref="C363:E363"/>
    <mergeCell ref="C351:E351"/>
    <mergeCell ref="C352:E352"/>
    <mergeCell ref="C353:E353"/>
    <mergeCell ref="C354:E354"/>
    <mergeCell ref="C355:E355"/>
    <mergeCell ref="C356:E356"/>
    <mergeCell ref="C342:E342"/>
    <mergeCell ref="C343:E343"/>
    <mergeCell ref="C346:E346"/>
    <mergeCell ref="C347:E347"/>
    <mergeCell ref="C348:E348"/>
    <mergeCell ref="C350:E350"/>
    <mergeCell ref="O337:O338"/>
    <mergeCell ref="P337:P338"/>
    <mergeCell ref="Q337:Q338"/>
    <mergeCell ref="R337:R338"/>
    <mergeCell ref="B339:E339"/>
    <mergeCell ref="A340:E340"/>
    <mergeCell ref="K336:N336"/>
    <mergeCell ref="O336:R336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A325:E325"/>
    <mergeCell ref="B331:R331"/>
    <mergeCell ref="A332:R332"/>
    <mergeCell ref="A333:R333"/>
    <mergeCell ref="A334:R334"/>
    <mergeCell ref="A335:A339"/>
    <mergeCell ref="B335:E338"/>
    <mergeCell ref="F335:F339"/>
    <mergeCell ref="G335:R335"/>
    <mergeCell ref="G336:J336"/>
    <mergeCell ref="C316:E316"/>
    <mergeCell ref="C317:E317"/>
    <mergeCell ref="C318:E318"/>
    <mergeCell ref="C319:E319"/>
    <mergeCell ref="C320:E320"/>
    <mergeCell ref="C321:E321"/>
    <mergeCell ref="C307:E307"/>
    <mergeCell ref="C308:E308"/>
    <mergeCell ref="C309:E309"/>
    <mergeCell ref="C310:E310"/>
    <mergeCell ref="C311:E311"/>
    <mergeCell ref="B315:E315"/>
    <mergeCell ref="C299:E299"/>
    <mergeCell ref="B300:E300"/>
    <mergeCell ref="C301:E301"/>
    <mergeCell ref="C302:E302"/>
    <mergeCell ref="C303:E303"/>
    <mergeCell ref="C306:E306"/>
    <mergeCell ref="C288:E288"/>
    <mergeCell ref="C289:E289"/>
    <mergeCell ref="C290:E290"/>
    <mergeCell ref="B296:E296"/>
    <mergeCell ref="C297:E297"/>
    <mergeCell ref="C298:E298"/>
    <mergeCell ref="O283:O284"/>
    <mergeCell ref="P283:P284"/>
    <mergeCell ref="Q283:Q284"/>
    <mergeCell ref="R283:R284"/>
    <mergeCell ref="B285:E285"/>
    <mergeCell ref="C287:E287"/>
    <mergeCell ref="K282:N282"/>
    <mergeCell ref="O282:R282"/>
    <mergeCell ref="G283:G284"/>
    <mergeCell ref="H283:H284"/>
    <mergeCell ref="I283:I284"/>
    <mergeCell ref="J283:J284"/>
    <mergeCell ref="K283:K284"/>
    <mergeCell ref="L283:L284"/>
    <mergeCell ref="M283:M284"/>
    <mergeCell ref="N283:N284"/>
    <mergeCell ref="A261:E261"/>
    <mergeCell ref="B277:R277"/>
    <mergeCell ref="A278:R278"/>
    <mergeCell ref="A279:R279"/>
    <mergeCell ref="A280:R280"/>
    <mergeCell ref="A281:A285"/>
    <mergeCell ref="B281:E284"/>
    <mergeCell ref="F281:F285"/>
    <mergeCell ref="G281:R281"/>
    <mergeCell ref="G282:J282"/>
    <mergeCell ref="C255:E255"/>
    <mergeCell ref="C256:E256"/>
    <mergeCell ref="C257:E257"/>
    <mergeCell ref="C258:E258"/>
    <mergeCell ref="C259:E259"/>
    <mergeCell ref="C260:E260"/>
    <mergeCell ref="C248:E248"/>
    <mergeCell ref="C249:E249"/>
    <mergeCell ref="C250:E250"/>
    <mergeCell ref="C251:E251"/>
    <mergeCell ref="C252:E252"/>
    <mergeCell ref="C254:E254"/>
    <mergeCell ref="C242:E242"/>
    <mergeCell ref="C243:E243"/>
    <mergeCell ref="C244:E244"/>
    <mergeCell ref="C245:E245"/>
    <mergeCell ref="C246:E246"/>
    <mergeCell ref="C247:E247"/>
    <mergeCell ref="C233:E233"/>
    <mergeCell ref="C234:E234"/>
    <mergeCell ref="C237:E237"/>
    <mergeCell ref="C238:E238"/>
    <mergeCell ref="C239:E239"/>
    <mergeCell ref="C241:E241"/>
    <mergeCell ref="O228:O229"/>
    <mergeCell ref="P228:P229"/>
    <mergeCell ref="Q228:Q229"/>
    <mergeCell ref="R228:R229"/>
    <mergeCell ref="B230:E230"/>
    <mergeCell ref="A231:E231"/>
    <mergeCell ref="K227:N227"/>
    <mergeCell ref="O227:R227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A215:E215"/>
    <mergeCell ref="B222:R222"/>
    <mergeCell ref="A223:R223"/>
    <mergeCell ref="A224:R224"/>
    <mergeCell ref="A225:R225"/>
    <mergeCell ref="A226:A230"/>
    <mergeCell ref="B226:E229"/>
    <mergeCell ref="F226:F230"/>
    <mergeCell ref="G226:R226"/>
    <mergeCell ref="G227:J227"/>
    <mergeCell ref="C206:E206"/>
    <mergeCell ref="C207:E207"/>
    <mergeCell ref="C208:E208"/>
    <mergeCell ref="C209:E209"/>
    <mergeCell ref="C210:E210"/>
    <mergeCell ref="C211:E211"/>
    <mergeCell ref="C197:E197"/>
    <mergeCell ref="C198:E198"/>
    <mergeCell ref="C199:E199"/>
    <mergeCell ref="C200:E200"/>
    <mergeCell ref="C201:E201"/>
    <mergeCell ref="B205:E205"/>
    <mergeCell ref="C189:E189"/>
    <mergeCell ref="B190:E190"/>
    <mergeCell ref="C191:E191"/>
    <mergeCell ref="C192:E192"/>
    <mergeCell ref="C193:E193"/>
    <mergeCell ref="C196:E196"/>
    <mergeCell ref="C178:E178"/>
    <mergeCell ref="C179:E179"/>
    <mergeCell ref="C180:E180"/>
    <mergeCell ref="B186:E186"/>
    <mergeCell ref="C187:E187"/>
    <mergeCell ref="C188:E188"/>
    <mergeCell ref="B175:E175"/>
    <mergeCell ref="C177:E177"/>
    <mergeCell ref="I173:I174"/>
    <mergeCell ref="J173:J174"/>
    <mergeCell ref="K173:K174"/>
    <mergeCell ref="L173:L174"/>
    <mergeCell ref="G173:G174"/>
    <mergeCell ref="H173:H174"/>
    <mergeCell ref="O173:O174"/>
    <mergeCell ref="P173:P174"/>
    <mergeCell ref="Q173:Q174"/>
    <mergeCell ref="R173:R174"/>
    <mergeCell ref="M173:M174"/>
    <mergeCell ref="N173:N174"/>
    <mergeCell ref="A168:R168"/>
    <mergeCell ref="A169:R169"/>
    <mergeCell ref="A170:R170"/>
    <mergeCell ref="A171:A175"/>
    <mergeCell ref="B171:E174"/>
    <mergeCell ref="F171:F175"/>
    <mergeCell ref="G171:R171"/>
    <mergeCell ref="G172:J172"/>
    <mergeCell ref="K172:N172"/>
    <mergeCell ref="O172:R172"/>
    <mergeCell ref="C148:E148"/>
    <mergeCell ref="C149:E149"/>
    <mergeCell ref="A152:E152"/>
    <mergeCell ref="B167:R167"/>
    <mergeCell ref="C150:E150"/>
    <mergeCell ref="C151:E151"/>
    <mergeCell ref="C141:E141"/>
    <mergeCell ref="C142:E142"/>
    <mergeCell ref="C146:E146"/>
    <mergeCell ref="C147:E147"/>
    <mergeCell ref="C143:E143"/>
    <mergeCell ref="C145:E145"/>
    <mergeCell ref="C133:E133"/>
    <mergeCell ref="C134:E134"/>
    <mergeCell ref="C135:E135"/>
    <mergeCell ref="C136:E136"/>
    <mergeCell ref="C139:E139"/>
    <mergeCell ref="C140:E140"/>
    <mergeCell ref="C137:E137"/>
    <mergeCell ref="C138:E138"/>
    <mergeCell ref="G119:G120"/>
    <mergeCell ref="H119:H120"/>
    <mergeCell ref="C124:E124"/>
    <mergeCell ref="C125:E125"/>
    <mergeCell ref="C128:E128"/>
    <mergeCell ref="C129:E129"/>
    <mergeCell ref="C130:E130"/>
    <mergeCell ref="C132:E132"/>
    <mergeCell ref="Q119:Q120"/>
    <mergeCell ref="R119:R120"/>
    <mergeCell ref="M119:M120"/>
    <mergeCell ref="N119:N120"/>
    <mergeCell ref="B121:E121"/>
    <mergeCell ref="A122:E122"/>
    <mergeCell ref="I119:I120"/>
    <mergeCell ref="J119:J120"/>
    <mergeCell ref="K119:K120"/>
    <mergeCell ref="L119:L120"/>
    <mergeCell ref="A116:R116"/>
    <mergeCell ref="A117:A121"/>
    <mergeCell ref="B117:E120"/>
    <mergeCell ref="F117:F121"/>
    <mergeCell ref="G117:R117"/>
    <mergeCell ref="G118:J118"/>
    <mergeCell ref="K118:N118"/>
    <mergeCell ref="O118:R118"/>
    <mergeCell ref="O119:O120"/>
    <mergeCell ref="P119:P120"/>
    <mergeCell ref="A105:E105"/>
    <mergeCell ref="B112:R112"/>
    <mergeCell ref="C100:E100"/>
    <mergeCell ref="C101:E101"/>
    <mergeCell ref="A113:R113"/>
    <mergeCell ref="A114:R114"/>
    <mergeCell ref="C96:E96"/>
    <mergeCell ref="C97:E97"/>
    <mergeCell ref="C91:E91"/>
    <mergeCell ref="B95:E95"/>
    <mergeCell ref="C98:E98"/>
    <mergeCell ref="C99:E99"/>
    <mergeCell ref="C87:E87"/>
    <mergeCell ref="C88:E88"/>
    <mergeCell ref="C83:E83"/>
    <mergeCell ref="C86:E86"/>
    <mergeCell ref="C89:E89"/>
    <mergeCell ref="C90:E90"/>
    <mergeCell ref="C70:E70"/>
    <mergeCell ref="B76:E76"/>
    <mergeCell ref="C79:E79"/>
    <mergeCell ref="B80:E80"/>
    <mergeCell ref="C81:E81"/>
    <mergeCell ref="C82:E82"/>
    <mergeCell ref="C77:E77"/>
    <mergeCell ref="C78:E78"/>
    <mergeCell ref="M63:M64"/>
    <mergeCell ref="N63:N64"/>
    <mergeCell ref="O63:O64"/>
    <mergeCell ref="P63:P64"/>
    <mergeCell ref="B65:E65"/>
    <mergeCell ref="C67:E67"/>
    <mergeCell ref="C68:E68"/>
    <mergeCell ref="C69:E69"/>
    <mergeCell ref="Q63:Q64"/>
    <mergeCell ref="R63:R64"/>
    <mergeCell ref="G63:G64"/>
    <mergeCell ref="H63:H64"/>
    <mergeCell ref="I63:I64"/>
    <mergeCell ref="J63:J64"/>
    <mergeCell ref="K63:K64"/>
    <mergeCell ref="L63:L64"/>
    <mergeCell ref="A57:R57"/>
    <mergeCell ref="A58:R58"/>
    <mergeCell ref="A60:R60"/>
    <mergeCell ref="A61:A65"/>
    <mergeCell ref="B61:E64"/>
    <mergeCell ref="F61:F65"/>
    <mergeCell ref="G61:J62"/>
    <mergeCell ref="K61:R61"/>
    <mergeCell ref="K62:N62"/>
    <mergeCell ref="O62:R62"/>
    <mergeCell ref="C38:E38"/>
    <mergeCell ref="C39:E39"/>
    <mergeCell ref="C40:E40"/>
    <mergeCell ref="C41:E41"/>
    <mergeCell ref="C42:E42"/>
    <mergeCell ref="A43:E43"/>
    <mergeCell ref="C31:E31"/>
    <mergeCell ref="C32:E32"/>
    <mergeCell ref="C33:E33"/>
    <mergeCell ref="C34:E34"/>
    <mergeCell ref="C36:E36"/>
    <mergeCell ref="C37:E37"/>
    <mergeCell ref="C25:E25"/>
    <mergeCell ref="C26:E26"/>
    <mergeCell ref="C27:E27"/>
    <mergeCell ref="C28:E28"/>
    <mergeCell ref="C29:E29"/>
    <mergeCell ref="C30:E30"/>
    <mergeCell ref="C16:E16"/>
    <mergeCell ref="C19:E19"/>
    <mergeCell ref="C20:E20"/>
    <mergeCell ref="C21:E21"/>
    <mergeCell ref="C23:E23"/>
    <mergeCell ref="C24:E24"/>
    <mergeCell ref="P10:P11"/>
    <mergeCell ref="Q10:Q11"/>
    <mergeCell ref="R10:R11"/>
    <mergeCell ref="B12:E12"/>
    <mergeCell ref="A13:E13"/>
    <mergeCell ref="C15:E15"/>
    <mergeCell ref="O9:R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3:R3"/>
    <mergeCell ref="A4:R4"/>
    <mergeCell ref="A5:R5"/>
    <mergeCell ref="A7:R7"/>
    <mergeCell ref="A8:A12"/>
    <mergeCell ref="B8:E11"/>
    <mergeCell ref="F8:F12"/>
    <mergeCell ref="G8:J9"/>
    <mergeCell ref="K8:R8"/>
    <mergeCell ref="K9:N9"/>
  </mergeCells>
  <pageMargins left="0.7" right="0.7" top="0.75" bottom="0.75" header="0.3" footer="0.3"/>
  <pageSetup paperSize="9" scale="7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activeCell="T32" sqref="T32"/>
    </sheetView>
  </sheetViews>
  <sheetFormatPr defaultRowHeight="12.75" x14ac:dyDescent="0.2"/>
  <cols>
    <col min="1" max="1" width="8" customWidth="1"/>
    <col min="2" max="2" width="28.28515625" customWidth="1"/>
    <col min="3" max="5" width="6.85546875" customWidth="1"/>
    <col min="6" max="6" width="9.5703125" bestFit="1" customWidth="1"/>
    <col min="7" max="8" width="9.28515625" bestFit="1" customWidth="1"/>
    <col min="9" max="9" width="9.140625" customWidth="1"/>
    <col min="10" max="12" width="9.28515625" bestFit="1" customWidth="1"/>
    <col min="13" max="13" width="10.28515625" customWidth="1"/>
    <col min="14" max="14" width="10.5703125" customWidth="1"/>
    <col min="15" max="16" width="9.5703125" bestFit="1" customWidth="1"/>
    <col min="17" max="17" width="9.42578125" customWidth="1"/>
  </cols>
  <sheetData>
    <row r="1" spans="1:18" x14ac:dyDescent="0.2">
      <c r="A1" s="899" t="s">
        <v>543</v>
      </c>
      <c r="B1" s="899"/>
      <c r="C1" s="899"/>
      <c r="D1" s="899"/>
      <c r="E1" s="899"/>
      <c r="F1" s="900"/>
      <c r="G1" s="900"/>
      <c r="H1" s="900"/>
      <c r="I1" s="900"/>
      <c r="J1" s="899"/>
      <c r="K1" s="899"/>
      <c r="L1" s="899"/>
      <c r="M1" s="899"/>
      <c r="N1" s="899"/>
      <c r="O1" s="1880"/>
      <c r="P1" s="1880"/>
      <c r="Q1" s="1881"/>
    </row>
    <row r="2" spans="1:18" x14ac:dyDescent="0.2">
      <c r="A2" s="1879" t="s">
        <v>658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</row>
    <row r="3" spans="1:18" x14ac:dyDescent="0.2">
      <c r="A3" s="1887" t="s">
        <v>661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1888"/>
    </row>
    <row r="4" spans="1:18" ht="13.5" thickBot="1" x14ac:dyDescent="0.25">
      <c r="A4" s="899"/>
      <c r="B4" s="899"/>
      <c r="C4" s="899"/>
      <c r="D4" s="899"/>
      <c r="E4" s="899"/>
      <c r="F4" s="900"/>
      <c r="G4" s="900"/>
      <c r="H4" s="900"/>
      <c r="I4" s="900"/>
      <c r="J4" s="899"/>
      <c r="K4" s="899"/>
      <c r="L4" s="899"/>
      <c r="M4" s="1889" t="s">
        <v>503</v>
      </c>
      <c r="N4" s="1721"/>
      <c r="O4" s="1721"/>
      <c r="P4" s="1721"/>
      <c r="Q4" s="1721"/>
    </row>
    <row r="5" spans="1:18" ht="21.75" customHeight="1" thickTop="1" x14ac:dyDescent="0.2">
      <c r="A5" s="1890" t="s">
        <v>544</v>
      </c>
      <c r="B5" s="1883"/>
      <c r="C5" s="1882" t="s">
        <v>47</v>
      </c>
      <c r="D5" s="1891"/>
      <c r="E5" s="1892"/>
      <c r="F5" s="1896" t="s">
        <v>545</v>
      </c>
      <c r="G5" s="1897"/>
      <c r="H5" s="1897"/>
      <c r="I5" s="1898"/>
      <c r="J5" s="1893" t="s">
        <v>546</v>
      </c>
      <c r="K5" s="1894"/>
      <c r="L5" s="1894"/>
      <c r="M5" s="1895"/>
      <c r="N5" s="1882" t="s">
        <v>547</v>
      </c>
      <c r="O5" s="1883"/>
      <c r="P5" s="1883"/>
      <c r="Q5" s="1884"/>
    </row>
    <row r="6" spans="1:18" ht="31.5" customHeight="1" thickBot="1" x14ac:dyDescent="0.25">
      <c r="A6" s="901" t="s">
        <v>456</v>
      </c>
      <c r="B6" s="902" t="s">
        <v>457</v>
      </c>
      <c r="C6" s="903" t="s">
        <v>659</v>
      </c>
      <c r="D6" s="904" t="s">
        <v>660</v>
      </c>
      <c r="E6" s="904" t="s">
        <v>662</v>
      </c>
      <c r="F6" s="1390" t="s">
        <v>634</v>
      </c>
      <c r="G6" s="1391" t="s">
        <v>663</v>
      </c>
      <c r="H6" s="1391" t="s">
        <v>467</v>
      </c>
      <c r="I6" s="1392" t="s">
        <v>664</v>
      </c>
      <c r="J6" s="1390" t="s">
        <v>634</v>
      </c>
      <c r="K6" s="1391" t="s">
        <v>663</v>
      </c>
      <c r="L6" s="1391" t="s">
        <v>467</v>
      </c>
      <c r="M6" s="1392" t="s">
        <v>664</v>
      </c>
      <c r="N6" s="1390" t="s">
        <v>634</v>
      </c>
      <c r="O6" s="1391" t="s">
        <v>663</v>
      </c>
      <c r="P6" s="1391" t="s">
        <v>467</v>
      </c>
      <c r="Q6" s="1392" t="s">
        <v>664</v>
      </c>
      <c r="R6" s="62"/>
    </row>
    <row r="7" spans="1:18" x14ac:dyDescent="0.2">
      <c r="A7" s="1885" t="s">
        <v>548</v>
      </c>
      <c r="B7" s="1886"/>
      <c r="C7" s="905">
        <f t="shared" ref="C7:H7" si="0">C24+C29</f>
        <v>27.650000000000002</v>
      </c>
      <c r="D7" s="906">
        <f t="shared" si="0"/>
        <v>33.6</v>
      </c>
      <c r="E7" s="906">
        <f t="shared" si="0"/>
        <v>33.6</v>
      </c>
      <c r="F7" s="907">
        <f t="shared" si="0"/>
        <v>75170605</v>
      </c>
      <c r="G7" s="907">
        <f t="shared" si="0"/>
        <v>84771895</v>
      </c>
      <c r="H7" s="907">
        <f t="shared" si="0"/>
        <v>78832334</v>
      </c>
      <c r="I7" s="1393">
        <f>H7/G7</f>
        <v>0.92993478557958387</v>
      </c>
      <c r="J7" s="908">
        <f>J24+J29</f>
        <v>16917023</v>
      </c>
      <c r="K7" s="908">
        <f>K24+K29</f>
        <v>17748384</v>
      </c>
      <c r="L7" s="907">
        <f>L24+L29</f>
        <v>14330307</v>
      </c>
      <c r="M7" s="1400">
        <f>L7/K7</f>
        <v>0.80741474829483062</v>
      </c>
      <c r="N7" s="909">
        <f>N24+N29</f>
        <v>92087628</v>
      </c>
      <c r="O7" s="909">
        <f>O24+O29</f>
        <v>102520279</v>
      </c>
      <c r="P7" s="907">
        <f>P24+P29</f>
        <v>93273839</v>
      </c>
      <c r="Q7" s="1403">
        <f>P7/O7</f>
        <v>0.90980867307237823</v>
      </c>
    </row>
    <row r="8" spans="1:18" x14ac:dyDescent="0.2">
      <c r="A8" s="910" t="s">
        <v>353</v>
      </c>
      <c r="B8" s="911" t="s">
        <v>42</v>
      </c>
      <c r="C8" s="912"/>
      <c r="D8" s="913"/>
      <c r="E8" s="913"/>
      <c r="F8" s="914"/>
      <c r="G8" s="914"/>
      <c r="H8" s="915"/>
      <c r="I8" s="1394"/>
      <c r="J8" s="914"/>
      <c r="K8" s="914"/>
      <c r="L8" s="915"/>
      <c r="M8" s="1401"/>
      <c r="N8" s="916"/>
      <c r="O8" s="914"/>
      <c r="P8" s="917"/>
      <c r="Q8" s="1404"/>
    </row>
    <row r="9" spans="1:18" x14ac:dyDescent="0.2">
      <c r="A9" s="1871" t="s">
        <v>549</v>
      </c>
      <c r="B9" s="1872"/>
      <c r="C9" s="918">
        <v>1</v>
      </c>
      <c r="D9" s="918">
        <v>1</v>
      </c>
      <c r="E9" s="918">
        <v>1</v>
      </c>
      <c r="F9" s="914"/>
      <c r="G9" s="914">
        <v>81216</v>
      </c>
      <c r="H9" s="919">
        <v>483002</v>
      </c>
      <c r="I9" s="1394">
        <f>H9/G9</f>
        <v>5.9471286446020493</v>
      </c>
      <c r="J9" s="914">
        <v>14111023</v>
      </c>
      <c r="K9" s="914">
        <v>14111023</v>
      </c>
      <c r="L9" s="915">
        <v>12747870</v>
      </c>
      <c r="M9" s="1394">
        <f>L9/K9</f>
        <v>0.9033980031072163</v>
      </c>
      <c r="N9" s="916">
        <f>F9+J9</f>
        <v>14111023</v>
      </c>
      <c r="O9" s="916">
        <f>G9+K9</f>
        <v>14192239</v>
      </c>
      <c r="P9" s="917">
        <f>H9+L9</f>
        <v>13230872</v>
      </c>
      <c r="Q9" s="1404">
        <f>P9/O9</f>
        <v>0.9322610759303025</v>
      </c>
    </row>
    <row r="10" spans="1:18" x14ac:dyDescent="0.2">
      <c r="A10" s="1869" t="s">
        <v>550</v>
      </c>
      <c r="B10" s="1870"/>
      <c r="C10" s="920">
        <v>2</v>
      </c>
      <c r="D10" s="920">
        <v>2</v>
      </c>
      <c r="E10" s="920">
        <v>2</v>
      </c>
      <c r="F10" s="921">
        <v>5126220</v>
      </c>
      <c r="G10" s="921">
        <v>5126220</v>
      </c>
      <c r="H10" s="922">
        <v>5033200</v>
      </c>
      <c r="I10" s="1394">
        <f t="shared" ref="I10:I24" si="1">H10/G10</f>
        <v>0.98185407571270844</v>
      </c>
      <c r="J10" s="923"/>
      <c r="K10" s="923"/>
      <c r="L10" s="924"/>
      <c r="M10" s="1394"/>
      <c r="N10" s="916">
        <f t="shared" ref="N10:N20" si="2">F10+J10</f>
        <v>5126220</v>
      </c>
      <c r="O10" s="916">
        <f t="shared" ref="O10:O22" si="3">G10+K10</f>
        <v>5126220</v>
      </c>
      <c r="P10" s="917">
        <f t="shared" ref="P10:P23" si="4">H10+L10</f>
        <v>5033200</v>
      </c>
      <c r="Q10" s="1404">
        <f t="shared" ref="Q10:Q40" si="5">P10/O10</f>
        <v>0.98185407571270844</v>
      </c>
    </row>
    <row r="11" spans="1:18" x14ac:dyDescent="0.2">
      <c r="A11" s="1869" t="s">
        <v>551</v>
      </c>
      <c r="B11" s="1873"/>
      <c r="C11" s="920">
        <v>0.5</v>
      </c>
      <c r="D11" s="920">
        <v>0.8</v>
      </c>
      <c r="E11" s="920">
        <v>0.8</v>
      </c>
      <c r="F11" s="921">
        <v>489180</v>
      </c>
      <c r="G11" s="921">
        <v>489180</v>
      </c>
      <c r="H11" s="922">
        <v>491633</v>
      </c>
      <c r="I11" s="1394">
        <f t="shared" si="1"/>
        <v>1.005014514084795</v>
      </c>
      <c r="J11" s="923"/>
      <c r="K11" s="923"/>
      <c r="L11" s="924"/>
      <c r="M11" s="1394"/>
      <c r="N11" s="916">
        <f t="shared" si="2"/>
        <v>489180</v>
      </c>
      <c r="O11" s="916">
        <f t="shared" si="3"/>
        <v>489180</v>
      </c>
      <c r="P11" s="917">
        <f t="shared" si="4"/>
        <v>491633</v>
      </c>
      <c r="Q11" s="1404">
        <f t="shared" si="5"/>
        <v>1.005014514084795</v>
      </c>
    </row>
    <row r="12" spans="1:18" ht="12.75" customHeight="1" x14ac:dyDescent="0.2">
      <c r="A12" s="1869" t="s">
        <v>518</v>
      </c>
      <c r="B12" s="1870"/>
      <c r="C12" s="920">
        <v>3.75</v>
      </c>
      <c r="D12" s="920">
        <v>12</v>
      </c>
      <c r="E12" s="920">
        <v>12</v>
      </c>
      <c r="F12" s="921">
        <v>3964275</v>
      </c>
      <c r="G12" s="921">
        <v>11293553</v>
      </c>
      <c r="H12" s="922">
        <v>12232857</v>
      </c>
      <c r="I12" s="1394">
        <f t="shared" si="1"/>
        <v>1.0831716998184717</v>
      </c>
      <c r="J12" s="923">
        <v>1313000</v>
      </c>
      <c r="K12" s="923">
        <v>1617600</v>
      </c>
      <c r="L12" s="924">
        <v>394600</v>
      </c>
      <c r="M12" s="1394">
        <f t="shared" ref="M12:M40" si="6">L12/K12</f>
        <v>0.24394164193867457</v>
      </c>
      <c r="N12" s="916">
        <f t="shared" si="2"/>
        <v>5277275</v>
      </c>
      <c r="O12" s="916">
        <f t="shared" si="3"/>
        <v>12911153</v>
      </c>
      <c r="P12" s="917">
        <f t="shared" si="4"/>
        <v>12627457</v>
      </c>
      <c r="Q12" s="1404">
        <f t="shared" si="5"/>
        <v>0.97802705924095235</v>
      </c>
    </row>
    <row r="13" spans="1:18" ht="12.75" customHeight="1" x14ac:dyDescent="0.2">
      <c r="A13" s="1869" t="s">
        <v>552</v>
      </c>
      <c r="B13" s="1870"/>
      <c r="C13" s="920">
        <v>4</v>
      </c>
      <c r="D13" s="920">
        <v>4</v>
      </c>
      <c r="E13" s="920">
        <v>4</v>
      </c>
      <c r="F13" s="921">
        <v>12233660</v>
      </c>
      <c r="G13" s="921">
        <v>11815700</v>
      </c>
      <c r="H13" s="922">
        <v>10003155</v>
      </c>
      <c r="I13" s="1394">
        <f t="shared" si="1"/>
        <v>0.84659859339692101</v>
      </c>
      <c r="J13" s="923"/>
      <c r="K13" s="923">
        <v>584850</v>
      </c>
      <c r="L13" s="924">
        <v>595850</v>
      </c>
      <c r="M13" s="1394">
        <f t="shared" si="6"/>
        <v>1.0188082414294264</v>
      </c>
      <c r="N13" s="916">
        <f t="shared" si="2"/>
        <v>12233660</v>
      </c>
      <c r="O13" s="916">
        <f t="shared" si="3"/>
        <v>12400550</v>
      </c>
      <c r="P13" s="917">
        <f t="shared" si="4"/>
        <v>10599005</v>
      </c>
      <c r="Q13" s="1404">
        <f t="shared" si="5"/>
        <v>0.85472055674949898</v>
      </c>
    </row>
    <row r="14" spans="1:18" x14ac:dyDescent="0.2">
      <c r="A14" s="1871" t="s">
        <v>553</v>
      </c>
      <c r="B14" s="1872"/>
      <c r="C14" s="920">
        <v>3.75</v>
      </c>
      <c r="D14" s="920">
        <v>1.9</v>
      </c>
      <c r="E14" s="920">
        <v>1.9</v>
      </c>
      <c r="F14" s="921">
        <v>10044100</v>
      </c>
      <c r="G14" s="921">
        <v>10159418</v>
      </c>
      <c r="H14" s="922">
        <v>5654379</v>
      </c>
      <c r="I14" s="1394">
        <f t="shared" si="1"/>
        <v>0.5565652481274026</v>
      </c>
      <c r="J14" s="923">
        <v>780000</v>
      </c>
      <c r="K14" s="923">
        <v>347209</v>
      </c>
      <c r="L14" s="924">
        <v>347209</v>
      </c>
      <c r="M14" s="1394">
        <f t="shared" si="6"/>
        <v>1</v>
      </c>
      <c r="N14" s="916">
        <f t="shared" si="2"/>
        <v>10824100</v>
      </c>
      <c r="O14" s="916">
        <f t="shared" si="3"/>
        <v>10506627</v>
      </c>
      <c r="P14" s="917">
        <f t="shared" si="4"/>
        <v>6001588</v>
      </c>
      <c r="Q14" s="1404">
        <f t="shared" si="5"/>
        <v>0.57121928854997894</v>
      </c>
    </row>
    <row r="15" spans="1:18" x14ac:dyDescent="0.2">
      <c r="A15" s="1871" t="s">
        <v>554</v>
      </c>
      <c r="B15" s="1872"/>
      <c r="C15" s="920">
        <v>1</v>
      </c>
      <c r="D15" s="920">
        <v>1</v>
      </c>
      <c r="E15" s="920">
        <v>1</v>
      </c>
      <c r="F15" s="921">
        <v>5365409</v>
      </c>
      <c r="G15" s="921">
        <v>5936063</v>
      </c>
      <c r="H15" s="922">
        <v>5822140</v>
      </c>
      <c r="I15" s="1394">
        <f t="shared" si="1"/>
        <v>0.98080832363133608</v>
      </c>
      <c r="J15" s="923"/>
      <c r="K15" s="923"/>
      <c r="L15" s="924"/>
      <c r="M15" s="1394"/>
      <c r="N15" s="916">
        <f t="shared" si="2"/>
        <v>5365409</v>
      </c>
      <c r="O15" s="916">
        <f t="shared" si="3"/>
        <v>5936063</v>
      </c>
      <c r="P15" s="917">
        <f t="shared" si="4"/>
        <v>5822140</v>
      </c>
      <c r="Q15" s="1404">
        <f t="shared" si="5"/>
        <v>0.98080832363133608</v>
      </c>
    </row>
    <row r="16" spans="1:18" x14ac:dyDescent="0.2">
      <c r="A16" s="1871" t="s">
        <v>555</v>
      </c>
      <c r="B16" s="1872"/>
      <c r="C16" s="920">
        <v>0.25</v>
      </c>
      <c r="D16" s="920">
        <v>0.3</v>
      </c>
      <c r="E16" s="920">
        <v>0.3</v>
      </c>
      <c r="F16" s="921">
        <v>1120062</v>
      </c>
      <c r="G16" s="921">
        <v>1130772</v>
      </c>
      <c r="H16" s="922">
        <v>916512</v>
      </c>
      <c r="I16" s="1394">
        <f t="shared" si="1"/>
        <v>0.81051883138245373</v>
      </c>
      <c r="J16" s="923"/>
      <c r="K16" s="923"/>
      <c r="L16" s="924"/>
      <c r="M16" s="1394"/>
      <c r="N16" s="916">
        <f t="shared" si="2"/>
        <v>1120062</v>
      </c>
      <c r="O16" s="916">
        <f t="shared" si="3"/>
        <v>1130772</v>
      </c>
      <c r="P16" s="917">
        <f t="shared" si="4"/>
        <v>916512</v>
      </c>
      <c r="Q16" s="1404">
        <f t="shared" si="5"/>
        <v>0.81051883138245373</v>
      </c>
    </row>
    <row r="17" spans="1:17" x14ac:dyDescent="0.2">
      <c r="A17" s="1871" t="s">
        <v>556</v>
      </c>
      <c r="B17" s="1872"/>
      <c r="C17" s="920"/>
      <c r="D17" s="920"/>
      <c r="E17" s="920"/>
      <c r="F17" s="921"/>
      <c r="G17" s="921"/>
      <c r="H17" s="922"/>
      <c r="I17" s="1394"/>
      <c r="J17" s="923">
        <v>650000</v>
      </c>
      <c r="K17" s="923">
        <v>650000</v>
      </c>
      <c r="L17" s="924">
        <v>2500</v>
      </c>
      <c r="M17" s="1394">
        <f t="shared" si="6"/>
        <v>3.8461538461538464E-3</v>
      </c>
      <c r="N17" s="916">
        <f t="shared" si="2"/>
        <v>650000</v>
      </c>
      <c r="O17" s="916">
        <f t="shared" si="3"/>
        <v>650000</v>
      </c>
      <c r="P17" s="917">
        <f t="shared" si="4"/>
        <v>2500</v>
      </c>
      <c r="Q17" s="1404">
        <f t="shared" si="5"/>
        <v>3.8461538461538464E-3</v>
      </c>
    </row>
    <row r="18" spans="1:17" x14ac:dyDescent="0.2">
      <c r="A18" s="1871" t="s">
        <v>557</v>
      </c>
      <c r="B18" s="1872"/>
      <c r="C18" s="920">
        <v>1</v>
      </c>
      <c r="D18" s="920">
        <v>1</v>
      </c>
      <c r="E18" s="920">
        <v>1</v>
      </c>
      <c r="F18" s="921">
        <v>2495199</v>
      </c>
      <c r="G18" s="921">
        <v>3508633</v>
      </c>
      <c r="H18" s="922">
        <v>3364538</v>
      </c>
      <c r="I18" s="1394">
        <f t="shared" si="1"/>
        <v>0.95893129888477935</v>
      </c>
      <c r="J18" s="923">
        <v>15000</v>
      </c>
      <c r="K18" s="923">
        <v>15000</v>
      </c>
      <c r="L18" s="924">
        <v>4798</v>
      </c>
      <c r="M18" s="1394">
        <f t="shared" si="6"/>
        <v>0.31986666666666669</v>
      </c>
      <c r="N18" s="916">
        <f t="shared" si="2"/>
        <v>2510199</v>
      </c>
      <c r="O18" s="916">
        <f t="shared" si="3"/>
        <v>3523633</v>
      </c>
      <c r="P18" s="917">
        <f t="shared" si="4"/>
        <v>3369336</v>
      </c>
      <c r="Q18" s="1404">
        <f t="shared" si="5"/>
        <v>0.9562108199122894</v>
      </c>
    </row>
    <row r="19" spans="1:17" x14ac:dyDescent="0.2">
      <c r="A19" s="1871" t="s">
        <v>38</v>
      </c>
      <c r="B19" s="1872"/>
      <c r="C19" s="920">
        <v>1</v>
      </c>
      <c r="D19" s="920">
        <v>1</v>
      </c>
      <c r="E19" s="920">
        <v>1</v>
      </c>
      <c r="F19" s="921">
        <v>2564580</v>
      </c>
      <c r="G19" s="921">
        <v>3082546</v>
      </c>
      <c r="H19" s="922">
        <v>2981959</v>
      </c>
      <c r="I19" s="1394">
        <f t="shared" si="1"/>
        <v>0.96736885678267248</v>
      </c>
      <c r="J19" s="923">
        <v>48000</v>
      </c>
      <c r="K19" s="923">
        <v>96000</v>
      </c>
      <c r="L19" s="924">
        <v>48000</v>
      </c>
      <c r="M19" s="1394">
        <f t="shared" si="6"/>
        <v>0.5</v>
      </c>
      <c r="N19" s="916">
        <f t="shared" si="2"/>
        <v>2612580</v>
      </c>
      <c r="O19" s="916">
        <f t="shared" si="3"/>
        <v>3178546</v>
      </c>
      <c r="P19" s="917">
        <f t="shared" si="4"/>
        <v>3029959</v>
      </c>
      <c r="Q19" s="1404">
        <f t="shared" si="5"/>
        <v>0.95325315411512057</v>
      </c>
    </row>
    <row r="20" spans="1:17" x14ac:dyDescent="0.2">
      <c r="A20" s="1871" t="s">
        <v>525</v>
      </c>
      <c r="B20" s="1872"/>
      <c r="C20" s="920">
        <v>1.6</v>
      </c>
      <c r="D20" s="920">
        <v>1.6</v>
      </c>
      <c r="E20" s="920">
        <v>1.6</v>
      </c>
      <c r="F20" s="921">
        <v>3849125</v>
      </c>
      <c r="G20" s="921">
        <v>6067496</v>
      </c>
      <c r="H20" s="922">
        <v>6067496</v>
      </c>
      <c r="I20" s="1394">
        <f t="shared" si="1"/>
        <v>1</v>
      </c>
      <c r="J20" s="923"/>
      <c r="K20" s="923">
        <v>30939</v>
      </c>
      <c r="L20" s="924"/>
      <c r="M20" s="1394">
        <f t="shared" si="6"/>
        <v>0</v>
      </c>
      <c r="N20" s="916">
        <f t="shared" si="2"/>
        <v>3849125</v>
      </c>
      <c r="O20" s="916">
        <f t="shared" si="3"/>
        <v>6098435</v>
      </c>
      <c r="P20" s="917">
        <f t="shared" si="4"/>
        <v>6067496</v>
      </c>
      <c r="Q20" s="1404">
        <f t="shared" si="5"/>
        <v>0.99492673120234942</v>
      </c>
    </row>
    <row r="21" spans="1:17" x14ac:dyDescent="0.2">
      <c r="A21" s="1374" t="s">
        <v>652</v>
      </c>
      <c r="B21" s="1389"/>
      <c r="C21" s="920"/>
      <c r="D21" s="920"/>
      <c r="E21" s="920"/>
      <c r="F21" s="932"/>
      <c r="G21" s="932">
        <v>240762</v>
      </c>
      <c r="H21" s="933">
        <v>240762</v>
      </c>
      <c r="I21" s="1394">
        <f t="shared" si="1"/>
        <v>1</v>
      </c>
      <c r="J21" s="934"/>
      <c r="K21" s="934"/>
      <c r="L21" s="923"/>
      <c r="M21" s="1394"/>
      <c r="N21" s="916"/>
      <c r="O21" s="916">
        <f t="shared" si="3"/>
        <v>240762</v>
      </c>
      <c r="P21" s="917">
        <f t="shared" si="4"/>
        <v>240762</v>
      </c>
      <c r="Q21" s="1404">
        <f t="shared" si="5"/>
        <v>1</v>
      </c>
    </row>
    <row r="22" spans="1:17" x14ac:dyDescent="0.2">
      <c r="A22" s="1374" t="s">
        <v>639</v>
      </c>
      <c r="B22" s="1389"/>
      <c r="C22" s="920"/>
      <c r="D22" s="920"/>
      <c r="E22" s="920"/>
      <c r="F22" s="932"/>
      <c r="G22" s="932"/>
      <c r="H22" s="933"/>
      <c r="I22" s="1394"/>
      <c r="J22" s="934"/>
      <c r="K22" s="934">
        <v>82283</v>
      </c>
      <c r="L22" s="923">
        <v>82283</v>
      </c>
      <c r="M22" s="1394">
        <f t="shared" si="6"/>
        <v>1</v>
      </c>
      <c r="N22" s="916"/>
      <c r="O22" s="916">
        <f t="shared" si="3"/>
        <v>82283</v>
      </c>
      <c r="P22" s="917">
        <f t="shared" si="4"/>
        <v>82283</v>
      </c>
      <c r="Q22" s="1404">
        <f t="shared" si="5"/>
        <v>1</v>
      </c>
    </row>
    <row r="23" spans="1:17" x14ac:dyDescent="0.2">
      <c r="A23" s="1374" t="s">
        <v>479</v>
      </c>
      <c r="B23" s="1389"/>
      <c r="C23" s="920"/>
      <c r="D23" s="920"/>
      <c r="E23" s="920"/>
      <c r="F23" s="932"/>
      <c r="G23" s="932"/>
      <c r="H23" s="933"/>
      <c r="I23" s="1394"/>
      <c r="J23" s="934"/>
      <c r="K23" s="934"/>
      <c r="L23" s="965">
        <v>4915</v>
      </c>
      <c r="M23" s="1394"/>
      <c r="N23" s="916"/>
      <c r="O23" s="1407"/>
      <c r="P23" s="917">
        <f t="shared" si="4"/>
        <v>4915</v>
      </c>
      <c r="Q23" s="1404"/>
    </row>
    <row r="24" spans="1:17" x14ac:dyDescent="0.2">
      <c r="A24" s="925" t="s">
        <v>353</v>
      </c>
      <c r="B24" s="926" t="s">
        <v>558</v>
      </c>
      <c r="C24" s="927">
        <f>SUM(C9:C20)</f>
        <v>19.850000000000001</v>
      </c>
      <c r="D24" s="927">
        <f>SUM(D9:D20)</f>
        <v>26.6</v>
      </c>
      <c r="E24" s="927">
        <f>SUM(E9:E20)</f>
        <v>26.6</v>
      </c>
      <c r="F24" s="928">
        <f>SUM(F10:F20)</f>
        <v>47251810</v>
      </c>
      <c r="G24" s="928">
        <f>SUM(G9:G21)</f>
        <v>58931559</v>
      </c>
      <c r="H24" s="928">
        <f>SUM(H8:H21)</f>
        <v>53291633</v>
      </c>
      <c r="I24" s="1399">
        <f t="shared" si="1"/>
        <v>0.90429701681572683</v>
      </c>
      <c r="J24" s="928">
        <f>SUM(J9:J20)</f>
        <v>16917023</v>
      </c>
      <c r="K24" s="928">
        <f>SUM(K9:K22)</f>
        <v>17534904</v>
      </c>
      <c r="L24" s="928">
        <f>SUM(L9:L20)</f>
        <v>14140827</v>
      </c>
      <c r="M24" s="1399">
        <f t="shared" si="6"/>
        <v>0.80643880342886398</v>
      </c>
      <c r="N24" s="929">
        <f>SUM(N9:N20)</f>
        <v>64168833</v>
      </c>
      <c r="O24" s="929">
        <f>SUM(O9:O22)</f>
        <v>76466463</v>
      </c>
      <c r="P24" s="929">
        <f>SUM(P9:P23)</f>
        <v>67519658</v>
      </c>
      <c r="Q24" s="1405">
        <f t="shared" si="5"/>
        <v>0.88299700745933551</v>
      </c>
    </row>
    <row r="25" spans="1:17" x14ac:dyDescent="0.2">
      <c r="A25" s="930" t="s">
        <v>531</v>
      </c>
      <c r="B25" s="931" t="s">
        <v>24</v>
      </c>
      <c r="C25" s="920"/>
      <c r="D25" s="920"/>
      <c r="E25" s="920"/>
      <c r="F25" s="932"/>
      <c r="G25" s="932"/>
      <c r="H25" s="933"/>
      <c r="I25" s="1396"/>
      <c r="J25" s="934"/>
      <c r="K25" s="934"/>
      <c r="L25" s="935"/>
      <c r="M25" s="1394"/>
      <c r="N25" s="936"/>
      <c r="O25" s="937"/>
      <c r="P25" s="937"/>
      <c r="Q25" s="1404"/>
    </row>
    <row r="26" spans="1:17" x14ac:dyDescent="0.2">
      <c r="A26" s="1867" t="s">
        <v>559</v>
      </c>
      <c r="B26" s="1868"/>
      <c r="C26" s="920">
        <v>7.7</v>
      </c>
      <c r="D26" s="920">
        <v>7</v>
      </c>
      <c r="E26" s="920">
        <v>7</v>
      </c>
      <c r="F26" s="932">
        <v>27153195</v>
      </c>
      <c r="G26" s="932">
        <v>25074736</v>
      </c>
      <c r="H26" s="933">
        <v>24267056</v>
      </c>
      <c r="I26" s="1394">
        <f>H26/G26</f>
        <v>0.96778909257509227</v>
      </c>
      <c r="J26" s="934"/>
      <c r="K26" s="934">
        <v>21480</v>
      </c>
      <c r="L26" s="935">
        <v>21480</v>
      </c>
      <c r="M26" s="1394">
        <f t="shared" si="6"/>
        <v>1</v>
      </c>
      <c r="N26" s="916">
        <f>F26+J26</f>
        <v>27153195</v>
      </c>
      <c r="O26" s="916">
        <f>G26+K26</f>
        <v>25096216</v>
      </c>
      <c r="P26" s="917">
        <f>H26+L26</f>
        <v>24288536</v>
      </c>
      <c r="Q26" s="1404">
        <f t="shared" si="5"/>
        <v>0.96781666208164607</v>
      </c>
    </row>
    <row r="27" spans="1:17" x14ac:dyDescent="0.2">
      <c r="A27" s="1876" t="s">
        <v>560</v>
      </c>
      <c r="B27" s="1877"/>
      <c r="C27" s="920">
        <v>0.1</v>
      </c>
      <c r="D27" s="920">
        <v>0</v>
      </c>
      <c r="E27" s="920">
        <v>0</v>
      </c>
      <c r="F27" s="932">
        <v>765600</v>
      </c>
      <c r="G27" s="932">
        <v>765600</v>
      </c>
      <c r="H27" s="933">
        <v>1273645</v>
      </c>
      <c r="I27" s="1394">
        <f>H27/G27</f>
        <v>1.6635906478578892</v>
      </c>
      <c r="J27" s="934"/>
      <c r="K27" s="934"/>
      <c r="L27" s="935"/>
      <c r="M27" s="1394"/>
      <c r="N27" s="916">
        <f>F27</f>
        <v>765600</v>
      </c>
      <c r="O27" s="916">
        <f>G27+K27</f>
        <v>765600</v>
      </c>
      <c r="P27" s="917">
        <f>H27+L27</f>
        <v>1273645</v>
      </c>
      <c r="Q27" s="1404">
        <f t="shared" si="5"/>
        <v>1.6635906478578892</v>
      </c>
    </row>
    <row r="28" spans="1:17" x14ac:dyDescent="0.2">
      <c r="A28" s="738" t="s">
        <v>530</v>
      </c>
      <c r="B28" s="743"/>
      <c r="C28" s="938"/>
      <c r="D28" s="939"/>
      <c r="E28" s="939"/>
      <c r="F28" s="932"/>
      <c r="G28" s="932"/>
      <c r="H28" s="933">
        <v>24000</v>
      </c>
      <c r="I28" s="1394"/>
      <c r="J28" s="934"/>
      <c r="K28" s="934">
        <v>192000</v>
      </c>
      <c r="L28" s="935">
        <v>168000</v>
      </c>
      <c r="M28" s="1394">
        <f t="shared" si="6"/>
        <v>0.875</v>
      </c>
      <c r="N28" s="916"/>
      <c r="O28" s="916">
        <f>G28+K28</f>
        <v>192000</v>
      </c>
      <c r="P28" s="917">
        <f>H28+L28</f>
        <v>192000</v>
      </c>
      <c r="Q28" s="1404">
        <f t="shared" si="5"/>
        <v>1</v>
      </c>
    </row>
    <row r="29" spans="1:17" x14ac:dyDescent="0.2">
      <c r="A29" s="940" t="s">
        <v>424</v>
      </c>
      <c r="B29" s="926" t="s">
        <v>561</v>
      </c>
      <c r="C29" s="927">
        <f t="shared" ref="C29:I29" si="7">SUM(C26:C27)</f>
        <v>7.8</v>
      </c>
      <c r="D29" s="927">
        <f>SUM(D26:D27)</f>
        <v>7</v>
      </c>
      <c r="E29" s="927">
        <f t="shared" si="7"/>
        <v>7</v>
      </c>
      <c r="F29" s="928">
        <f t="shared" si="7"/>
        <v>27918795</v>
      </c>
      <c r="G29" s="928">
        <f>SUM(G26:G28)</f>
        <v>25840336</v>
      </c>
      <c r="H29" s="928">
        <f t="shared" si="7"/>
        <v>25540701</v>
      </c>
      <c r="I29" s="1395">
        <f t="shared" si="7"/>
        <v>2.6313797404329815</v>
      </c>
      <c r="J29" s="928"/>
      <c r="K29" s="928">
        <f>SUM(K26:K28)</f>
        <v>213480</v>
      </c>
      <c r="L29" s="928">
        <f>SUM(L26:L28)</f>
        <v>189480</v>
      </c>
      <c r="M29" s="1399">
        <f t="shared" si="6"/>
        <v>0.88757729061270374</v>
      </c>
      <c r="N29" s="941">
        <f>SUM(N26:N27)</f>
        <v>27918795</v>
      </c>
      <c r="O29" s="941">
        <f>SUM(O26:O28)</f>
        <v>26053816</v>
      </c>
      <c r="P29" s="1408">
        <f>SUM(P26:P28)</f>
        <v>25754181</v>
      </c>
      <c r="Q29" s="1405">
        <f t="shared" si="5"/>
        <v>0.98849938143418226</v>
      </c>
    </row>
    <row r="30" spans="1:17" x14ac:dyDescent="0.2">
      <c r="A30" s="942"/>
      <c r="B30" s="943"/>
      <c r="C30" s="944"/>
      <c r="D30" s="944"/>
      <c r="E30" s="944"/>
      <c r="F30" s="945"/>
      <c r="G30" s="945"/>
      <c r="H30" s="946"/>
      <c r="I30" s="1396"/>
      <c r="J30" s="947"/>
      <c r="K30" s="947"/>
      <c r="L30" s="948"/>
      <c r="M30" s="1394"/>
      <c r="N30" s="936"/>
      <c r="O30" s="949"/>
      <c r="P30" s="937"/>
      <c r="Q30" s="1404"/>
    </row>
    <row r="31" spans="1:17" s="954" customFormat="1" x14ac:dyDescent="0.2">
      <c r="A31" s="1878" t="s">
        <v>562</v>
      </c>
      <c r="B31" s="1879"/>
      <c r="C31" s="950">
        <f t="shared" ref="C31:H31" si="8">C39</f>
        <v>14</v>
      </c>
      <c r="D31" s="950">
        <f>D39</f>
        <v>12</v>
      </c>
      <c r="E31" s="950">
        <f t="shared" si="8"/>
        <v>12</v>
      </c>
      <c r="F31" s="951">
        <f t="shared" si="8"/>
        <v>46257624</v>
      </c>
      <c r="G31" s="951">
        <f>G39</f>
        <v>41161743</v>
      </c>
      <c r="H31" s="951">
        <f t="shared" si="8"/>
        <v>41134783</v>
      </c>
      <c r="I31" s="1397">
        <f>H31/G31</f>
        <v>0.99934502287718963</v>
      </c>
      <c r="J31" s="951"/>
      <c r="K31" s="951">
        <f>K39</f>
        <v>446029</v>
      </c>
      <c r="L31" s="951">
        <f>L39</f>
        <v>446029</v>
      </c>
      <c r="M31" s="1394">
        <f t="shared" si="6"/>
        <v>1</v>
      </c>
      <c r="N31" s="952">
        <f>N39</f>
        <v>46257624</v>
      </c>
      <c r="O31" s="953">
        <f>O39</f>
        <v>41607772</v>
      </c>
      <c r="P31" s="953">
        <f>P39</f>
        <v>41580812</v>
      </c>
      <c r="Q31" s="1404">
        <f t="shared" si="5"/>
        <v>0.9993520441325241</v>
      </c>
    </row>
    <row r="32" spans="1:17" x14ac:dyDescent="0.2">
      <c r="A32" s="955" t="s">
        <v>563</v>
      </c>
      <c r="B32" s="956" t="s">
        <v>564</v>
      </c>
      <c r="C32" s="957"/>
      <c r="D32" s="957"/>
      <c r="E32" s="957"/>
      <c r="F32" s="958"/>
      <c r="G32" s="959"/>
      <c r="H32" s="960"/>
      <c r="I32" s="1394"/>
      <c r="J32" s="961"/>
      <c r="K32" s="959"/>
      <c r="L32" s="960"/>
      <c r="M32" s="1394"/>
      <c r="N32" s="916"/>
      <c r="O32" s="914"/>
      <c r="P32" s="917"/>
      <c r="Q32" s="1404"/>
    </row>
    <row r="33" spans="1:17" x14ac:dyDescent="0.2">
      <c r="A33" s="1867" t="s">
        <v>565</v>
      </c>
      <c r="B33" s="1868"/>
      <c r="C33" s="957">
        <v>9</v>
      </c>
      <c r="D33" s="957">
        <v>7</v>
      </c>
      <c r="E33" s="957">
        <v>7</v>
      </c>
      <c r="F33" s="958">
        <v>33230205</v>
      </c>
      <c r="G33" s="959">
        <v>32965767</v>
      </c>
      <c r="H33" s="960">
        <v>29949207</v>
      </c>
      <c r="I33" s="1394">
        <f>H33/G33</f>
        <v>0.90849416608447175</v>
      </c>
      <c r="J33" s="962"/>
      <c r="K33" s="960">
        <v>446029</v>
      </c>
      <c r="L33" s="960">
        <v>446029</v>
      </c>
      <c r="M33" s="1394">
        <f t="shared" si="6"/>
        <v>1</v>
      </c>
      <c r="N33" s="916">
        <f t="shared" ref="N33:N38" si="9">F33+J33</f>
        <v>33230205</v>
      </c>
      <c r="O33" s="914">
        <f t="shared" ref="O33:P38" si="10">G33+K33</f>
        <v>33411796</v>
      </c>
      <c r="P33" s="917">
        <f t="shared" si="10"/>
        <v>30395236</v>
      </c>
      <c r="Q33" s="1404">
        <f t="shared" si="5"/>
        <v>0.90971571836485532</v>
      </c>
    </row>
    <row r="34" spans="1:17" x14ac:dyDescent="0.2">
      <c r="A34" s="1867" t="s">
        <v>40</v>
      </c>
      <c r="B34" s="1868"/>
      <c r="C34" s="920">
        <v>2</v>
      </c>
      <c r="D34" s="920">
        <v>2</v>
      </c>
      <c r="E34" s="920">
        <v>2</v>
      </c>
      <c r="F34" s="932">
        <v>5080693</v>
      </c>
      <c r="G34" s="921">
        <v>2134141</v>
      </c>
      <c r="H34" s="922">
        <v>4483113</v>
      </c>
      <c r="I34" s="1394">
        <f t="shared" ref="I34:I39" si="11">H34/G34</f>
        <v>2.1006639205188411</v>
      </c>
      <c r="J34" s="935"/>
      <c r="K34" s="924"/>
      <c r="L34" s="924"/>
      <c r="M34" s="1394"/>
      <c r="N34" s="916">
        <f t="shared" si="9"/>
        <v>5080693</v>
      </c>
      <c r="O34" s="914">
        <f t="shared" si="10"/>
        <v>2134141</v>
      </c>
      <c r="P34" s="917">
        <f t="shared" si="10"/>
        <v>4483113</v>
      </c>
      <c r="Q34" s="1404">
        <f t="shared" si="5"/>
        <v>2.1006639205188411</v>
      </c>
    </row>
    <row r="35" spans="1:17" x14ac:dyDescent="0.2">
      <c r="A35" s="1871" t="s">
        <v>566</v>
      </c>
      <c r="B35" s="1872"/>
      <c r="C35" s="920">
        <v>2.5</v>
      </c>
      <c r="D35" s="920">
        <v>2.5</v>
      </c>
      <c r="E35" s="920">
        <v>2.5</v>
      </c>
      <c r="F35" s="932">
        <v>6513710</v>
      </c>
      <c r="G35" s="921">
        <v>3567157</v>
      </c>
      <c r="H35" s="922">
        <v>3943791</v>
      </c>
      <c r="I35" s="1394">
        <f t="shared" si="11"/>
        <v>1.1055838024510836</v>
      </c>
      <c r="J35" s="935"/>
      <c r="K35" s="924"/>
      <c r="L35" s="924"/>
      <c r="M35" s="1394"/>
      <c r="N35" s="916">
        <f t="shared" si="9"/>
        <v>6513710</v>
      </c>
      <c r="O35" s="914">
        <f t="shared" si="10"/>
        <v>3567157</v>
      </c>
      <c r="P35" s="917">
        <f t="shared" si="10"/>
        <v>3943791</v>
      </c>
      <c r="Q35" s="1404">
        <f t="shared" si="5"/>
        <v>1.1055838024510836</v>
      </c>
    </row>
    <row r="36" spans="1:17" x14ac:dyDescent="0.2">
      <c r="A36" s="1867" t="s">
        <v>48</v>
      </c>
      <c r="B36" s="1868"/>
      <c r="C36" s="920"/>
      <c r="D36" s="920"/>
      <c r="E36" s="920"/>
      <c r="F36" s="932">
        <v>130274</v>
      </c>
      <c r="G36" s="921">
        <v>130274</v>
      </c>
      <c r="H36" s="922">
        <v>394698</v>
      </c>
      <c r="I36" s="1394">
        <f t="shared" si="11"/>
        <v>3.0297526751308781</v>
      </c>
      <c r="J36" s="935"/>
      <c r="K36" s="924"/>
      <c r="L36" s="924"/>
      <c r="M36" s="1394"/>
      <c r="N36" s="916">
        <f t="shared" si="9"/>
        <v>130274</v>
      </c>
      <c r="O36" s="914">
        <f t="shared" si="10"/>
        <v>130274</v>
      </c>
      <c r="P36" s="917">
        <f t="shared" si="10"/>
        <v>394698</v>
      </c>
      <c r="Q36" s="1404">
        <f t="shared" si="5"/>
        <v>3.0297526751308781</v>
      </c>
    </row>
    <row r="37" spans="1:17" x14ac:dyDescent="0.2">
      <c r="A37" s="1867" t="s">
        <v>38</v>
      </c>
      <c r="B37" s="1868"/>
      <c r="C37" s="920">
        <v>0.5</v>
      </c>
      <c r="D37" s="920">
        <v>0.5</v>
      </c>
      <c r="E37" s="920">
        <v>0.5</v>
      </c>
      <c r="F37" s="932">
        <v>1172468</v>
      </c>
      <c r="G37" s="921">
        <v>1849423</v>
      </c>
      <c r="H37" s="922">
        <v>1849330</v>
      </c>
      <c r="I37" s="1394">
        <f t="shared" si="11"/>
        <v>0.99994971404594835</v>
      </c>
      <c r="J37" s="935"/>
      <c r="K37" s="924"/>
      <c r="L37" s="924"/>
      <c r="M37" s="1394"/>
      <c r="N37" s="916">
        <f t="shared" si="9"/>
        <v>1172468</v>
      </c>
      <c r="O37" s="914">
        <f t="shared" si="10"/>
        <v>1849423</v>
      </c>
      <c r="P37" s="917">
        <f t="shared" si="10"/>
        <v>1849330</v>
      </c>
      <c r="Q37" s="1404">
        <f t="shared" si="5"/>
        <v>0.99994971404594835</v>
      </c>
    </row>
    <row r="38" spans="1:17" x14ac:dyDescent="0.2">
      <c r="A38" s="963" t="s">
        <v>538</v>
      </c>
      <c r="B38" s="964"/>
      <c r="C38" s="920"/>
      <c r="D38" s="920"/>
      <c r="E38" s="920"/>
      <c r="F38" s="932">
        <v>130274</v>
      </c>
      <c r="G38" s="932">
        <v>514981</v>
      </c>
      <c r="H38" s="933">
        <v>514644</v>
      </c>
      <c r="I38" s="1394">
        <f t="shared" si="11"/>
        <v>0.99934560692530405</v>
      </c>
      <c r="J38" s="935"/>
      <c r="K38" s="965"/>
      <c r="L38" s="935"/>
      <c r="M38" s="1394"/>
      <c r="N38" s="916">
        <f t="shared" si="9"/>
        <v>130274</v>
      </c>
      <c r="O38" s="914">
        <f t="shared" si="10"/>
        <v>514981</v>
      </c>
      <c r="P38" s="917">
        <f t="shared" si="10"/>
        <v>514644</v>
      </c>
      <c r="Q38" s="1404">
        <f t="shared" si="5"/>
        <v>0.99934560692530405</v>
      </c>
    </row>
    <row r="39" spans="1:17" ht="13.5" thickBot="1" x14ac:dyDescent="0.25">
      <c r="A39" s="966" t="s">
        <v>433</v>
      </c>
      <c r="B39" s="967" t="s">
        <v>567</v>
      </c>
      <c r="C39" s="968">
        <f t="shared" ref="C39:H39" si="12">SUM(C33:C38)</f>
        <v>14</v>
      </c>
      <c r="D39" s="968">
        <f t="shared" si="12"/>
        <v>12</v>
      </c>
      <c r="E39" s="968">
        <f t="shared" si="12"/>
        <v>12</v>
      </c>
      <c r="F39" s="969">
        <f t="shared" si="12"/>
        <v>46257624</v>
      </c>
      <c r="G39" s="969">
        <f t="shared" si="12"/>
        <v>41161743</v>
      </c>
      <c r="H39" s="969">
        <f t="shared" si="12"/>
        <v>41134783</v>
      </c>
      <c r="I39" s="1402">
        <f t="shared" si="11"/>
        <v>0.99934502287718963</v>
      </c>
      <c r="J39" s="969"/>
      <c r="K39" s="969">
        <f>SUM(K33:K38)</f>
        <v>446029</v>
      </c>
      <c r="L39" s="969">
        <f>SUM(L33:L38)</f>
        <v>446029</v>
      </c>
      <c r="M39" s="1402">
        <f t="shared" si="6"/>
        <v>1</v>
      </c>
      <c r="N39" s="970">
        <f>SUM(N33:N38)</f>
        <v>46257624</v>
      </c>
      <c r="O39" s="971">
        <f>SUM(O33:O38)</f>
        <v>41607772</v>
      </c>
      <c r="P39" s="971">
        <f>SUM(P33:P38)</f>
        <v>41580812</v>
      </c>
      <c r="Q39" s="1406">
        <f t="shared" si="5"/>
        <v>0.9993520441325241</v>
      </c>
    </row>
    <row r="40" spans="1:17" s="954" customFormat="1" ht="14.25" thickTop="1" thickBot="1" x14ac:dyDescent="0.25">
      <c r="A40" s="1874" t="s">
        <v>568</v>
      </c>
      <c r="B40" s="1875"/>
      <c r="C40" s="972">
        <f t="shared" ref="C40:K40" si="13">C7+C31</f>
        <v>41.650000000000006</v>
      </c>
      <c r="D40" s="972">
        <v>45.6</v>
      </c>
      <c r="E40" s="972">
        <f t="shared" si="13"/>
        <v>45.6</v>
      </c>
      <c r="F40" s="973">
        <f t="shared" si="13"/>
        <v>121428229</v>
      </c>
      <c r="G40" s="974">
        <f t="shared" si="13"/>
        <v>125933638</v>
      </c>
      <c r="H40" s="974">
        <f t="shared" si="13"/>
        <v>119967117</v>
      </c>
      <c r="I40" s="1398">
        <f>H40/G40</f>
        <v>0.95262170540963809</v>
      </c>
      <c r="J40" s="975">
        <f t="shared" si="13"/>
        <v>16917023</v>
      </c>
      <c r="K40" s="975">
        <f t="shared" si="13"/>
        <v>18194413</v>
      </c>
      <c r="L40" s="974">
        <f>L7</f>
        <v>14330307</v>
      </c>
      <c r="M40" s="1394">
        <f t="shared" si="6"/>
        <v>0.78762128791953878</v>
      </c>
      <c r="N40" s="976">
        <f>N7+N31</f>
        <v>138345252</v>
      </c>
      <c r="O40" s="976">
        <f>O7+O31</f>
        <v>144128051</v>
      </c>
      <c r="P40" s="977">
        <f>P7+P31</f>
        <v>134854651</v>
      </c>
      <c r="Q40" s="1404">
        <f t="shared" si="5"/>
        <v>0.93565860402844137</v>
      </c>
    </row>
    <row r="41" spans="1:17" ht="13.5" thickTop="1" x14ac:dyDescent="0.2">
      <c r="A41" s="899"/>
      <c r="B41" s="899"/>
      <c r="C41" s="899"/>
      <c r="D41" s="899"/>
      <c r="E41" s="899"/>
      <c r="F41" s="900"/>
      <c r="G41" s="900"/>
      <c r="H41" s="900"/>
      <c r="I41" s="900"/>
      <c r="J41" s="899"/>
      <c r="K41" s="899"/>
      <c r="L41" s="899"/>
      <c r="M41" s="978"/>
      <c r="N41" s="899"/>
      <c r="O41" s="899"/>
      <c r="P41" s="899"/>
      <c r="Q41" s="978"/>
    </row>
  </sheetData>
  <mergeCells count="31">
    <mergeCell ref="A10:B10"/>
    <mergeCell ref="A5:B5"/>
    <mergeCell ref="C5:E5"/>
    <mergeCell ref="A36:B36"/>
    <mergeCell ref="J5:M5"/>
    <mergeCell ref="A34:B34"/>
    <mergeCell ref="F5:I5"/>
    <mergeCell ref="A9:B9"/>
    <mergeCell ref="A12:B12"/>
    <mergeCell ref="A14:B14"/>
    <mergeCell ref="A20:B20"/>
    <mergeCell ref="O1:Q1"/>
    <mergeCell ref="A16:B16"/>
    <mergeCell ref="A17:B17"/>
    <mergeCell ref="A18:B18"/>
    <mergeCell ref="A19:B19"/>
    <mergeCell ref="N5:Q5"/>
    <mergeCell ref="A7:B7"/>
    <mergeCell ref="A2:Q2"/>
    <mergeCell ref="A3:Q3"/>
    <mergeCell ref="M4:Q4"/>
    <mergeCell ref="A37:B37"/>
    <mergeCell ref="A13:B13"/>
    <mergeCell ref="A33:B33"/>
    <mergeCell ref="A15:B15"/>
    <mergeCell ref="A11:B11"/>
    <mergeCell ref="A40:B40"/>
    <mergeCell ref="A26:B26"/>
    <mergeCell ref="A27:B27"/>
    <mergeCell ref="A31:B31"/>
    <mergeCell ref="A35:B35"/>
  </mergeCells>
  <pageMargins left="0.7" right="0.7" top="0.75" bottom="0.75" header="0.3" footer="0.3"/>
  <pageSetup paperSize="9" scale="74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16"/>
  <sheetViews>
    <sheetView topLeftCell="A10" workbookViewId="0">
      <selection activeCell="A244" sqref="A244:F246"/>
    </sheetView>
  </sheetViews>
  <sheetFormatPr defaultRowHeight="12.75" x14ac:dyDescent="0.2"/>
  <cols>
    <col min="1" max="1" width="5.140625" customWidth="1"/>
    <col min="2" max="2" width="50" customWidth="1"/>
    <col min="3" max="5" width="11.85546875" customWidth="1"/>
    <col min="6" max="6" width="12.7109375" customWidth="1"/>
  </cols>
  <sheetData>
    <row r="6" spans="1:6" x14ac:dyDescent="0.2">
      <c r="A6" s="1918" t="s">
        <v>685</v>
      </c>
      <c r="B6" s="1919"/>
      <c r="C6" s="1919"/>
      <c r="D6" s="1919"/>
      <c r="E6" s="1919"/>
      <c r="F6" s="1919"/>
    </row>
    <row r="7" spans="1:6" x14ac:dyDescent="0.2">
      <c r="A7" s="1920" t="s">
        <v>750</v>
      </c>
      <c r="B7" s="1919"/>
      <c r="C7" s="1919"/>
      <c r="D7" s="1919"/>
      <c r="E7" s="1919"/>
      <c r="F7" s="1919"/>
    </row>
    <row r="8" spans="1:6" ht="13.5" thickBot="1" x14ac:dyDescent="0.25">
      <c r="A8" s="641"/>
      <c r="B8" s="641"/>
      <c r="C8" s="1921" t="s">
        <v>468</v>
      </c>
      <c r="D8" s="1905"/>
      <c r="E8" s="1921"/>
      <c r="F8" s="1721"/>
    </row>
    <row r="9" spans="1:6" ht="13.5" customHeight="1" thickTop="1" x14ac:dyDescent="0.2">
      <c r="A9" s="1901" t="s">
        <v>455</v>
      </c>
      <c r="B9" s="1902"/>
      <c r="C9" s="1903" t="s">
        <v>686</v>
      </c>
      <c r="D9" s="1906" t="s">
        <v>743</v>
      </c>
      <c r="E9" s="1909" t="s">
        <v>467</v>
      </c>
      <c r="F9" s="1912" t="s">
        <v>435</v>
      </c>
    </row>
    <row r="10" spans="1:6" ht="13.5" thickBot="1" x14ac:dyDescent="0.25">
      <c r="A10" s="642" t="s">
        <v>456</v>
      </c>
      <c r="B10" s="1415" t="s">
        <v>457</v>
      </c>
      <c r="C10" s="1910"/>
      <c r="D10" s="1907"/>
      <c r="E10" s="1910"/>
      <c r="F10" s="1913"/>
    </row>
    <row r="11" spans="1:6" x14ac:dyDescent="0.2">
      <c r="A11" s="643" t="s">
        <v>469</v>
      </c>
      <c r="B11" s="644"/>
      <c r="C11" s="1911"/>
      <c r="D11" s="1908"/>
      <c r="E11" s="1911"/>
      <c r="F11" s="1914"/>
    </row>
    <row r="12" spans="1:6" x14ac:dyDescent="0.2">
      <c r="A12" s="645">
        <v>1</v>
      </c>
      <c r="B12" s="646" t="s">
        <v>42</v>
      </c>
      <c r="C12" s="1416">
        <f>C265+C266+C270</f>
        <v>103439034</v>
      </c>
      <c r="D12" s="1417">
        <f>D265+D266+D270+D273+D279+D283+D287+D290</f>
        <v>320408098</v>
      </c>
      <c r="E12" s="1416">
        <f>E265+E273+E279+E283+E287+E290</f>
        <v>135111795</v>
      </c>
      <c r="F12" s="1472">
        <f>E12/D12</f>
        <v>0.42168657984418356</v>
      </c>
    </row>
    <row r="13" spans="1:6" x14ac:dyDescent="0.2">
      <c r="A13" s="647"/>
      <c r="B13" s="648" t="s">
        <v>460</v>
      </c>
      <c r="C13" s="1418">
        <f>C14+C18</f>
        <v>2022132</v>
      </c>
      <c r="D13" s="1419">
        <f>D14+D16+D18</f>
        <v>3740501</v>
      </c>
      <c r="E13" s="1418">
        <f>E14+E16+E18</f>
        <v>3267814</v>
      </c>
      <c r="F13" s="1477">
        <f>E13/D13</f>
        <v>0.87363002977408644</v>
      </c>
    </row>
    <row r="14" spans="1:6" x14ac:dyDescent="0.2">
      <c r="A14" s="649"/>
      <c r="B14" s="689" t="s">
        <v>470</v>
      </c>
      <c r="C14" s="1420">
        <v>1592230</v>
      </c>
      <c r="D14" s="1421">
        <v>1592230</v>
      </c>
      <c r="E14" s="1420">
        <v>1119543</v>
      </c>
      <c r="F14" s="1474">
        <f t="shared" ref="F14:F47" si="0">E14/D14</f>
        <v>0.70312894493885936</v>
      </c>
    </row>
    <row r="15" spans="1:6" x14ac:dyDescent="0.2">
      <c r="A15" s="649"/>
      <c r="B15" s="650" t="s">
        <v>471</v>
      </c>
      <c r="C15" s="1420"/>
      <c r="D15" s="1421"/>
      <c r="E15" s="1420"/>
      <c r="F15" s="1479"/>
    </row>
    <row r="16" spans="1:6" x14ac:dyDescent="0.2">
      <c r="A16" s="649"/>
      <c r="B16" s="689" t="s">
        <v>687</v>
      </c>
      <c r="C16" s="1420"/>
      <c r="D16" s="1421">
        <v>1353046</v>
      </c>
      <c r="E16" s="1420">
        <v>1464409</v>
      </c>
      <c r="F16" s="1474">
        <f t="shared" si="0"/>
        <v>1.0823054057289996</v>
      </c>
    </row>
    <row r="17" spans="1:13" x14ac:dyDescent="0.2">
      <c r="A17" s="649"/>
      <c r="B17" s="650" t="s">
        <v>472</v>
      </c>
      <c r="C17" s="1420"/>
      <c r="D17" s="1421"/>
      <c r="E17" s="1420"/>
      <c r="F17" s="1479"/>
    </row>
    <row r="18" spans="1:13" x14ac:dyDescent="0.2">
      <c r="A18" s="651"/>
      <c r="B18" s="1422" t="s">
        <v>473</v>
      </c>
      <c r="C18" s="1423">
        <v>429902</v>
      </c>
      <c r="D18" s="701">
        <v>795225</v>
      </c>
      <c r="E18" s="1423">
        <v>683862</v>
      </c>
      <c r="F18" s="1474">
        <f t="shared" si="0"/>
        <v>0.85996038856927282</v>
      </c>
    </row>
    <row r="19" spans="1:13" x14ac:dyDescent="0.2">
      <c r="A19" s="649"/>
      <c r="B19" s="652" t="s">
        <v>474</v>
      </c>
      <c r="C19" s="1418">
        <f>C20+C23+C25</f>
        <v>5337810</v>
      </c>
      <c r="D19" s="1419">
        <f>D23+D25</f>
        <v>466043</v>
      </c>
      <c r="E19" s="1418">
        <f>E23+E25</f>
        <v>329215</v>
      </c>
      <c r="F19" s="1480">
        <f t="shared" si="0"/>
        <v>0.70640477380842537</v>
      </c>
    </row>
    <row r="20" spans="1:13" x14ac:dyDescent="0.2">
      <c r="A20" s="649"/>
      <c r="B20" s="689" t="s">
        <v>475</v>
      </c>
      <c r="C20" s="1420">
        <v>3730000</v>
      </c>
      <c r="D20" s="1421"/>
      <c r="E20" s="1420"/>
      <c r="F20" s="1479"/>
    </row>
    <row r="21" spans="1:13" x14ac:dyDescent="0.2">
      <c r="A21" s="649"/>
      <c r="B21" s="650" t="s">
        <v>688</v>
      </c>
      <c r="C21" s="1418"/>
      <c r="D21" s="1419"/>
      <c r="E21" s="1418"/>
      <c r="F21" s="1479"/>
      <c r="H21" s="63" t="s">
        <v>22</v>
      </c>
    </row>
    <row r="22" spans="1:13" x14ac:dyDescent="0.2">
      <c r="A22" s="649"/>
      <c r="B22" s="650" t="s">
        <v>476</v>
      </c>
      <c r="C22" s="1420"/>
      <c r="D22" s="1421"/>
      <c r="E22" s="1420"/>
      <c r="F22" s="1479"/>
    </row>
    <row r="23" spans="1:13" x14ac:dyDescent="0.2">
      <c r="A23" s="649"/>
      <c r="B23" s="689" t="s">
        <v>477</v>
      </c>
      <c r="C23" s="1420">
        <v>473000</v>
      </c>
      <c r="D23" s="1421">
        <v>366963</v>
      </c>
      <c r="E23" s="1420">
        <v>259224</v>
      </c>
      <c r="F23" s="1474">
        <f t="shared" si="0"/>
        <v>0.7064036428740772</v>
      </c>
      <c r="M23" s="668"/>
    </row>
    <row r="24" spans="1:13" x14ac:dyDescent="0.2">
      <c r="A24" s="649"/>
      <c r="B24" s="650" t="s">
        <v>689</v>
      </c>
      <c r="C24" s="1420"/>
      <c r="D24" s="1421"/>
      <c r="E24" s="1420"/>
      <c r="F24" s="1479"/>
    </row>
    <row r="25" spans="1:13" x14ac:dyDescent="0.2">
      <c r="A25" s="651"/>
      <c r="B25" s="1422" t="s">
        <v>478</v>
      </c>
      <c r="C25" s="1423">
        <v>1134810</v>
      </c>
      <c r="D25" s="701">
        <v>99080</v>
      </c>
      <c r="E25" s="1423">
        <v>69991</v>
      </c>
      <c r="F25" s="1475">
        <f t="shared" si="0"/>
        <v>0.70640896245458218</v>
      </c>
    </row>
    <row r="26" spans="1:13" x14ac:dyDescent="0.2">
      <c r="A26" s="653"/>
      <c r="B26" s="654" t="s">
        <v>690</v>
      </c>
      <c r="C26" s="1424"/>
      <c r="D26" s="1419">
        <f>D28+D29</f>
        <v>212733</v>
      </c>
      <c r="E26" s="1418">
        <f>E28+E29</f>
        <v>1000634</v>
      </c>
      <c r="F26" s="1480">
        <f t="shared" si="0"/>
        <v>4.7037084044318469</v>
      </c>
    </row>
    <row r="27" spans="1:13" x14ac:dyDescent="0.2">
      <c r="A27" s="655"/>
      <c r="B27" s="689" t="s">
        <v>691</v>
      </c>
      <c r="C27" s="1420"/>
      <c r="D27" s="1421"/>
      <c r="E27" s="1420"/>
      <c r="F27" s="1479"/>
    </row>
    <row r="28" spans="1:13" x14ac:dyDescent="0.2">
      <c r="A28" s="655"/>
      <c r="B28" s="650" t="s">
        <v>692</v>
      </c>
      <c r="C28" s="1420"/>
      <c r="D28" s="1421">
        <v>167506</v>
      </c>
      <c r="E28" s="1420">
        <v>787901</v>
      </c>
      <c r="F28" s="1474">
        <f t="shared" si="0"/>
        <v>4.7037180757704204</v>
      </c>
    </row>
    <row r="29" spans="1:13" ht="11.25" customHeight="1" x14ac:dyDescent="0.2">
      <c r="A29" s="656"/>
      <c r="B29" s="1425" t="s">
        <v>473</v>
      </c>
      <c r="C29" s="1426"/>
      <c r="D29" s="1429">
        <v>45227</v>
      </c>
      <c r="E29" s="1426">
        <v>212733</v>
      </c>
      <c r="F29" s="1474">
        <f t="shared" si="0"/>
        <v>4.7036725849603114</v>
      </c>
    </row>
    <row r="30" spans="1:13" x14ac:dyDescent="0.2">
      <c r="A30" s="655"/>
      <c r="B30" s="658" t="s">
        <v>480</v>
      </c>
      <c r="C30" s="1418">
        <f>C34+C35</f>
        <v>50800</v>
      </c>
      <c r="D30" s="1419">
        <f>D31+D34+D35</f>
        <v>1666060</v>
      </c>
      <c r="E30" s="1418">
        <f>E31+E35</f>
        <v>1666060</v>
      </c>
      <c r="F30" s="1480">
        <f t="shared" si="0"/>
        <v>1</v>
      </c>
    </row>
    <row r="31" spans="1:13" x14ac:dyDescent="0.2">
      <c r="A31" s="655"/>
      <c r="B31" s="689" t="s">
        <v>693</v>
      </c>
      <c r="C31" s="1418"/>
      <c r="D31" s="1421">
        <v>1271858</v>
      </c>
      <c r="E31" s="1420">
        <v>1311858</v>
      </c>
      <c r="F31" s="1474">
        <f t="shared" si="0"/>
        <v>1.0314500518139604</v>
      </c>
    </row>
    <row r="32" spans="1:13" x14ac:dyDescent="0.2">
      <c r="A32" s="655"/>
      <c r="B32" s="689" t="s">
        <v>481</v>
      </c>
      <c r="C32" s="1427"/>
      <c r="D32" s="1420"/>
      <c r="E32" s="1427"/>
      <c r="F32" s="1479"/>
    </row>
    <row r="33" spans="1:6" x14ac:dyDescent="0.2">
      <c r="A33" s="655"/>
      <c r="B33" s="650" t="s">
        <v>482</v>
      </c>
      <c r="C33" s="1427"/>
      <c r="D33" s="1420"/>
      <c r="E33" s="1427"/>
      <c r="F33" s="1479"/>
    </row>
    <row r="34" spans="1:6" x14ac:dyDescent="0.2">
      <c r="A34" s="655"/>
      <c r="B34" s="659" t="s">
        <v>483</v>
      </c>
      <c r="C34" s="1427">
        <v>40000</v>
      </c>
      <c r="D34" s="1420">
        <v>40000</v>
      </c>
      <c r="E34" s="1427"/>
      <c r="F34" s="1479"/>
    </row>
    <row r="35" spans="1:6" x14ac:dyDescent="0.2">
      <c r="A35" s="656"/>
      <c r="B35" s="1422" t="s">
        <v>478</v>
      </c>
      <c r="C35" s="1428">
        <v>10800</v>
      </c>
      <c r="D35" s="1423">
        <v>354202</v>
      </c>
      <c r="E35" s="1428">
        <v>354202</v>
      </c>
      <c r="F35" s="1475">
        <f t="shared" si="0"/>
        <v>1</v>
      </c>
    </row>
    <row r="36" spans="1:6" x14ac:dyDescent="0.2">
      <c r="A36" s="649"/>
      <c r="B36" s="652" t="s">
        <v>694</v>
      </c>
      <c r="C36" s="1418">
        <f>C39+C41</f>
        <v>25400</v>
      </c>
      <c r="D36" s="1419">
        <f>D37+D39+D41</f>
        <v>2309538</v>
      </c>
      <c r="E36" s="1418">
        <f>E37+E39+E41</f>
        <v>2309538</v>
      </c>
      <c r="F36" s="1480">
        <f t="shared" si="0"/>
        <v>1</v>
      </c>
    </row>
    <row r="37" spans="1:6" x14ac:dyDescent="0.2">
      <c r="A37" s="649"/>
      <c r="B37" s="689" t="s">
        <v>695</v>
      </c>
      <c r="C37" s="1418"/>
      <c r="D37" s="1421">
        <v>1798534</v>
      </c>
      <c r="E37" s="1420">
        <v>1417315</v>
      </c>
      <c r="F37" s="1474">
        <f t="shared" si="0"/>
        <v>0.78803903623729099</v>
      </c>
    </row>
    <row r="38" spans="1:6" x14ac:dyDescent="0.2">
      <c r="A38" s="649"/>
      <c r="B38" s="650" t="s">
        <v>696</v>
      </c>
      <c r="C38" s="1418"/>
      <c r="D38" s="1419"/>
      <c r="E38" s="1418"/>
      <c r="F38" s="1479"/>
    </row>
    <row r="39" spans="1:6" x14ac:dyDescent="0.2">
      <c r="A39" s="649"/>
      <c r="B39" s="689" t="s">
        <v>484</v>
      </c>
      <c r="C39" s="1427">
        <v>20000</v>
      </c>
      <c r="D39" s="667">
        <v>20000</v>
      </c>
      <c r="E39" s="1427">
        <v>401219</v>
      </c>
      <c r="F39" s="1479"/>
    </row>
    <row r="40" spans="1:6" x14ac:dyDescent="0.2">
      <c r="A40" s="649"/>
      <c r="B40" s="650" t="s">
        <v>697</v>
      </c>
      <c r="C40" s="1427"/>
      <c r="D40" s="667"/>
      <c r="E40" s="1427"/>
      <c r="F40" s="1479"/>
    </row>
    <row r="41" spans="1:6" x14ac:dyDescent="0.2">
      <c r="A41" s="651"/>
      <c r="B41" s="1422" t="s">
        <v>478</v>
      </c>
      <c r="C41" s="1428">
        <v>5400</v>
      </c>
      <c r="D41" s="1429">
        <v>491004</v>
      </c>
      <c r="E41" s="1428">
        <v>491004</v>
      </c>
      <c r="F41" s="1475">
        <f t="shared" si="0"/>
        <v>1</v>
      </c>
    </row>
    <row r="42" spans="1:6" x14ac:dyDescent="0.2">
      <c r="A42" s="649"/>
      <c r="B42" s="652" t="s">
        <v>38</v>
      </c>
      <c r="C42" s="1418">
        <f>C43+C45+C47</f>
        <v>3876399</v>
      </c>
      <c r="D42" s="1419">
        <f>D43+D45+D47</f>
        <v>3876399</v>
      </c>
      <c r="E42" s="1418">
        <f>E43+E45+E47</f>
        <v>3880290</v>
      </c>
      <c r="F42" s="1480">
        <f t="shared" si="0"/>
        <v>1.0010037666401215</v>
      </c>
    </row>
    <row r="43" spans="1:6" x14ac:dyDescent="0.2">
      <c r="A43" s="649"/>
      <c r="B43" s="1430" t="s">
        <v>698</v>
      </c>
      <c r="C43" s="1420">
        <v>2937795</v>
      </c>
      <c r="D43" s="1421">
        <v>2937795</v>
      </c>
      <c r="E43" s="1420">
        <v>2937795</v>
      </c>
      <c r="F43" s="1474">
        <f t="shared" si="0"/>
        <v>1</v>
      </c>
    </row>
    <row r="44" spans="1:6" x14ac:dyDescent="0.2">
      <c r="A44" s="649"/>
      <c r="B44" s="650" t="s">
        <v>699</v>
      </c>
      <c r="C44" s="1420"/>
      <c r="D44" s="1421"/>
      <c r="E44" s="1420"/>
      <c r="F44" s="1479"/>
    </row>
    <row r="45" spans="1:6" x14ac:dyDescent="0.2">
      <c r="A45" s="649"/>
      <c r="B45" s="689" t="s">
        <v>484</v>
      </c>
      <c r="C45" s="1427">
        <v>114488</v>
      </c>
      <c r="D45" s="667">
        <v>114488</v>
      </c>
      <c r="E45" s="1427">
        <v>117551</v>
      </c>
      <c r="F45" s="1474">
        <f t="shared" si="0"/>
        <v>1.0267538956047795</v>
      </c>
    </row>
    <row r="46" spans="1:6" x14ac:dyDescent="0.2">
      <c r="A46" s="649"/>
      <c r="B46" s="650" t="s">
        <v>700</v>
      </c>
      <c r="C46" s="1427"/>
      <c r="D46" s="667"/>
      <c r="E46" s="1427"/>
      <c r="F46" s="1479"/>
    </row>
    <row r="47" spans="1:6" ht="13.5" thickBot="1" x14ac:dyDescent="0.25">
      <c r="A47" s="649"/>
      <c r="B47" s="689" t="s">
        <v>478</v>
      </c>
      <c r="C47" s="1427">
        <v>824116</v>
      </c>
      <c r="D47" s="667">
        <v>824116</v>
      </c>
      <c r="E47" s="1427">
        <v>824944</v>
      </c>
      <c r="F47" s="1474">
        <f t="shared" si="0"/>
        <v>1.0010047129287625</v>
      </c>
    </row>
    <row r="48" spans="1:6" ht="14.25" thickTop="1" thickBot="1" x14ac:dyDescent="0.25">
      <c r="A48" s="660"/>
      <c r="B48" s="661" t="s">
        <v>485</v>
      </c>
      <c r="C48" s="1431">
        <f>C13+C19+C26+C30+C36+C42</f>
        <v>11312541</v>
      </c>
      <c r="D48" s="1432">
        <f>D13+D19+D26+D30+D36+D42</f>
        <v>12271274</v>
      </c>
      <c r="E48" s="1433">
        <f>E13+E19+E26+E30+E36+E42</f>
        <v>12453551</v>
      </c>
      <c r="F48" s="1481"/>
    </row>
    <row r="49" spans="1:6" ht="13.5" thickTop="1" x14ac:dyDescent="0.2">
      <c r="A49" s="662"/>
      <c r="B49" s="663"/>
      <c r="C49" s="667"/>
      <c r="D49" s="664"/>
      <c r="E49" s="667"/>
      <c r="F49" s="665"/>
    </row>
    <row r="50" spans="1:6" x14ac:dyDescent="0.2">
      <c r="A50" s="666"/>
      <c r="B50" s="650"/>
      <c r="C50" s="667"/>
      <c r="D50" s="667"/>
      <c r="E50" s="667"/>
      <c r="F50" s="668"/>
    </row>
    <row r="51" spans="1:6" x14ac:dyDescent="0.2">
      <c r="A51" s="666"/>
      <c r="B51" s="650"/>
      <c r="C51" s="667"/>
      <c r="D51" s="667"/>
      <c r="E51" s="667"/>
      <c r="F51" s="668"/>
    </row>
    <row r="52" spans="1:6" x14ac:dyDescent="0.2">
      <c r="A52" s="666"/>
      <c r="B52" s="650"/>
      <c r="C52" s="667"/>
      <c r="D52" s="667"/>
      <c r="E52" s="667"/>
      <c r="F52" s="668"/>
    </row>
    <row r="53" spans="1:6" x14ac:dyDescent="0.2">
      <c r="A53" s="666"/>
      <c r="B53" s="650"/>
      <c r="C53" s="667"/>
      <c r="D53" s="667"/>
      <c r="E53" s="667"/>
      <c r="F53" s="668"/>
    </row>
    <row r="54" spans="1:6" x14ac:dyDescent="0.2">
      <c r="A54" s="666"/>
      <c r="B54" s="650"/>
      <c r="C54" s="667"/>
      <c r="D54" s="667"/>
      <c r="E54" s="667"/>
      <c r="F54" s="668"/>
    </row>
    <row r="55" spans="1:6" x14ac:dyDescent="0.2">
      <c r="A55" s="666"/>
      <c r="B55" s="650"/>
      <c r="C55" s="667"/>
      <c r="D55" s="667"/>
      <c r="E55" s="667"/>
      <c r="F55" s="668"/>
    </row>
    <row r="56" spans="1:6" x14ac:dyDescent="0.2">
      <c r="A56" s="666"/>
      <c r="B56" s="650"/>
      <c r="C56" s="667"/>
      <c r="D56" s="667"/>
      <c r="E56" s="667"/>
      <c r="F56" s="668"/>
    </row>
    <row r="57" spans="1:6" x14ac:dyDescent="0.2">
      <c r="A57" s="666"/>
      <c r="B57" s="650"/>
      <c r="C57" s="667"/>
      <c r="D57" s="667"/>
      <c r="E57" s="667"/>
      <c r="F57" s="668"/>
    </row>
    <row r="58" spans="1:6" x14ac:dyDescent="0.2">
      <c r="A58" s="666"/>
      <c r="B58" s="650"/>
      <c r="C58" s="667"/>
      <c r="D58" s="667"/>
      <c r="E58" s="667"/>
      <c r="F58" s="668"/>
    </row>
    <row r="59" spans="1:6" x14ac:dyDescent="0.2">
      <c r="A59" s="666"/>
      <c r="B59" s="650"/>
      <c r="C59" s="667"/>
      <c r="D59" s="667"/>
      <c r="E59" s="667"/>
      <c r="F59" s="668"/>
    </row>
    <row r="60" spans="1:6" x14ac:dyDescent="0.2">
      <c r="A60" s="666"/>
      <c r="B60" s="650"/>
      <c r="C60" s="667"/>
      <c r="D60" s="667"/>
      <c r="E60" s="667"/>
      <c r="F60" s="668"/>
    </row>
    <row r="61" spans="1:6" x14ac:dyDescent="0.2">
      <c r="A61" s="666"/>
      <c r="B61" s="650"/>
      <c r="C61" s="667"/>
      <c r="D61" s="667"/>
      <c r="E61" s="667"/>
      <c r="F61" s="668"/>
    </row>
    <row r="62" spans="1:6" x14ac:dyDescent="0.2">
      <c r="A62" s="666"/>
      <c r="B62" s="650"/>
      <c r="C62" s="667"/>
      <c r="D62" s="667"/>
      <c r="E62" s="667"/>
      <c r="F62" s="668"/>
    </row>
    <row r="63" spans="1:6" x14ac:dyDescent="0.2">
      <c r="A63" s="666"/>
      <c r="B63" s="650"/>
      <c r="C63" s="667"/>
      <c r="D63" s="667"/>
      <c r="E63" s="667"/>
      <c r="F63" s="668"/>
    </row>
    <row r="64" spans="1:6" x14ac:dyDescent="0.2">
      <c r="A64" s="666"/>
      <c r="B64" s="650"/>
      <c r="C64" s="667"/>
      <c r="D64" s="667"/>
      <c r="E64" s="667"/>
      <c r="F64" s="668"/>
    </row>
    <row r="65" spans="1:6" x14ac:dyDescent="0.2">
      <c r="A65" s="666"/>
      <c r="B65" s="650"/>
      <c r="C65" s="667"/>
      <c r="D65" s="667"/>
      <c r="E65" s="667"/>
      <c r="F65" s="668"/>
    </row>
    <row r="66" spans="1:6" x14ac:dyDescent="0.2">
      <c r="A66" s="666"/>
      <c r="B66" s="650"/>
      <c r="C66" s="667"/>
      <c r="D66" s="667"/>
      <c r="E66" s="667"/>
      <c r="F66" s="668"/>
    </row>
    <row r="67" spans="1:6" x14ac:dyDescent="0.2">
      <c r="A67" s="666"/>
      <c r="B67" s="650"/>
      <c r="C67" s="667"/>
      <c r="D67" s="667"/>
      <c r="E67" s="667"/>
      <c r="F67" s="668"/>
    </row>
    <row r="68" spans="1:6" x14ac:dyDescent="0.2">
      <c r="A68" s="666"/>
      <c r="B68" s="650"/>
      <c r="C68" s="667"/>
      <c r="D68" s="667"/>
      <c r="E68" s="667"/>
      <c r="F68" s="668"/>
    </row>
    <row r="69" spans="1:6" x14ac:dyDescent="0.2">
      <c r="A69" s="666"/>
      <c r="B69" s="650"/>
      <c r="C69" s="667"/>
      <c r="D69" s="667"/>
      <c r="E69" s="667"/>
      <c r="F69" s="668"/>
    </row>
    <row r="70" spans="1:6" x14ac:dyDescent="0.2">
      <c r="A70" s="666"/>
      <c r="B70" s="650"/>
      <c r="C70" s="667"/>
      <c r="D70" s="667"/>
      <c r="E70" s="667"/>
      <c r="F70" s="668"/>
    </row>
    <row r="71" spans="1:6" x14ac:dyDescent="0.2">
      <c r="A71" s="666"/>
      <c r="B71" s="650"/>
      <c r="C71" s="667"/>
      <c r="D71" s="667"/>
      <c r="E71" s="667"/>
      <c r="F71" s="668"/>
    </row>
    <row r="72" spans="1:6" x14ac:dyDescent="0.2">
      <c r="A72" s="666"/>
      <c r="B72" s="650"/>
      <c r="C72" s="667"/>
      <c r="D72" s="667"/>
      <c r="E72" s="667"/>
      <c r="F72" s="668"/>
    </row>
    <row r="73" spans="1:6" x14ac:dyDescent="0.2">
      <c r="A73" s="666"/>
      <c r="B73" s="650"/>
      <c r="C73" s="667"/>
      <c r="D73" s="667"/>
      <c r="E73" s="667"/>
      <c r="F73" s="668"/>
    </row>
    <row r="74" spans="1:6" x14ac:dyDescent="0.2">
      <c r="A74" s="666"/>
      <c r="B74" s="650"/>
      <c r="C74" s="667"/>
      <c r="D74" s="667"/>
      <c r="E74" s="667"/>
      <c r="F74" s="668"/>
    </row>
    <row r="75" spans="1:6" x14ac:dyDescent="0.2">
      <c r="A75" s="666"/>
      <c r="B75" s="650"/>
      <c r="C75" s="667"/>
      <c r="D75" s="667"/>
      <c r="E75" s="667"/>
      <c r="F75" s="668"/>
    </row>
    <row r="76" spans="1:6" x14ac:dyDescent="0.2">
      <c r="A76" s="666"/>
      <c r="B76" s="650"/>
      <c r="C76" s="667"/>
      <c r="D76" s="667"/>
      <c r="E76" s="667"/>
      <c r="F76" s="668"/>
    </row>
    <row r="77" spans="1:6" x14ac:dyDescent="0.2">
      <c r="A77" s="666"/>
      <c r="B77" s="650"/>
      <c r="C77" s="667"/>
      <c r="D77" s="667"/>
      <c r="E77" s="667"/>
      <c r="F77" s="668"/>
    </row>
    <row r="78" spans="1:6" x14ac:dyDescent="0.2">
      <c r="A78" s="666"/>
      <c r="B78" s="650"/>
      <c r="C78" s="667"/>
      <c r="D78" s="667"/>
      <c r="E78" s="667"/>
      <c r="F78" s="668"/>
    </row>
    <row r="79" spans="1:6" x14ac:dyDescent="0.2">
      <c r="A79" s="666"/>
      <c r="B79" s="650"/>
      <c r="C79" s="667"/>
      <c r="D79" s="667"/>
      <c r="E79" s="667"/>
      <c r="F79" s="668"/>
    </row>
    <row r="80" spans="1:6" x14ac:dyDescent="0.2">
      <c r="A80" s="666"/>
      <c r="B80" s="650"/>
      <c r="C80" s="667"/>
      <c r="D80" s="667"/>
      <c r="E80" s="667"/>
      <c r="F80" s="668"/>
    </row>
    <row r="81" spans="1:6" x14ac:dyDescent="0.2">
      <c r="A81" s="666"/>
      <c r="B81" s="650"/>
      <c r="C81" s="667"/>
      <c r="D81" s="667"/>
      <c r="E81" s="667"/>
      <c r="F81" s="668"/>
    </row>
    <row r="82" spans="1:6" x14ac:dyDescent="0.2">
      <c r="A82" s="666"/>
      <c r="B82" s="650"/>
      <c r="C82" s="667"/>
      <c r="D82" s="667"/>
      <c r="E82" s="667"/>
      <c r="F82" s="668"/>
    </row>
    <row r="83" spans="1:6" x14ac:dyDescent="0.2">
      <c r="A83" s="666"/>
      <c r="B83" s="650"/>
      <c r="C83" s="667"/>
      <c r="D83" s="667"/>
      <c r="E83" s="667"/>
      <c r="F83" s="668"/>
    </row>
    <row r="84" spans="1:6" x14ac:dyDescent="0.2">
      <c r="A84" s="666"/>
      <c r="B84" s="650"/>
      <c r="C84" s="667"/>
      <c r="D84" s="667"/>
      <c r="E84" s="667"/>
      <c r="F84" s="668"/>
    </row>
    <row r="85" spans="1:6" x14ac:dyDescent="0.2">
      <c r="A85" s="666"/>
      <c r="B85" s="650"/>
      <c r="C85" s="667"/>
      <c r="D85" s="667"/>
      <c r="E85" s="667"/>
      <c r="F85" s="668"/>
    </row>
    <row r="86" spans="1:6" x14ac:dyDescent="0.2">
      <c r="A86" s="666"/>
      <c r="B86" s="650"/>
      <c r="C86" s="667"/>
      <c r="D86" s="667"/>
      <c r="E86" s="667"/>
      <c r="F86" s="668"/>
    </row>
    <row r="87" spans="1:6" x14ac:dyDescent="0.2">
      <c r="A87" s="666"/>
      <c r="B87" s="650"/>
      <c r="C87" s="667"/>
      <c r="D87" s="667"/>
      <c r="E87" s="667"/>
      <c r="F87" s="668"/>
    </row>
    <row r="88" spans="1:6" x14ac:dyDescent="0.2">
      <c r="A88" s="666"/>
      <c r="B88" s="650"/>
      <c r="C88" s="667"/>
      <c r="D88" s="667"/>
      <c r="E88" s="667"/>
      <c r="F88" s="668"/>
    </row>
    <row r="89" spans="1:6" x14ac:dyDescent="0.2">
      <c r="A89" s="666"/>
      <c r="B89" s="650"/>
      <c r="C89" s="667"/>
      <c r="D89" s="667"/>
      <c r="E89" s="667"/>
      <c r="F89" s="668"/>
    </row>
    <row r="90" spans="1:6" x14ac:dyDescent="0.2">
      <c r="A90" s="666"/>
      <c r="B90" s="650"/>
      <c r="C90" s="667"/>
      <c r="D90" s="667"/>
      <c r="E90" s="667"/>
      <c r="F90" s="668"/>
    </row>
    <row r="91" spans="1:6" x14ac:dyDescent="0.2">
      <c r="A91" s="666"/>
      <c r="B91" s="650"/>
      <c r="C91" s="667"/>
      <c r="D91" s="667"/>
      <c r="E91" s="667"/>
      <c r="F91" s="668"/>
    </row>
    <row r="92" spans="1:6" x14ac:dyDescent="0.2">
      <c r="A92" s="666"/>
      <c r="B92" s="650"/>
      <c r="C92" s="667"/>
      <c r="D92" s="667"/>
      <c r="E92" s="667"/>
      <c r="F92" s="668"/>
    </row>
    <row r="93" spans="1:6" x14ac:dyDescent="0.2">
      <c r="A93" s="666"/>
      <c r="B93" s="650"/>
      <c r="C93" s="667"/>
      <c r="D93" s="667"/>
      <c r="E93" s="667"/>
      <c r="F93" s="668"/>
    </row>
    <row r="94" spans="1:6" x14ac:dyDescent="0.2">
      <c r="A94" s="666"/>
      <c r="B94" s="650"/>
      <c r="C94" s="667"/>
      <c r="D94" s="667"/>
      <c r="E94" s="667"/>
      <c r="F94" s="668"/>
    </row>
    <row r="95" spans="1:6" x14ac:dyDescent="0.2">
      <c r="A95" s="666"/>
      <c r="B95" s="650"/>
      <c r="C95" s="667"/>
      <c r="D95" s="667"/>
      <c r="E95" s="667"/>
      <c r="F95" s="668"/>
    </row>
    <row r="96" spans="1:6" x14ac:dyDescent="0.2">
      <c r="A96" s="666"/>
      <c r="B96" s="650"/>
      <c r="C96" s="667"/>
      <c r="D96" s="667"/>
      <c r="E96" s="667"/>
      <c r="F96" s="668"/>
    </row>
    <row r="97" spans="1:6" x14ac:dyDescent="0.2">
      <c r="A97" s="666"/>
      <c r="B97" s="650"/>
      <c r="C97" s="667"/>
      <c r="D97" s="667"/>
      <c r="E97" s="667"/>
      <c r="F97" s="668"/>
    </row>
    <row r="98" spans="1:6" x14ac:dyDescent="0.2">
      <c r="A98" s="666"/>
      <c r="B98" s="650"/>
      <c r="C98" s="667"/>
      <c r="D98" s="667"/>
      <c r="E98" s="667"/>
      <c r="F98" s="668"/>
    </row>
    <row r="99" spans="1:6" x14ac:dyDescent="0.2">
      <c r="A99" s="666"/>
      <c r="B99" s="650"/>
      <c r="C99" s="667"/>
      <c r="D99" s="667"/>
      <c r="E99" s="667"/>
      <c r="F99" s="668"/>
    </row>
    <row r="100" spans="1:6" x14ac:dyDescent="0.2">
      <c r="A100" s="666"/>
      <c r="B100" s="650"/>
      <c r="C100" s="667"/>
      <c r="D100" s="667"/>
      <c r="E100" s="667"/>
      <c r="F100" s="668"/>
    </row>
    <row r="101" spans="1:6" x14ac:dyDescent="0.2">
      <c r="A101" s="666"/>
      <c r="B101" s="650"/>
      <c r="C101" s="667"/>
      <c r="D101" s="667"/>
      <c r="E101" s="667"/>
      <c r="F101" s="668"/>
    </row>
    <row r="102" spans="1:6" x14ac:dyDescent="0.2">
      <c r="A102" s="666"/>
      <c r="B102" s="650"/>
      <c r="C102" s="667"/>
      <c r="D102" s="667"/>
      <c r="E102" s="667"/>
      <c r="F102" s="668"/>
    </row>
    <row r="103" spans="1:6" x14ac:dyDescent="0.2">
      <c r="A103" s="666"/>
      <c r="B103" s="650"/>
      <c r="C103" s="667"/>
      <c r="D103" s="667"/>
      <c r="E103" s="667"/>
      <c r="F103" s="668"/>
    </row>
    <row r="104" spans="1:6" x14ac:dyDescent="0.2">
      <c r="A104" s="666"/>
      <c r="B104" s="650"/>
      <c r="C104" s="667"/>
      <c r="D104" s="667"/>
      <c r="E104" s="667"/>
      <c r="F104" s="668"/>
    </row>
    <row r="105" spans="1:6" x14ac:dyDescent="0.2">
      <c r="A105" s="666"/>
      <c r="B105" s="650"/>
      <c r="C105" s="667"/>
      <c r="D105" s="667"/>
      <c r="E105" s="667"/>
      <c r="F105" s="668"/>
    </row>
    <row r="106" spans="1:6" x14ac:dyDescent="0.2">
      <c r="A106" s="666"/>
      <c r="B106" s="650"/>
      <c r="C106" s="667"/>
      <c r="D106" s="667"/>
      <c r="E106" s="667"/>
      <c r="F106" s="668"/>
    </row>
    <row r="107" spans="1:6" x14ac:dyDescent="0.2">
      <c r="A107" s="666"/>
      <c r="B107" s="650"/>
      <c r="C107" s="667"/>
      <c r="D107" s="667"/>
      <c r="E107" s="667"/>
      <c r="F107" s="668"/>
    </row>
    <row r="108" spans="1:6" x14ac:dyDescent="0.2">
      <c r="A108" s="666"/>
      <c r="B108" s="650"/>
      <c r="C108" s="667"/>
      <c r="D108" s="667"/>
      <c r="E108" s="667"/>
      <c r="F108" s="668"/>
    </row>
    <row r="109" spans="1:6" x14ac:dyDescent="0.2">
      <c r="A109" s="666"/>
      <c r="B109" s="650"/>
      <c r="C109" s="667"/>
      <c r="D109" s="667"/>
      <c r="E109" s="667"/>
      <c r="F109" s="668"/>
    </row>
    <row r="110" spans="1:6" x14ac:dyDescent="0.2">
      <c r="A110" s="666"/>
      <c r="B110" s="650"/>
      <c r="C110" s="667"/>
      <c r="D110" s="667"/>
      <c r="E110" s="667"/>
      <c r="F110" s="668"/>
    </row>
    <row r="111" spans="1:6" x14ac:dyDescent="0.2">
      <c r="A111" s="666"/>
      <c r="B111" s="650"/>
      <c r="C111" s="667"/>
      <c r="D111" s="667"/>
      <c r="E111" s="667"/>
      <c r="F111" s="668"/>
    </row>
    <row r="112" spans="1:6" x14ac:dyDescent="0.2">
      <c r="A112" s="666"/>
      <c r="B112" s="650"/>
      <c r="C112" s="667"/>
      <c r="D112" s="667"/>
      <c r="E112" s="667"/>
      <c r="F112" s="668"/>
    </row>
    <row r="113" spans="1:6" x14ac:dyDescent="0.2">
      <c r="A113" s="666"/>
      <c r="B113" s="650"/>
      <c r="C113" s="667"/>
      <c r="D113" s="667"/>
      <c r="E113" s="667"/>
      <c r="F113" s="668"/>
    </row>
    <row r="114" spans="1:6" x14ac:dyDescent="0.2">
      <c r="A114" s="666"/>
      <c r="B114" s="650"/>
      <c r="C114" s="667"/>
      <c r="D114" s="667"/>
      <c r="E114" s="667"/>
      <c r="F114" s="668"/>
    </row>
    <row r="115" spans="1:6" x14ac:dyDescent="0.2">
      <c r="A115" s="666"/>
      <c r="B115" s="650"/>
      <c r="C115" s="667"/>
      <c r="D115" s="667"/>
      <c r="E115" s="667"/>
      <c r="F115" s="668"/>
    </row>
    <row r="116" spans="1:6" x14ac:dyDescent="0.2">
      <c r="A116" s="666"/>
      <c r="B116" s="650"/>
      <c r="C116" s="667"/>
      <c r="D116" s="667"/>
      <c r="E116" s="667"/>
      <c r="F116" s="668"/>
    </row>
    <row r="117" spans="1:6" x14ac:dyDescent="0.2">
      <c r="A117" s="666"/>
      <c r="B117" s="650"/>
      <c r="C117" s="667"/>
      <c r="D117" s="667"/>
      <c r="E117" s="667"/>
      <c r="F117" s="668"/>
    </row>
    <row r="118" spans="1:6" x14ac:dyDescent="0.2">
      <c r="A118" s="666"/>
      <c r="B118" s="650"/>
      <c r="C118" s="667"/>
      <c r="D118" s="667"/>
      <c r="E118" s="667"/>
      <c r="F118" s="668"/>
    </row>
    <row r="119" spans="1:6" x14ac:dyDescent="0.2">
      <c r="A119" s="666"/>
      <c r="B119" s="650"/>
      <c r="C119" s="667"/>
      <c r="D119" s="667"/>
      <c r="E119" s="667"/>
      <c r="F119" s="668"/>
    </row>
    <row r="120" spans="1:6" x14ac:dyDescent="0.2">
      <c r="A120" s="666"/>
      <c r="B120" s="650"/>
      <c r="C120" s="667"/>
      <c r="D120" s="667"/>
      <c r="E120" s="667"/>
      <c r="F120" s="668"/>
    </row>
    <row r="121" spans="1:6" x14ac:dyDescent="0.2">
      <c r="A121" s="666"/>
      <c r="B121" s="650"/>
      <c r="C121" s="667"/>
      <c r="D121" s="667"/>
      <c r="E121" s="667"/>
      <c r="F121" s="668"/>
    </row>
    <row r="122" spans="1:6" x14ac:dyDescent="0.2">
      <c r="A122" s="666"/>
      <c r="B122" s="650"/>
      <c r="C122" s="667"/>
      <c r="D122" s="667"/>
      <c r="E122" s="667"/>
      <c r="F122" s="668"/>
    </row>
    <row r="123" spans="1:6" x14ac:dyDescent="0.2">
      <c r="A123" s="666"/>
      <c r="B123" s="650"/>
      <c r="C123" s="667"/>
      <c r="D123" s="667"/>
      <c r="E123" s="667"/>
      <c r="F123" s="668"/>
    </row>
    <row r="124" spans="1:6" x14ac:dyDescent="0.2">
      <c r="A124" s="666"/>
      <c r="B124" s="650"/>
      <c r="C124" s="667"/>
      <c r="D124" s="667"/>
      <c r="E124" s="667"/>
      <c r="F124" s="668"/>
    </row>
    <row r="125" spans="1:6" x14ac:dyDescent="0.2">
      <c r="A125" s="666"/>
      <c r="B125" s="650"/>
      <c r="C125" s="667"/>
      <c r="D125" s="667"/>
      <c r="E125" s="667"/>
      <c r="F125" s="668"/>
    </row>
    <row r="126" spans="1:6" x14ac:dyDescent="0.2">
      <c r="A126" s="666"/>
      <c r="B126" s="650"/>
      <c r="C126" s="667"/>
      <c r="D126" s="667"/>
      <c r="E126" s="667"/>
      <c r="F126" s="668"/>
    </row>
    <row r="127" spans="1:6" x14ac:dyDescent="0.2">
      <c r="A127" s="666"/>
      <c r="B127" s="650"/>
      <c r="C127" s="667"/>
      <c r="D127" s="667"/>
      <c r="E127" s="667"/>
      <c r="F127" s="668"/>
    </row>
    <row r="128" spans="1:6" x14ac:dyDescent="0.2">
      <c r="A128" s="666"/>
      <c r="B128" s="650"/>
      <c r="C128" s="667"/>
      <c r="D128" s="667"/>
      <c r="E128" s="667"/>
      <c r="F128" s="668"/>
    </row>
    <row r="129" spans="1:9" x14ac:dyDescent="0.2">
      <c r="A129" s="666"/>
      <c r="B129" s="650"/>
      <c r="C129" s="667"/>
      <c r="D129" s="667"/>
      <c r="E129" s="667"/>
      <c r="F129" s="668"/>
    </row>
    <row r="130" spans="1:9" x14ac:dyDescent="0.2">
      <c r="B130" s="650"/>
      <c r="C130" s="666"/>
      <c r="D130" s="666"/>
      <c r="E130" s="666"/>
      <c r="F130" s="668"/>
    </row>
    <row r="131" spans="1:9" x14ac:dyDescent="0.2">
      <c r="A131" s="666"/>
      <c r="B131" s="650"/>
      <c r="C131" s="667"/>
      <c r="D131" s="667"/>
      <c r="E131" s="667"/>
      <c r="F131" s="668"/>
    </row>
    <row r="132" spans="1:9" x14ac:dyDescent="0.2">
      <c r="A132" s="666"/>
      <c r="B132" s="650"/>
      <c r="C132" s="667"/>
      <c r="D132" s="667"/>
      <c r="E132" s="667"/>
      <c r="F132" s="668"/>
    </row>
    <row r="133" spans="1:9" x14ac:dyDescent="0.2">
      <c r="A133" s="666"/>
      <c r="B133" s="650"/>
      <c r="C133" s="667"/>
      <c r="D133" s="667"/>
      <c r="E133" s="667"/>
      <c r="F133" s="668"/>
    </row>
    <row r="134" spans="1:9" x14ac:dyDescent="0.2">
      <c r="A134" s="666"/>
      <c r="B134" s="650"/>
      <c r="C134" s="667"/>
      <c r="D134" s="667"/>
      <c r="E134" s="667"/>
      <c r="F134" s="668"/>
    </row>
    <row r="135" spans="1:9" x14ac:dyDescent="0.2">
      <c r="A135" s="666"/>
      <c r="B135" s="650"/>
      <c r="C135" s="667"/>
      <c r="D135" s="667"/>
      <c r="E135" s="667"/>
      <c r="F135" s="668"/>
    </row>
    <row r="136" spans="1:9" ht="13.5" thickBot="1" x14ac:dyDescent="0.25">
      <c r="A136" s="641"/>
      <c r="B136" s="641"/>
      <c r="C136" s="1905" t="s">
        <v>486</v>
      </c>
      <c r="D136" s="1905"/>
      <c r="E136" s="1905"/>
      <c r="F136" s="1721"/>
    </row>
    <row r="137" spans="1:9" ht="13.5" customHeight="1" thickTop="1" x14ac:dyDescent="0.2">
      <c r="A137" s="1901" t="s">
        <v>455</v>
      </c>
      <c r="B137" s="1902"/>
      <c r="C137" s="1903" t="s">
        <v>686</v>
      </c>
      <c r="D137" s="1903" t="s">
        <v>656</v>
      </c>
      <c r="E137" s="1903" t="s">
        <v>467</v>
      </c>
      <c r="F137" s="1912" t="s">
        <v>435</v>
      </c>
    </row>
    <row r="138" spans="1:9" ht="39" customHeight="1" thickBot="1" x14ac:dyDescent="0.25">
      <c r="A138" s="642" t="s">
        <v>456</v>
      </c>
      <c r="B138" s="1415" t="s">
        <v>457</v>
      </c>
      <c r="C138" s="1904"/>
      <c r="D138" s="1904"/>
      <c r="E138" s="1904"/>
      <c r="F138" s="1915"/>
    </row>
    <row r="139" spans="1:9" ht="14.25" thickTop="1" thickBot="1" x14ac:dyDescent="0.25">
      <c r="A139" s="660"/>
      <c r="B139" s="661" t="s">
        <v>487</v>
      </c>
      <c r="C139" s="1434">
        <f>C48</f>
        <v>11312541</v>
      </c>
      <c r="D139" s="1434">
        <f>D48</f>
        <v>12271274</v>
      </c>
      <c r="E139" s="1434">
        <f>E48</f>
        <v>12453551</v>
      </c>
      <c r="F139" s="1435"/>
    </row>
    <row r="140" spans="1:9" ht="13.5" thickTop="1" x14ac:dyDescent="0.2">
      <c r="A140" s="669"/>
      <c r="B140" s="670" t="s">
        <v>488</v>
      </c>
      <c r="C140" s="1418">
        <f>C143+C147+C150+C154+C157+C159+C166+C169</f>
        <v>88078493</v>
      </c>
      <c r="D140" s="1418">
        <f>D141+D142+D143+D147+D149+D150+D154+D157+D159+D165+D166+D169</f>
        <v>278455445</v>
      </c>
      <c r="E140" s="1418">
        <f>E142+E143+E146+E147+E149+E150+E154+E157+E159+E166+E169</f>
        <v>101259310</v>
      </c>
      <c r="F140" s="1476">
        <f>E140/D140</f>
        <v>0.36364636360405883</v>
      </c>
    </row>
    <row r="141" spans="1:9" x14ac:dyDescent="0.2">
      <c r="A141" s="669"/>
      <c r="B141" s="673" t="s">
        <v>701</v>
      </c>
      <c r="C141" s="1418"/>
      <c r="D141" s="1427">
        <v>648931</v>
      </c>
      <c r="E141" s="1427"/>
      <c r="F141" s="1486">
        <f>E141/D141</f>
        <v>0</v>
      </c>
    </row>
    <row r="142" spans="1:9" x14ac:dyDescent="0.2">
      <c r="A142" s="669"/>
      <c r="B142" s="673" t="s">
        <v>744</v>
      </c>
      <c r="C142" s="1418"/>
      <c r="D142" s="1427">
        <v>5458344</v>
      </c>
      <c r="E142" s="1427">
        <v>1700000</v>
      </c>
      <c r="F142" s="1486">
        <f>E142/D142</f>
        <v>0.31144977304471833</v>
      </c>
    </row>
    <row r="143" spans="1:9" x14ac:dyDescent="0.2">
      <c r="A143" s="655"/>
      <c r="B143" s="673" t="s">
        <v>489</v>
      </c>
      <c r="C143" s="1420">
        <v>22550863</v>
      </c>
      <c r="D143" s="1420">
        <v>22550863</v>
      </c>
      <c r="E143" s="1420">
        <v>19115737</v>
      </c>
      <c r="F143" s="1486">
        <f>E143/D143</f>
        <v>0.84767208243870751</v>
      </c>
    </row>
    <row r="144" spans="1:9" ht="12.75" customHeight="1" x14ac:dyDescent="0.2">
      <c r="A144" s="655"/>
      <c r="B144" s="672" t="s">
        <v>702</v>
      </c>
      <c r="C144" s="1427"/>
      <c r="D144" s="1427"/>
      <c r="E144" s="1427"/>
      <c r="F144" s="1486"/>
      <c r="I144" s="1436" t="s">
        <v>703</v>
      </c>
    </row>
    <row r="145" spans="1:9" ht="12.75" customHeight="1" x14ac:dyDescent="0.2">
      <c r="A145" s="655"/>
      <c r="B145" s="671" t="s">
        <v>490</v>
      </c>
      <c r="C145" s="1427"/>
      <c r="D145" s="1427"/>
      <c r="E145" s="1427"/>
      <c r="F145" s="1486"/>
      <c r="I145" s="1436"/>
    </row>
    <row r="146" spans="1:9" ht="12.75" customHeight="1" x14ac:dyDescent="0.2">
      <c r="A146" s="655"/>
      <c r="B146" s="1487" t="s">
        <v>745</v>
      </c>
      <c r="C146" s="1427"/>
      <c r="D146" s="1427"/>
      <c r="E146" s="1427">
        <v>1950000</v>
      </c>
      <c r="F146" s="1486"/>
      <c r="I146" s="1436"/>
    </row>
    <row r="147" spans="1:9" ht="14.25" customHeight="1" x14ac:dyDescent="0.2">
      <c r="A147" s="655"/>
      <c r="B147" s="673" t="s">
        <v>704</v>
      </c>
      <c r="C147" s="1427">
        <v>10363500</v>
      </c>
      <c r="D147" s="1427">
        <v>10363500</v>
      </c>
      <c r="E147" s="1427">
        <v>10363500</v>
      </c>
      <c r="F147" s="1486">
        <f>E147/D147</f>
        <v>1</v>
      </c>
      <c r="I147" s="1436"/>
    </row>
    <row r="148" spans="1:9" ht="14.25" customHeight="1" x14ac:dyDescent="0.2">
      <c r="A148" s="655"/>
      <c r="B148" s="671" t="s">
        <v>705</v>
      </c>
      <c r="C148" s="1427"/>
      <c r="D148" s="1427"/>
      <c r="E148" s="1427"/>
      <c r="F148" s="1486"/>
      <c r="I148" s="1436"/>
    </row>
    <row r="149" spans="1:9" ht="14.25" customHeight="1" x14ac:dyDescent="0.2">
      <c r="A149" s="655"/>
      <c r="B149" s="671" t="s">
        <v>706</v>
      </c>
      <c r="C149" s="1427"/>
      <c r="D149" s="1427">
        <v>62586300</v>
      </c>
      <c r="E149" s="1427">
        <v>900000</v>
      </c>
      <c r="F149" s="1486">
        <f>E149/D149</f>
        <v>1.4380143897306599E-2</v>
      </c>
      <c r="I149" s="1436"/>
    </row>
    <row r="150" spans="1:9" ht="14.25" customHeight="1" x14ac:dyDescent="0.2">
      <c r="A150" s="655"/>
      <c r="B150" s="1430" t="s">
        <v>698</v>
      </c>
      <c r="C150" s="1427">
        <v>6500000</v>
      </c>
      <c r="D150" s="1427">
        <v>6500000</v>
      </c>
      <c r="E150" s="1427">
        <v>6500000</v>
      </c>
      <c r="F150" s="1486">
        <f>E150/D150</f>
        <v>1</v>
      </c>
      <c r="I150" s="1436"/>
    </row>
    <row r="151" spans="1:9" ht="14.25" customHeight="1" x14ac:dyDescent="0.2">
      <c r="A151" s="655"/>
      <c r="B151" s="672" t="s">
        <v>707</v>
      </c>
      <c r="C151" s="1427"/>
      <c r="D151" s="1427"/>
      <c r="E151" s="1427"/>
      <c r="F151" s="1486"/>
      <c r="I151" s="1436"/>
    </row>
    <row r="152" spans="1:9" x14ac:dyDescent="0.2">
      <c r="A152" s="655"/>
      <c r="B152" s="672" t="s">
        <v>491</v>
      </c>
      <c r="C152" s="1427"/>
      <c r="D152" s="1427"/>
      <c r="E152" s="1427"/>
      <c r="F152" s="1486"/>
      <c r="I152" s="1436"/>
    </row>
    <row r="153" spans="1:9" x14ac:dyDescent="0.2">
      <c r="A153" s="655"/>
      <c r="B153" s="673" t="s">
        <v>708</v>
      </c>
      <c r="C153" s="1427"/>
      <c r="D153" s="1427"/>
      <c r="E153" s="1427"/>
      <c r="F153" s="1486"/>
      <c r="I153" s="1436"/>
    </row>
    <row r="154" spans="1:9" x14ac:dyDescent="0.2">
      <c r="A154" s="655"/>
      <c r="B154" s="673" t="s">
        <v>492</v>
      </c>
      <c r="C154" s="1427">
        <v>22121780</v>
      </c>
      <c r="D154" s="1427">
        <v>111824280</v>
      </c>
      <c r="E154" s="1427">
        <v>23401780</v>
      </c>
      <c r="F154" s="1486">
        <f>E154/D154</f>
        <v>0.20927279835828141</v>
      </c>
      <c r="I154" s="1436"/>
    </row>
    <row r="155" spans="1:9" x14ac:dyDescent="0.2">
      <c r="A155" s="655"/>
      <c r="B155" s="676" t="s">
        <v>709</v>
      </c>
      <c r="C155" s="1427"/>
      <c r="D155" s="1427"/>
      <c r="E155" s="1427"/>
      <c r="F155" s="1486"/>
      <c r="I155" s="1436"/>
    </row>
    <row r="156" spans="1:9" x14ac:dyDescent="0.2">
      <c r="A156" s="655"/>
      <c r="B156" s="675" t="s">
        <v>710</v>
      </c>
      <c r="C156" s="1427"/>
      <c r="D156" s="1427"/>
      <c r="E156" s="1427"/>
      <c r="F156" s="1486"/>
      <c r="I156" s="1436"/>
    </row>
    <row r="157" spans="1:9" x14ac:dyDescent="0.2">
      <c r="A157" s="655"/>
      <c r="B157" s="673" t="s">
        <v>493</v>
      </c>
      <c r="C157" s="1427">
        <v>915160</v>
      </c>
      <c r="D157" s="1427">
        <v>915160</v>
      </c>
      <c r="E157" s="1427">
        <v>1996760</v>
      </c>
      <c r="F157" s="1486">
        <f>E157/D157</f>
        <v>2.1818698369683989</v>
      </c>
      <c r="I157" s="1436"/>
    </row>
    <row r="158" spans="1:9" x14ac:dyDescent="0.2">
      <c r="A158" s="655"/>
      <c r="B158" s="676" t="s">
        <v>746</v>
      </c>
      <c r="C158" s="1427"/>
      <c r="D158" s="1427"/>
      <c r="E158" s="1427"/>
      <c r="F158" s="1486"/>
      <c r="I158" s="1436"/>
    </row>
    <row r="159" spans="1:9" x14ac:dyDescent="0.2">
      <c r="A159" s="655"/>
      <c r="B159" s="673" t="s">
        <v>711</v>
      </c>
      <c r="C159" s="1427">
        <v>7674648</v>
      </c>
      <c r="D159" s="1427">
        <v>7674648</v>
      </c>
      <c r="E159" s="1427">
        <v>16611494</v>
      </c>
      <c r="F159" s="1486">
        <f>E159/D159</f>
        <v>2.1644633082846276</v>
      </c>
      <c r="I159" s="1436"/>
    </row>
    <row r="160" spans="1:9" x14ac:dyDescent="0.2">
      <c r="A160" s="655"/>
      <c r="B160" s="676" t="s">
        <v>712</v>
      </c>
      <c r="C160" s="1427"/>
      <c r="D160" s="1427"/>
      <c r="E160" s="1427"/>
      <c r="F160" s="1486"/>
      <c r="I160" s="1436"/>
    </row>
    <row r="161" spans="1:9" x14ac:dyDescent="0.2">
      <c r="A161" s="655"/>
      <c r="B161" s="675" t="s">
        <v>713</v>
      </c>
      <c r="C161" s="1427"/>
      <c r="D161" s="1427"/>
      <c r="E161" s="1427"/>
      <c r="F161" s="1486"/>
      <c r="I161" s="1436"/>
    </row>
    <row r="162" spans="1:9" x14ac:dyDescent="0.2">
      <c r="A162" s="655"/>
      <c r="B162" s="676" t="s">
        <v>714</v>
      </c>
      <c r="C162" s="1427"/>
      <c r="D162" s="1427"/>
      <c r="E162" s="1427"/>
      <c r="F162" s="1486"/>
      <c r="I162" s="668"/>
    </row>
    <row r="163" spans="1:9" x14ac:dyDescent="0.2">
      <c r="A163" s="655"/>
      <c r="B163" s="675" t="s">
        <v>715</v>
      </c>
      <c r="C163" s="1427"/>
      <c r="D163" s="1427"/>
      <c r="E163" s="1427"/>
      <c r="F163" s="1486"/>
      <c r="I163" s="1436"/>
    </row>
    <row r="164" spans="1:9" x14ac:dyDescent="0.2">
      <c r="A164" s="655"/>
      <c r="B164" s="675" t="s">
        <v>716</v>
      </c>
      <c r="C164" s="1427"/>
      <c r="D164" s="1427"/>
      <c r="E164" s="1427"/>
      <c r="F164" s="1486"/>
      <c r="I164" s="1436"/>
    </row>
    <row r="165" spans="1:9" x14ac:dyDescent="0.2">
      <c r="A165" s="655"/>
      <c r="B165" s="675" t="s">
        <v>717</v>
      </c>
      <c r="C165" s="1427"/>
      <c r="D165" s="1427">
        <v>6559722</v>
      </c>
      <c r="E165" s="1427"/>
      <c r="F165" s="1486">
        <f>E165/D165</f>
        <v>0</v>
      </c>
      <c r="I165" s="1436"/>
    </row>
    <row r="166" spans="1:9" x14ac:dyDescent="0.2">
      <c r="A166" s="655"/>
      <c r="B166" s="673" t="s">
        <v>718</v>
      </c>
      <c r="C166" s="1427">
        <v>1005258</v>
      </c>
      <c r="D166" s="1427">
        <v>1260588</v>
      </c>
      <c r="E166" s="1427">
        <v>1717582</v>
      </c>
      <c r="F166" s="1486">
        <f>E166/D166</f>
        <v>1.3625244727063879</v>
      </c>
      <c r="I166" s="1436"/>
    </row>
    <row r="167" spans="1:9" x14ac:dyDescent="0.2">
      <c r="A167" s="655"/>
      <c r="B167" s="675" t="s">
        <v>719</v>
      </c>
      <c r="C167" s="1427"/>
      <c r="D167" s="1427"/>
      <c r="E167" s="1427"/>
      <c r="F167" s="1486"/>
      <c r="I167" s="1436"/>
    </row>
    <row r="168" spans="1:9" x14ac:dyDescent="0.2">
      <c r="A168" s="655"/>
      <c r="B168" s="675" t="s">
        <v>720</v>
      </c>
      <c r="C168" s="1427"/>
      <c r="D168" s="1427"/>
      <c r="E168" s="1427"/>
      <c r="F168" s="1486"/>
      <c r="I168" s="1436"/>
    </row>
    <row r="169" spans="1:9" x14ac:dyDescent="0.2">
      <c r="A169" s="656"/>
      <c r="B169" s="1437" t="s">
        <v>473</v>
      </c>
      <c r="C169" s="1428">
        <v>16947284</v>
      </c>
      <c r="D169" s="1428">
        <v>42113109</v>
      </c>
      <c r="E169" s="1428">
        <v>17002457</v>
      </c>
      <c r="F169" s="1486">
        <f>E169/D169</f>
        <v>0.40373312262459654</v>
      </c>
      <c r="I169" s="1436"/>
    </row>
    <row r="170" spans="1:9" x14ac:dyDescent="0.2">
      <c r="A170" s="655"/>
      <c r="B170" s="670" t="s">
        <v>721</v>
      </c>
      <c r="C170" s="1418">
        <f>C171+C173+C176</f>
        <v>2921000</v>
      </c>
      <c r="D170" s="1419">
        <f>D171+D173+D176</f>
        <v>2921000</v>
      </c>
      <c r="E170" s="1418">
        <f>E173+E175+E176</f>
        <v>828968</v>
      </c>
      <c r="F170" s="1473">
        <f>E170/D170</f>
        <v>0.28379596028757276</v>
      </c>
      <c r="I170" s="1436"/>
    </row>
    <row r="171" spans="1:9" x14ac:dyDescent="0.2">
      <c r="A171" s="655"/>
      <c r="B171" s="689" t="s">
        <v>475</v>
      </c>
      <c r="C171" s="1427">
        <v>300000</v>
      </c>
      <c r="D171" s="667">
        <v>300000</v>
      </c>
      <c r="E171" s="1427"/>
      <c r="F171" s="698"/>
      <c r="I171" s="1436"/>
    </row>
    <row r="172" spans="1:9" x14ac:dyDescent="0.2">
      <c r="A172" s="655"/>
      <c r="B172" s="675" t="s">
        <v>722</v>
      </c>
      <c r="C172" s="1427"/>
      <c r="D172" s="667"/>
      <c r="E172" s="1427"/>
      <c r="F172" s="698"/>
      <c r="I172" s="1436"/>
    </row>
    <row r="173" spans="1:9" x14ac:dyDescent="0.2">
      <c r="A173" s="655"/>
      <c r="B173" s="673" t="s">
        <v>708</v>
      </c>
      <c r="C173" s="1427">
        <v>2000000</v>
      </c>
      <c r="D173" s="667">
        <v>2000000</v>
      </c>
      <c r="E173" s="1427">
        <v>233937</v>
      </c>
      <c r="F173" s="698">
        <f>E173/D173</f>
        <v>0.1169685</v>
      </c>
      <c r="I173" s="1436"/>
    </row>
    <row r="174" spans="1:9" x14ac:dyDescent="0.2">
      <c r="A174" s="655"/>
      <c r="B174" s="673" t="s">
        <v>747</v>
      </c>
      <c r="C174" s="1427"/>
      <c r="D174" s="667"/>
      <c r="E174" s="1427"/>
      <c r="F174" s="698"/>
      <c r="I174" s="1436"/>
    </row>
    <row r="175" spans="1:9" x14ac:dyDescent="0.2">
      <c r="A175" s="655"/>
      <c r="B175" s="676" t="s">
        <v>723</v>
      </c>
      <c r="C175" s="1427"/>
      <c r="D175" s="667"/>
      <c r="E175" s="1427">
        <v>425172</v>
      </c>
      <c r="F175" s="698"/>
      <c r="I175" s="1436"/>
    </row>
    <row r="176" spans="1:9" x14ac:dyDescent="0.2">
      <c r="A176" s="656"/>
      <c r="B176" s="1437" t="s">
        <v>473</v>
      </c>
      <c r="C176" s="1428">
        <v>621000</v>
      </c>
      <c r="D176" s="1429">
        <v>621000</v>
      </c>
      <c r="E176" s="1428">
        <v>169859</v>
      </c>
      <c r="F176" s="699">
        <f>E176/D176</f>
        <v>0.27352495974235103</v>
      </c>
      <c r="I176" s="1436"/>
    </row>
    <row r="177" spans="1:9" x14ac:dyDescent="0.2">
      <c r="A177" s="655"/>
      <c r="B177" s="670" t="s">
        <v>639</v>
      </c>
      <c r="C177" s="1427"/>
      <c r="D177" s="1419">
        <f>D178+D180</f>
        <v>4512398</v>
      </c>
      <c r="E177" s="1418">
        <f>E178+E180</f>
        <v>4512398</v>
      </c>
      <c r="F177" s="697">
        <f>E177/D177</f>
        <v>1</v>
      </c>
      <c r="I177" s="1436"/>
    </row>
    <row r="178" spans="1:9" x14ac:dyDescent="0.2">
      <c r="A178" s="655"/>
      <c r="B178" s="673" t="s">
        <v>724</v>
      </c>
      <c r="C178" s="1427"/>
      <c r="D178" s="667">
        <v>3563369</v>
      </c>
      <c r="E178" s="1427">
        <v>3563369</v>
      </c>
      <c r="F178" s="698">
        <f>E178/D178</f>
        <v>1</v>
      </c>
      <c r="I178" s="1436"/>
    </row>
    <row r="179" spans="1:9" x14ac:dyDescent="0.2">
      <c r="A179" s="655"/>
      <c r="B179" s="676" t="s">
        <v>725</v>
      </c>
      <c r="C179" s="1427"/>
      <c r="D179" s="667"/>
      <c r="E179" s="1427"/>
      <c r="F179" s="698"/>
      <c r="I179" s="1436"/>
    </row>
    <row r="180" spans="1:9" ht="13.5" thickBot="1" x14ac:dyDescent="0.25">
      <c r="A180" s="655"/>
      <c r="B180" s="1437" t="s">
        <v>473</v>
      </c>
      <c r="C180" s="1427"/>
      <c r="D180" s="667">
        <v>949029</v>
      </c>
      <c r="E180" s="1427">
        <v>949029</v>
      </c>
      <c r="F180" s="698">
        <f>E180/D180</f>
        <v>1</v>
      </c>
      <c r="I180" s="1436"/>
    </row>
    <row r="181" spans="1:9" ht="19.5" customHeight="1" thickTop="1" thickBot="1" x14ac:dyDescent="0.25">
      <c r="A181" s="677"/>
      <c r="B181" s="1438" t="s">
        <v>485</v>
      </c>
      <c r="C181" s="1431">
        <f>C139+C140+C170</f>
        <v>102312034</v>
      </c>
      <c r="D181" s="1432">
        <f>D139+D140+D170+D177</f>
        <v>298160117</v>
      </c>
      <c r="E181" s="1431">
        <f>E139+E140+E170+E177</f>
        <v>119054227</v>
      </c>
      <c r="F181" s="704"/>
      <c r="I181" s="1436"/>
    </row>
    <row r="182" spans="1:9" ht="13.5" thickTop="1" x14ac:dyDescent="0.2">
      <c r="A182" s="678"/>
      <c r="B182" s="659"/>
      <c r="C182" s="667"/>
      <c r="D182" s="667"/>
      <c r="E182" s="667"/>
      <c r="F182" s="679"/>
      <c r="I182" s="1436"/>
    </row>
    <row r="183" spans="1:9" x14ac:dyDescent="0.2">
      <c r="A183" s="678"/>
      <c r="B183" s="659"/>
      <c r="C183" s="667"/>
      <c r="D183" s="667"/>
      <c r="E183" s="667"/>
      <c r="F183" s="679"/>
      <c r="I183" s="1436"/>
    </row>
    <row r="184" spans="1:9" x14ac:dyDescent="0.2">
      <c r="A184" s="678"/>
      <c r="B184" s="659"/>
      <c r="C184" s="667"/>
      <c r="D184" s="667"/>
      <c r="E184" s="667"/>
      <c r="F184" s="679"/>
      <c r="I184" s="1436"/>
    </row>
    <row r="185" spans="1:9" x14ac:dyDescent="0.2">
      <c r="A185" s="678"/>
      <c r="B185" s="659"/>
      <c r="C185" s="667"/>
      <c r="D185" s="667"/>
      <c r="E185" s="667"/>
      <c r="F185" s="679"/>
      <c r="I185" s="1436"/>
    </row>
    <row r="186" spans="1:9" x14ac:dyDescent="0.2">
      <c r="A186" s="678"/>
      <c r="B186" s="659"/>
      <c r="C186" s="667"/>
      <c r="D186" s="667"/>
      <c r="E186" s="667"/>
      <c r="F186" s="679"/>
      <c r="I186" s="1436"/>
    </row>
    <row r="187" spans="1:9" x14ac:dyDescent="0.2">
      <c r="A187" s="678"/>
      <c r="B187" s="659"/>
      <c r="C187" s="667"/>
      <c r="D187" s="667"/>
      <c r="E187" s="667"/>
      <c r="F187" s="679"/>
      <c r="I187" s="1436"/>
    </row>
    <row r="188" spans="1:9" x14ac:dyDescent="0.2">
      <c r="A188" s="678"/>
      <c r="B188" s="659"/>
      <c r="C188" s="667"/>
      <c r="D188" s="667"/>
      <c r="E188" s="667"/>
      <c r="F188" s="679"/>
      <c r="I188" s="1436"/>
    </row>
    <row r="189" spans="1:9" x14ac:dyDescent="0.2">
      <c r="A189" s="678"/>
      <c r="B189" s="659"/>
      <c r="C189" s="667"/>
      <c r="D189" s="667"/>
      <c r="E189" s="667"/>
      <c r="F189" s="679"/>
      <c r="I189" s="1436"/>
    </row>
    <row r="190" spans="1:9" x14ac:dyDescent="0.2">
      <c r="A190" s="678"/>
      <c r="B190" s="659"/>
      <c r="C190" s="667"/>
      <c r="D190" s="667"/>
      <c r="E190" s="667"/>
      <c r="F190" s="679"/>
      <c r="I190" s="1436"/>
    </row>
    <row r="191" spans="1:9" x14ac:dyDescent="0.2">
      <c r="A191" s="678"/>
      <c r="B191" s="659"/>
      <c r="C191" s="667"/>
      <c r="D191" s="667"/>
      <c r="E191" s="667"/>
      <c r="F191" s="679"/>
      <c r="I191" s="1436"/>
    </row>
    <row r="192" spans="1:9" x14ac:dyDescent="0.2">
      <c r="A192" s="678"/>
      <c r="B192" s="659"/>
      <c r="C192" s="667"/>
      <c r="D192" s="667"/>
      <c r="E192" s="667"/>
      <c r="F192" s="679"/>
      <c r="I192" s="1436"/>
    </row>
    <row r="193" spans="1:9" x14ac:dyDescent="0.2">
      <c r="A193" s="678"/>
      <c r="B193" s="659"/>
      <c r="C193" s="667"/>
      <c r="D193" s="667"/>
      <c r="E193" s="667"/>
      <c r="F193" s="679"/>
      <c r="I193" s="1436"/>
    </row>
    <row r="194" spans="1:9" x14ac:dyDescent="0.2">
      <c r="A194" s="678"/>
      <c r="B194" s="659"/>
      <c r="C194" s="667"/>
      <c r="D194" s="667"/>
      <c r="E194" s="667"/>
      <c r="F194" s="679"/>
      <c r="I194" s="1436"/>
    </row>
    <row r="195" spans="1:9" x14ac:dyDescent="0.2">
      <c r="A195" s="678"/>
      <c r="B195" s="659"/>
      <c r="C195" s="667"/>
      <c r="D195" s="667"/>
      <c r="E195" s="667"/>
      <c r="F195" s="679"/>
      <c r="I195" s="1436"/>
    </row>
    <row r="196" spans="1:9" x14ac:dyDescent="0.2">
      <c r="A196" s="678"/>
      <c r="B196" s="659"/>
      <c r="C196" s="667"/>
      <c r="D196" s="667"/>
      <c r="E196" s="667"/>
      <c r="F196" s="679"/>
      <c r="I196" s="1436"/>
    </row>
    <row r="197" spans="1:9" x14ac:dyDescent="0.2">
      <c r="A197" s="678"/>
      <c r="B197" s="659"/>
      <c r="C197" s="667"/>
      <c r="D197" s="667"/>
      <c r="E197" s="667"/>
      <c r="F197" s="679"/>
      <c r="I197" s="1436"/>
    </row>
    <row r="198" spans="1:9" x14ac:dyDescent="0.2">
      <c r="A198" s="678"/>
      <c r="B198" s="659"/>
      <c r="C198" s="667"/>
      <c r="D198" s="667"/>
      <c r="E198" s="667"/>
      <c r="F198" s="679"/>
      <c r="I198" s="1436"/>
    </row>
    <row r="199" spans="1:9" x14ac:dyDescent="0.2">
      <c r="A199" s="678"/>
      <c r="B199" s="659"/>
      <c r="C199" s="667"/>
      <c r="D199" s="667"/>
      <c r="E199" s="667"/>
      <c r="F199" s="679"/>
      <c r="I199" s="1436"/>
    </row>
    <row r="200" spans="1:9" x14ac:dyDescent="0.2">
      <c r="A200" s="678"/>
      <c r="B200" s="659"/>
      <c r="C200" s="667"/>
      <c r="D200" s="667"/>
      <c r="E200" s="667"/>
      <c r="F200" s="679"/>
      <c r="I200" s="1436"/>
    </row>
    <row r="201" spans="1:9" x14ac:dyDescent="0.2">
      <c r="A201" s="678"/>
      <c r="B201" s="659"/>
      <c r="C201" s="667"/>
      <c r="D201" s="667"/>
      <c r="E201" s="667"/>
      <c r="F201" s="679"/>
      <c r="I201" s="1436"/>
    </row>
    <row r="202" spans="1:9" x14ac:dyDescent="0.2">
      <c r="A202" s="678"/>
      <c r="B202" s="659"/>
      <c r="C202" s="667"/>
      <c r="D202" s="667"/>
      <c r="E202" s="667"/>
      <c r="F202" s="679"/>
      <c r="I202" s="1436"/>
    </row>
    <row r="203" spans="1:9" x14ac:dyDescent="0.2">
      <c r="A203" s="678"/>
      <c r="B203" s="659"/>
      <c r="C203" s="667"/>
      <c r="D203" s="667"/>
      <c r="E203" s="667"/>
      <c r="F203" s="679"/>
      <c r="I203" s="1436"/>
    </row>
    <row r="204" spans="1:9" x14ac:dyDescent="0.2">
      <c r="A204" s="678"/>
      <c r="B204" s="659"/>
      <c r="C204" s="667"/>
      <c r="D204" s="667"/>
      <c r="E204" s="667"/>
      <c r="F204" s="679"/>
      <c r="I204" s="1436"/>
    </row>
    <row r="205" spans="1:9" x14ac:dyDescent="0.2">
      <c r="A205" s="678"/>
      <c r="B205" s="659"/>
      <c r="C205" s="667"/>
      <c r="D205" s="667"/>
      <c r="E205" s="667"/>
      <c r="F205" s="679"/>
      <c r="I205" s="1436"/>
    </row>
    <row r="206" spans="1:9" x14ac:dyDescent="0.2">
      <c r="A206" s="678"/>
      <c r="B206" s="659"/>
      <c r="C206" s="667"/>
      <c r="D206" s="667"/>
      <c r="E206" s="667"/>
      <c r="F206" s="679"/>
      <c r="I206" s="1436"/>
    </row>
    <row r="207" spans="1:9" x14ac:dyDescent="0.2">
      <c r="A207" s="678"/>
      <c r="B207" s="659"/>
      <c r="C207" s="667"/>
      <c r="D207" s="667"/>
      <c r="E207" s="667"/>
      <c r="F207" s="679"/>
      <c r="I207" s="1436"/>
    </row>
    <row r="208" spans="1:9" x14ac:dyDescent="0.2">
      <c r="A208" s="678"/>
      <c r="B208" s="659"/>
      <c r="C208" s="667"/>
      <c r="D208" s="667"/>
      <c r="E208" s="667"/>
      <c r="F208" s="679"/>
      <c r="I208" s="1436"/>
    </row>
    <row r="209" spans="1:9" x14ac:dyDescent="0.2">
      <c r="A209" s="678"/>
      <c r="B209" s="659"/>
      <c r="C209" s="667"/>
      <c r="D209" s="667"/>
      <c r="E209" s="667"/>
      <c r="F209" s="679"/>
      <c r="I209" s="1436"/>
    </row>
    <row r="210" spans="1:9" x14ac:dyDescent="0.2">
      <c r="A210" s="678"/>
      <c r="B210" s="659"/>
      <c r="C210" s="667"/>
      <c r="D210" s="667"/>
      <c r="E210" s="667"/>
      <c r="F210" s="679"/>
      <c r="I210" s="1436"/>
    </row>
    <row r="211" spans="1:9" x14ac:dyDescent="0.2">
      <c r="A211" s="678"/>
      <c r="B211" s="659"/>
      <c r="C211" s="667"/>
      <c r="D211" s="667"/>
      <c r="E211" s="667"/>
      <c r="F211" s="679"/>
      <c r="I211" s="1436"/>
    </row>
    <row r="212" spans="1:9" x14ac:dyDescent="0.2">
      <c r="A212" s="678"/>
      <c r="B212" s="659"/>
      <c r="C212" s="667"/>
      <c r="D212" s="667"/>
      <c r="E212" s="667"/>
      <c r="F212" s="679"/>
      <c r="I212" s="1436"/>
    </row>
    <row r="213" spans="1:9" x14ac:dyDescent="0.2">
      <c r="A213" s="678"/>
      <c r="B213" s="659"/>
      <c r="C213" s="667"/>
      <c r="D213" s="667"/>
      <c r="E213" s="667"/>
      <c r="F213" s="679"/>
      <c r="I213" s="1436"/>
    </row>
    <row r="214" spans="1:9" x14ac:dyDescent="0.2">
      <c r="A214" s="678"/>
      <c r="B214" s="659"/>
      <c r="C214" s="667"/>
      <c r="D214" s="667"/>
      <c r="E214" s="667"/>
      <c r="F214" s="679"/>
      <c r="I214" s="1436"/>
    </row>
    <row r="215" spans="1:9" x14ac:dyDescent="0.2">
      <c r="A215" s="678"/>
      <c r="B215" s="659"/>
      <c r="C215" s="667"/>
      <c r="D215" s="667"/>
      <c r="E215" s="667"/>
      <c r="F215" s="679"/>
      <c r="I215" s="1436"/>
    </row>
    <row r="216" spans="1:9" x14ac:dyDescent="0.2">
      <c r="A216" s="678"/>
      <c r="B216" s="659"/>
      <c r="C216" s="667"/>
      <c r="D216" s="667"/>
      <c r="E216" s="667"/>
      <c r="F216" s="679"/>
      <c r="I216" s="1436"/>
    </row>
    <row r="217" spans="1:9" x14ac:dyDescent="0.2">
      <c r="A217" s="678"/>
      <c r="B217" s="659"/>
      <c r="C217" s="667"/>
      <c r="D217" s="667"/>
      <c r="E217" s="667"/>
      <c r="F217" s="679"/>
      <c r="I217" s="1436"/>
    </row>
    <row r="218" spans="1:9" x14ac:dyDescent="0.2">
      <c r="A218" s="678"/>
      <c r="B218" s="659"/>
      <c r="C218" s="667"/>
      <c r="D218" s="667"/>
      <c r="E218" s="667"/>
      <c r="F218" s="679"/>
      <c r="I218" s="1436"/>
    </row>
    <row r="219" spans="1:9" x14ac:dyDescent="0.2">
      <c r="A219" s="678"/>
      <c r="B219" s="659"/>
      <c r="C219" s="667"/>
      <c r="D219" s="667"/>
      <c r="E219" s="667"/>
      <c r="F219" s="679"/>
      <c r="I219" s="1436"/>
    </row>
    <row r="220" spans="1:9" x14ac:dyDescent="0.2">
      <c r="A220" s="678"/>
      <c r="B220" s="659"/>
      <c r="C220" s="667"/>
      <c r="D220" s="667"/>
      <c r="E220" s="667"/>
      <c r="F220" s="679"/>
      <c r="I220" s="1436"/>
    </row>
    <row r="221" spans="1:9" x14ac:dyDescent="0.2">
      <c r="A221" s="678"/>
      <c r="B221" s="659"/>
      <c r="C221" s="667"/>
      <c r="D221" s="667"/>
      <c r="E221" s="667"/>
      <c r="F221" s="679"/>
      <c r="I221" s="1436"/>
    </row>
    <row r="222" spans="1:9" x14ac:dyDescent="0.2">
      <c r="A222" s="678"/>
      <c r="B222" s="659"/>
      <c r="C222" s="667"/>
      <c r="D222" s="667"/>
      <c r="E222" s="667"/>
      <c r="F222" s="679"/>
      <c r="I222" s="1436"/>
    </row>
    <row r="223" spans="1:9" x14ac:dyDescent="0.2">
      <c r="A223" s="678"/>
      <c r="B223" s="659"/>
      <c r="C223" s="667"/>
      <c r="D223" s="667"/>
      <c r="E223" s="667"/>
      <c r="F223" s="679"/>
      <c r="I223" s="1436"/>
    </row>
    <row r="224" spans="1:9" x14ac:dyDescent="0.2">
      <c r="A224" s="678"/>
      <c r="B224" s="659"/>
      <c r="C224" s="667"/>
      <c r="D224" s="667"/>
      <c r="E224" s="667"/>
      <c r="F224" s="679"/>
      <c r="I224" s="1436"/>
    </row>
    <row r="225" spans="1:9" x14ac:dyDescent="0.2">
      <c r="A225" s="678"/>
      <c r="B225" s="659"/>
      <c r="C225" s="667"/>
      <c r="D225" s="667"/>
      <c r="E225" s="667"/>
      <c r="F225" s="679"/>
      <c r="I225" s="1436"/>
    </row>
    <row r="226" spans="1:9" x14ac:dyDescent="0.2">
      <c r="A226" s="678"/>
      <c r="B226" s="659"/>
      <c r="C226" s="667"/>
      <c r="D226" s="667"/>
      <c r="E226" s="667"/>
      <c r="F226" s="679"/>
      <c r="I226" s="1436"/>
    </row>
    <row r="227" spans="1:9" x14ac:dyDescent="0.2">
      <c r="A227" s="678"/>
      <c r="B227" s="659"/>
      <c r="C227" s="667"/>
      <c r="D227" s="667"/>
      <c r="E227" s="667"/>
      <c r="F227" s="679"/>
      <c r="I227" s="1436"/>
    </row>
    <row r="228" spans="1:9" x14ac:dyDescent="0.2">
      <c r="A228" s="678"/>
      <c r="B228" s="659"/>
      <c r="C228" s="667"/>
      <c r="D228" s="667"/>
      <c r="E228" s="667"/>
      <c r="F228" s="679"/>
      <c r="I228" s="1436"/>
    </row>
    <row r="229" spans="1:9" x14ac:dyDescent="0.2">
      <c r="A229" s="678"/>
      <c r="B229" s="659"/>
      <c r="C229" s="667"/>
      <c r="D229" s="667"/>
      <c r="E229" s="667"/>
      <c r="F229" s="679"/>
      <c r="I229" s="1436"/>
    </row>
    <row r="230" spans="1:9" x14ac:dyDescent="0.2">
      <c r="A230" s="678"/>
      <c r="B230" s="659"/>
      <c r="C230" s="667"/>
      <c r="D230" s="667"/>
      <c r="E230" s="667"/>
      <c r="F230" s="679"/>
      <c r="I230" s="1436"/>
    </row>
    <row r="231" spans="1:9" x14ac:dyDescent="0.2">
      <c r="A231" s="678"/>
      <c r="B231" s="659"/>
      <c r="C231" s="667"/>
      <c r="D231" s="667"/>
      <c r="E231" s="667"/>
      <c r="F231" s="679"/>
      <c r="I231" s="1436"/>
    </row>
    <row r="232" spans="1:9" x14ac:dyDescent="0.2">
      <c r="A232" s="678"/>
      <c r="B232" s="659"/>
      <c r="C232" s="667"/>
      <c r="D232" s="667"/>
      <c r="E232" s="667"/>
      <c r="F232" s="679"/>
      <c r="I232" s="1436"/>
    </row>
    <row r="233" spans="1:9" x14ac:dyDescent="0.2">
      <c r="A233" s="678"/>
      <c r="B233" s="659"/>
      <c r="C233" s="667"/>
      <c r="D233" s="667"/>
      <c r="E233" s="667"/>
      <c r="F233" s="679"/>
      <c r="I233" s="1436"/>
    </row>
    <row r="234" spans="1:9" x14ac:dyDescent="0.2">
      <c r="A234" s="678"/>
      <c r="B234" s="659"/>
      <c r="C234" s="667"/>
      <c r="D234" s="667"/>
      <c r="E234" s="667"/>
      <c r="F234" s="679"/>
      <c r="I234" s="1436"/>
    </row>
    <row r="235" spans="1:9" x14ac:dyDescent="0.2">
      <c r="A235" s="678"/>
      <c r="B235" s="659"/>
      <c r="C235" s="667"/>
      <c r="D235" s="667"/>
      <c r="E235" s="667"/>
      <c r="F235" s="679"/>
      <c r="I235" s="1436"/>
    </row>
    <row r="236" spans="1:9" x14ac:dyDescent="0.2">
      <c r="A236" s="678"/>
      <c r="B236" s="659"/>
      <c r="C236" s="667"/>
      <c r="D236" s="667"/>
      <c r="E236" s="667"/>
      <c r="F236" s="679"/>
      <c r="I236" s="1436"/>
    </row>
    <row r="237" spans="1:9" x14ac:dyDescent="0.2">
      <c r="A237" s="678"/>
      <c r="B237" s="659"/>
      <c r="C237" s="667"/>
      <c r="D237" s="667"/>
      <c r="E237" s="667"/>
      <c r="F237" s="679"/>
      <c r="I237" s="1436"/>
    </row>
    <row r="238" spans="1:9" x14ac:dyDescent="0.2">
      <c r="A238" s="678"/>
      <c r="B238" s="659"/>
      <c r="C238" s="667"/>
      <c r="D238" s="667"/>
      <c r="E238" s="667"/>
      <c r="F238" s="679"/>
      <c r="I238" s="1436"/>
    </row>
    <row r="239" spans="1:9" x14ac:dyDescent="0.2">
      <c r="A239" s="678"/>
      <c r="B239" s="659"/>
      <c r="C239" s="667"/>
      <c r="D239" s="667"/>
      <c r="E239" s="667"/>
      <c r="F239" s="679"/>
      <c r="I239" s="1436"/>
    </row>
    <row r="240" spans="1:9" x14ac:dyDescent="0.2">
      <c r="A240" s="678"/>
      <c r="B240" s="659"/>
      <c r="C240" s="667"/>
      <c r="D240" s="667"/>
      <c r="E240" s="667"/>
      <c r="F240" s="679"/>
      <c r="I240" s="1436"/>
    </row>
    <row r="241" spans="1:9" x14ac:dyDescent="0.2">
      <c r="A241" s="678"/>
      <c r="B241" s="659"/>
      <c r="C241" s="667"/>
      <c r="D241" s="667"/>
      <c r="E241" s="667"/>
      <c r="F241" s="679"/>
      <c r="I241" s="1436"/>
    </row>
    <row r="242" spans="1:9" x14ac:dyDescent="0.2">
      <c r="A242" s="678"/>
      <c r="B242" s="659"/>
      <c r="C242" s="667"/>
      <c r="D242" s="667"/>
      <c r="E242" s="667"/>
      <c r="F242" s="679"/>
      <c r="I242" s="1436"/>
    </row>
    <row r="243" spans="1:9" x14ac:dyDescent="0.2">
      <c r="A243" s="678"/>
      <c r="B243" s="659"/>
      <c r="C243" s="667"/>
      <c r="D243" s="667"/>
      <c r="E243" s="667"/>
      <c r="F243" s="679"/>
      <c r="I243" s="1436"/>
    </row>
    <row r="244" spans="1:9" x14ac:dyDescent="0.2">
      <c r="A244" s="678"/>
      <c r="B244" s="659"/>
      <c r="C244" s="667"/>
      <c r="D244" s="667"/>
      <c r="E244" s="667"/>
      <c r="F244" s="679"/>
      <c r="I244" s="1436"/>
    </row>
    <row r="245" spans="1:9" x14ac:dyDescent="0.2">
      <c r="A245" s="678"/>
      <c r="B245" s="659"/>
      <c r="C245" s="667"/>
      <c r="D245" s="667"/>
      <c r="E245" s="667"/>
      <c r="F245" s="679"/>
      <c r="I245" s="1436"/>
    </row>
    <row r="246" spans="1:9" x14ac:dyDescent="0.2">
      <c r="A246" s="678"/>
      <c r="B246" s="659"/>
      <c r="C246" s="667"/>
      <c r="D246" s="667"/>
      <c r="E246" s="667"/>
      <c r="F246" s="679"/>
      <c r="I246" s="1436"/>
    </row>
    <row r="247" spans="1:9" x14ac:dyDescent="0.2">
      <c r="A247" s="678"/>
      <c r="B247" s="659"/>
      <c r="C247" s="667"/>
      <c r="D247" s="667"/>
      <c r="E247" s="667"/>
      <c r="F247" s="679"/>
      <c r="I247" s="1436"/>
    </row>
    <row r="248" spans="1:9" x14ac:dyDescent="0.2">
      <c r="A248" s="678"/>
      <c r="B248" s="659"/>
      <c r="C248" s="667"/>
      <c r="D248" s="667"/>
      <c r="E248" s="667"/>
      <c r="F248" s="679"/>
      <c r="I248" s="1436"/>
    </row>
    <row r="249" spans="1:9" x14ac:dyDescent="0.2">
      <c r="A249" s="678"/>
      <c r="B249" s="659"/>
      <c r="C249" s="667"/>
      <c r="D249" s="667"/>
      <c r="E249" s="667"/>
      <c r="F249" s="679"/>
      <c r="I249" s="1436"/>
    </row>
    <row r="250" spans="1:9" x14ac:dyDescent="0.2">
      <c r="A250" s="678"/>
      <c r="B250" s="659"/>
      <c r="C250" s="667"/>
      <c r="D250" s="667"/>
      <c r="E250" s="667"/>
      <c r="F250" s="679"/>
      <c r="I250" s="1436"/>
    </row>
    <row r="251" spans="1:9" x14ac:dyDescent="0.2">
      <c r="A251" s="678"/>
      <c r="B251" s="659"/>
      <c r="C251" s="667"/>
      <c r="D251" s="667"/>
      <c r="E251" s="667"/>
      <c r="F251" s="679"/>
      <c r="I251" s="1436"/>
    </row>
    <row r="252" spans="1:9" x14ac:dyDescent="0.2">
      <c r="A252" s="678"/>
      <c r="B252" s="659"/>
      <c r="C252" s="667"/>
      <c r="D252" s="667"/>
      <c r="E252" s="667"/>
      <c r="F252" s="679"/>
      <c r="I252" s="1436"/>
    </row>
    <row r="253" spans="1:9" x14ac:dyDescent="0.2">
      <c r="A253" s="678"/>
      <c r="B253" s="659"/>
      <c r="C253" s="667"/>
      <c r="D253" s="667"/>
      <c r="E253" s="667"/>
      <c r="F253" s="679"/>
      <c r="I253" s="1436"/>
    </row>
    <row r="254" spans="1:9" x14ac:dyDescent="0.2">
      <c r="A254" s="678"/>
      <c r="B254" s="659"/>
      <c r="C254" s="667"/>
      <c r="D254" s="667"/>
      <c r="E254" s="667"/>
      <c r="F254" s="679"/>
      <c r="I254" s="1436"/>
    </row>
    <row r="255" spans="1:9" x14ac:dyDescent="0.2">
      <c r="A255" s="678"/>
      <c r="B255" s="659"/>
      <c r="C255" s="667"/>
      <c r="D255" s="667"/>
      <c r="E255" s="667"/>
      <c r="F255" s="679"/>
      <c r="I255" s="1436"/>
    </row>
    <row r="256" spans="1:9" x14ac:dyDescent="0.2">
      <c r="A256" s="678"/>
      <c r="B256" s="659"/>
      <c r="C256" s="667"/>
      <c r="D256" s="667"/>
      <c r="E256" s="667"/>
      <c r="F256" s="679"/>
      <c r="I256" s="1436"/>
    </row>
    <row r="257" spans="1:9" x14ac:dyDescent="0.2">
      <c r="A257" s="678"/>
      <c r="B257" s="659"/>
      <c r="C257" s="667"/>
      <c r="D257" s="667"/>
      <c r="E257" s="667"/>
      <c r="F257" s="679"/>
      <c r="I257" s="1436"/>
    </row>
    <row r="258" spans="1:9" x14ac:dyDescent="0.2">
      <c r="A258" s="678"/>
      <c r="B258" s="659"/>
      <c r="C258" s="667"/>
      <c r="D258" s="667"/>
      <c r="E258" s="667"/>
      <c r="F258" s="679"/>
      <c r="I258" s="1436"/>
    </row>
    <row r="259" spans="1:9" x14ac:dyDescent="0.2">
      <c r="A259" s="678"/>
      <c r="B259" s="659"/>
      <c r="C259" s="667"/>
      <c r="D259" s="667"/>
      <c r="E259" s="667"/>
      <c r="F259" s="679"/>
      <c r="I259" s="1436"/>
    </row>
    <row r="260" spans="1:9" x14ac:dyDescent="0.2">
      <c r="A260" s="678"/>
      <c r="B260" s="659"/>
      <c r="C260" s="667"/>
      <c r="D260" s="667"/>
      <c r="E260" s="667"/>
      <c r="F260" s="679"/>
      <c r="I260" s="1436"/>
    </row>
    <row r="261" spans="1:9" x14ac:dyDescent="0.2">
      <c r="A261" s="678"/>
      <c r="B261" s="659"/>
      <c r="C261" s="667"/>
      <c r="D261" s="667"/>
      <c r="E261" s="667"/>
      <c r="F261" s="679"/>
      <c r="I261" s="1436"/>
    </row>
    <row r="262" spans="1:9" ht="13.5" thickBot="1" x14ac:dyDescent="0.25">
      <c r="A262" s="680"/>
      <c r="B262" s="659"/>
      <c r="C262" s="1905" t="s">
        <v>494</v>
      </c>
      <c r="D262" s="1905"/>
      <c r="E262" s="1905"/>
      <c r="F262" s="1721"/>
      <c r="I262" s="1436"/>
    </row>
    <row r="263" spans="1:9" ht="13.5" customHeight="1" thickTop="1" x14ac:dyDescent="0.2">
      <c r="A263" s="1901" t="s">
        <v>455</v>
      </c>
      <c r="B263" s="1902"/>
      <c r="C263" s="1903" t="s">
        <v>686</v>
      </c>
      <c r="D263" s="1903" t="s">
        <v>656</v>
      </c>
      <c r="E263" s="1903" t="s">
        <v>467</v>
      </c>
      <c r="F263" s="1912" t="s">
        <v>435</v>
      </c>
      <c r="I263" s="1436"/>
    </row>
    <row r="264" spans="1:9" ht="16.5" customHeight="1" thickBot="1" x14ac:dyDescent="0.25">
      <c r="A264" s="642" t="s">
        <v>456</v>
      </c>
      <c r="B264" s="1415" t="s">
        <v>457</v>
      </c>
      <c r="C264" s="1904"/>
      <c r="D264" s="1904"/>
      <c r="E264" s="1904"/>
      <c r="F264" s="1915"/>
      <c r="I264" s="1436"/>
    </row>
    <row r="265" spans="1:9" ht="15" customHeight="1" thickBot="1" x14ac:dyDescent="0.25">
      <c r="A265" s="681"/>
      <c r="B265" s="682" t="s">
        <v>487</v>
      </c>
      <c r="C265" s="1439">
        <f>C181</f>
        <v>102312034</v>
      </c>
      <c r="D265" s="1440">
        <f>D181</f>
        <v>298160117</v>
      </c>
      <c r="E265" s="1439">
        <f>E181</f>
        <v>119054227</v>
      </c>
      <c r="F265" s="1441"/>
      <c r="I265" s="1436"/>
    </row>
    <row r="266" spans="1:9" ht="13.5" thickTop="1" x14ac:dyDescent="0.2">
      <c r="A266" s="655"/>
      <c r="B266" s="658" t="s">
        <v>516</v>
      </c>
      <c r="C266" s="1418">
        <f>C267+C269</f>
        <v>127000</v>
      </c>
      <c r="D266" s="1419">
        <f>D267+D269</f>
        <v>127000</v>
      </c>
      <c r="E266" s="1418"/>
      <c r="F266" s="1476">
        <f>E266/D266</f>
        <v>0</v>
      </c>
      <c r="I266" s="1436"/>
    </row>
    <row r="267" spans="1:9" x14ac:dyDescent="0.2">
      <c r="A267" s="655"/>
      <c r="B267" s="1442" t="s">
        <v>726</v>
      </c>
      <c r="C267" s="1427">
        <v>100000</v>
      </c>
      <c r="D267" s="667">
        <v>100000</v>
      </c>
      <c r="E267" s="1427"/>
      <c r="F267" s="1474">
        <f>E267/D267</f>
        <v>0</v>
      </c>
      <c r="I267" s="1436"/>
    </row>
    <row r="268" spans="1:9" x14ac:dyDescent="0.2">
      <c r="A268" s="655"/>
      <c r="B268" s="659" t="s">
        <v>727</v>
      </c>
      <c r="C268" s="1427"/>
      <c r="D268" s="667"/>
      <c r="E268" s="1427"/>
      <c r="F268" s="1474">
        <f>SUM(C268:E268)</f>
        <v>0</v>
      </c>
      <c r="I268" s="1436"/>
    </row>
    <row r="269" spans="1:9" x14ac:dyDescent="0.2">
      <c r="A269" s="656"/>
      <c r="B269" s="1425" t="s">
        <v>473</v>
      </c>
      <c r="C269" s="1428">
        <v>27000</v>
      </c>
      <c r="D269" s="1443">
        <v>27000</v>
      </c>
      <c r="E269" s="1428"/>
      <c r="F269" s="1475">
        <f>E269/D269</f>
        <v>0</v>
      </c>
      <c r="I269" s="1436"/>
    </row>
    <row r="270" spans="1:9" x14ac:dyDescent="0.2">
      <c r="A270" s="655"/>
      <c r="B270" s="658" t="s">
        <v>728</v>
      </c>
      <c r="C270" s="1418">
        <f>C271</f>
        <v>1000000</v>
      </c>
      <c r="D270" s="1444">
        <f>D271</f>
        <v>1000000</v>
      </c>
      <c r="E270" s="1445"/>
      <c r="F270" s="1476">
        <f>E270/D270</f>
        <v>0</v>
      </c>
      <c r="I270" s="1436"/>
    </row>
    <row r="271" spans="1:9" x14ac:dyDescent="0.2">
      <c r="A271" s="655"/>
      <c r="B271" s="1430" t="s">
        <v>698</v>
      </c>
      <c r="C271" s="1427">
        <v>1000000</v>
      </c>
      <c r="D271" s="667">
        <v>1000000</v>
      </c>
      <c r="E271" s="1427"/>
      <c r="F271" s="1474">
        <f>E271/D271</f>
        <v>0</v>
      </c>
      <c r="I271" s="1436"/>
    </row>
    <row r="272" spans="1:9" x14ac:dyDescent="0.2">
      <c r="A272" s="656"/>
      <c r="B272" s="657" t="s">
        <v>729</v>
      </c>
      <c r="C272" s="1426"/>
      <c r="D272" s="1446"/>
      <c r="E272" s="1426"/>
      <c r="F272" s="1475"/>
      <c r="I272" s="1436"/>
    </row>
    <row r="273" spans="1:13" x14ac:dyDescent="0.2">
      <c r="A273" s="655"/>
      <c r="B273" s="658" t="s">
        <v>479</v>
      </c>
      <c r="C273" s="1427"/>
      <c r="D273" s="1418">
        <f>D274+D276+D278</f>
        <v>8112342</v>
      </c>
      <c r="E273" s="1418">
        <f>E276+E278</f>
        <v>3094000</v>
      </c>
      <c r="F273" s="1473">
        <f>E273/D273</f>
        <v>0.38139417692202821</v>
      </c>
      <c r="I273" s="1436"/>
    </row>
    <row r="274" spans="1:13" x14ac:dyDescent="0.2">
      <c r="A274" s="655"/>
      <c r="B274" s="1442" t="s">
        <v>730</v>
      </c>
      <c r="C274" s="1427"/>
      <c r="D274" s="667">
        <v>4385852</v>
      </c>
      <c r="E274" s="1427"/>
      <c r="F274" s="1486">
        <f>E274/D274</f>
        <v>0</v>
      </c>
      <c r="I274" s="1436"/>
    </row>
    <row r="275" spans="1:13" x14ac:dyDescent="0.2">
      <c r="A275" s="655"/>
      <c r="B275" s="1447" t="s">
        <v>725</v>
      </c>
      <c r="C275" s="1427"/>
      <c r="D275" s="667"/>
      <c r="E275" s="1427"/>
      <c r="F275" s="1486"/>
      <c r="I275" s="1436"/>
    </row>
    <row r="276" spans="1:13" x14ac:dyDescent="0.2">
      <c r="A276" s="655"/>
      <c r="B276" s="1448" t="s">
        <v>693</v>
      </c>
      <c r="C276" s="1427"/>
      <c r="D276" s="667">
        <v>2500000</v>
      </c>
      <c r="E276" s="1427">
        <v>2500000</v>
      </c>
      <c r="F276" s="1486">
        <f>E276/D276</f>
        <v>1</v>
      </c>
      <c r="I276" s="1436"/>
    </row>
    <row r="277" spans="1:13" x14ac:dyDescent="0.2">
      <c r="A277" s="655"/>
      <c r="B277" s="1447" t="s">
        <v>748</v>
      </c>
      <c r="C277" s="1427"/>
      <c r="D277" s="667"/>
      <c r="E277" s="1427"/>
      <c r="F277" s="1486"/>
      <c r="I277" s="1436"/>
    </row>
    <row r="278" spans="1:13" x14ac:dyDescent="0.2">
      <c r="A278" s="656"/>
      <c r="B278" s="1449" t="s">
        <v>731</v>
      </c>
      <c r="C278" s="1428"/>
      <c r="D278" s="1443">
        <v>1226490</v>
      </c>
      <c r="E278" s="1428">
        <v>594000</v>
      </c>
      <c r="F278" s="1488">
        <f>E278/D278</f>
        <v>0.48430888144216422</v>
      </c>
      <c r="I278" s="1436"/>
    </row>
    <row r="279" spans="1:13" x14ac:dyDescent="0.2">
      <c r="A279" s="655"/>
      <c r="B279" s="658" t="s">
        <v>732</v>
      </c>
      <c r="C279" s="1427"/>
      <c r="D279" s="1450">
        <f>D280+D282</f>
        <v>10878424</v>
      </c>
      <c r="E279" s="1450">
        <f>E280+E282</f>
        <v>10878424</v>
      </c>
      <c r="F279" s="1489">
        <f>E279/D279</f>
        <v>1</v>
      </c>
      <c r="I279" s="1436"/>
    </row>
    <row r="280" spans="1:13" x14ac:dyDescent="0.2">
      <c r="A280" s="655"/>
      <c r="B280" s="1442" t="s">
        <v>733</v>
      </c>
      <c r="C280" s="1427"/>
      <c r="D280" s="1427">
        <v>8565688</v>
      </c>
      <c r="E280" s="1427">
        <v>8565688</v>
      </c>
      <c r="F280" s="1474">
        <f>E280/D280</f>
        <v>1</v>
      </c>
      <c r="I280" s="1436"/>
    </row>
    <row r="281" spans="1:13" x14ac:dyDescent="0.2">
      <c r="A281" s="655"/>
      <c r="B281" s="659" t="s">
        <v>734</v>
      </c>
      <c r="C281" s="1427"/>
      <c r="D281" s="1427"/>
      <c r="E281" s="1427"/>
      <c r="F281" s="1474"/>
      <c r="I281" s="1436"/>
    </row>
    <row r="282" spans="1:13" x14ac:dyDescent="0.2">
      <c r="A282" s="655"/>
      <c r="B282" s="1449" t="s">
        <v>478</v>
      </c>
      <c r="C282" s="1427"/>
      <c r="D282" s="1427">
        <v>2312736</v>
      </c>
      <c r="E282" s="1427">
        <v>2312736</v>
      </c>
      <c r="F282" s="1474">
        <f>E282/D282</f>
        <v>1</v>
      </c>
      <c r="I282" s="1436"/>
    </row>
    <row r="283" spans="1:13" x14ac:dyDescent="0.2">
      <c r="A283" s="683"/>
      <c r="B283" s="658" t="s">
        <v>521</v>
      </c>
      <c r="C283" s="1451"/>
      <c r="D283" s="703">
        <f>D284+D286</f>
        <v>1834145</v>
      </c>
      <c r="E283" s="1450">
        <f>E284+E286</f>
        <v>1834145</v>
      </c>
      <c r="F283" s="1489">
        <f>E283/D283</f>
        <v>1</v>
      </c>
      <c r="I283" s="1436"/>
      <c r="M283" s="1492"/>
    </row>
    <row r="284" spans="1:13" x14ac:dyDescent="0.2">
      <c r="A284" s="655"/>
      <c r="B284" s="1448" t="s">
        <v>693</v>
      </c>
      <c r="C284" s="1452"/>
      <c r="D284" s="667">
        <v>1444209</v>
      </c>
      <c r="E284" s="1427">
        <v>1444209</v>
      </c>
      <c r="F284" s="1486">
        <f>E284/D284</f>
        <v>1</v>
      </c>
      <c r="I284" s="1436"/>
    </row>
    <row r="285" spans="1:13" x14ac:dyDescent="0.2">
      <c r="A285" s="655"/>
      <c r="B285" s="1447" t="s">
        <v>735</v>
      </c>
      <c r="C285" s="1452"/>
      <c r="D285" s="667"/>
      <c r="E285" s="1427"/>
      <c r="F285" s="1486"/>
      <c r="I285" s="1436"/>
    </row>
    <row r="286" spans="1:13" x14ac:dyDescent="0.2">
      <c r="A286" s="656"/>
      <c r="B286" s="1449" t="s">
        <v>731</v>
      </c>
      <c r="C286" s="1426"/>
      <c r="D286" s="1443">
        <v>389936</v>
      </c>
      <c r="E286" s="1428">
        <v>389936</v>
      </c>
      <c r="F286" s="1488">
        <f t="shared" ref="F286:F291" si="1">E286/D286</f>
        <v>1</v>
      </c>
      <c r="I286" s="1436"/>
    </row>
    <row r="287" spans="1:13" x14ac:dyDescent="0.2">
      <c r="A287" s="655"/>
      <c r="B287" s="658" t="s">
        <v>736</v>
      </c>
      <c r="C287" s="1452"/>
      <c r="D287" s="1419">
        <f>D288+D289</f>
        <v>187520</v>
      </c>
      <c r="E287" s="1450">
        <f>E288+E289</f>
        <v>76000</v>
      </c>
      <c r="F287" s="1489">
        <f t="shared" si="1"/>
        <v>0.40529010238907848</v>
      </c>
      <c r="I287" s="1436"/>
    </row>
    <row r="288" spans="1:13" x14ac:dyDescent="0.2">
      <c r="A288" s="655"/>
      <c r="B288" s="1453" t="s">
        <v>737</v>
      </c>
      <c r="C288" s="1452"/>
      <c r="D288" s="667">
        <v>147654</v>
      </c>
      <c r="E288" s="1427">
        <v>59843</v>
      </c>
      <c r="F288" s="1486">
        <f t="shared" si="1"/>
        <v>0.40529210180557251</v>
      </c>
      <c r="I288" s="1436"/>
    </row>
    <row r="289" spans="1:9" x14ac:dyDescent="0.2">
      <c r="A289" s="656"/>
      <c r="B289" s="1425" t="s">
        <v>473</v>
      </c>
      <c r="C289" s="1426"/>
      <c r="D289" s="1443">
        <v>39866</v>
      </c>
      <c r="E289" s="1428">
        <v>16157</v>
      </c>
      <c r="F289" s="1488">
        <f t="shared" si="1"/>
        <v>0.40528269703506747</v>
      </c>
      <c r="I289" s="1436"/>
    </row>
    <row r="290" spans="1:9" x14ac:dyDescent="0.2">
      <c r="A290" s="655"/>
      <c r="B290" s="658" t="s">
        <v>738</v>
      </c>
      <c r="C290" s="1452"/>
      <c r="D290" s="1419">
        <f>D291</f>
        <v>108550</v>
      </c>
      <c r="E290" s="1418">
        <f>E291+E292</f>
        <v>174999</v>
      </c>
      <c r="F290" s="1476">
        <f t="shared" si="1"/>
        <v>1.6121510824504837</v>
      </c>
      <c r="I290" s="1436"/>
    </row>
    <row r="291" spans="1:9" x14ac:dyDescent="0.2">
      <c r="A291" s="656"/>
      <c r="B291" s="1425" t="s">
        <v>495</v>
      </c>
      <c r="C291" s="1426"/>
      <c r="D291" s="1443">
        <v>108550</v>
      </c>
      <c r="E291" s="1428">
        <v>137794</v>
      </c>
      <c r="F291" s="1488">
        <f t="shared" si="1"/>
        <v>1.2694058037770612</v>
      </c>
      <c r="I291" s="1436"/>
    </row>
    <row r="292" spans="1:9" x14ac:dyDescent="0.2">
      <c r="A292" s="656"/>
      <c r="B292" s="1425" t="s">
        <v>473</v>
      </c>
      <c r="C292" s="1426"/>
      <c r="D292" s="1446"/>
      <c r="E292" s="1428">
        <v>37205</v>
      </c>
      <c r="F292" s="1488"/>
      <c r="I292" s="1436"/>
    </row>
    <row r="293" spans="1:9" x14ac:dyDescent="0.2">
      <c r="A293" s="684">
        <v>1</v>
      </c>
      <c r="B293" s="685" t="s">
        <v>496</v>
      </c>
      <c r="C293" s="1454">
        <f>C294</f>
        <v>318000</v>
      </c>
      <c r="D293" s="702">
        <f>D294</f>
        <v>318000</v>
      </c>
      <c r="E293" s="1454">
        <f>E294</f>
        <v>59970</v>
      </c>
      <c r="F293" s="1490">
        <f>E293/D293</f>
        <v>0.18858490566037736</v>
      </c>
      <c r="I293" s="1436"/>
    </row>
    <row r="294" spans="1:9" x14ac:dyDescent="0.2">
      <c r="A294" s="653"/>
      <c r="B294" s="654" t="s">
        <v>497</v>
      </c>
      <c r="C294" s="1424">
        <f>C295+C297</f>
        <v>318000</v>
      </c>
      <c r="D294" s="1455">
        <f>D295+D297</f>
        <v>318000</v>
      </c>
      <c r="E294" s="1456">
        <f>E295+E297</f>
        <v>59970</v>
      </c>
      <c r="F294" s="1473">
        <f>E294/D294</f>
        <v>0.18858490566037736</v>
      </c>
      <c r="I294" s="1436" t="s">
        <v>739</v>
      </c>
    </row>
    <row r="295" spans="1:9" x14ac:dyDescent="0.2">
      <c r="A295" s="669"/>
      <c r="B295" s="689" t="s">
        <v>484</v>
      </c>
      <c r="C295" s="1420">
        <v>250000</v>
      </c>
      <c r="D295" s="1421">
        <v>250000</v>
      </c>
      <c r="E295" s="1420">
        <v>47220</v>
      </c>
      <c r="F295" s="1478">
        <f>E295/D295</f>
        <v>0.18887999999999999</v>
      </c>
      <c r="I295" s="1436"/>
    </row>
    <row r="296" spans="1:9" x14ac:dyDescent="0.2">
      <c r="A296" s="669"/>
      <c r="B296" s="650" t="s">
        <v>498</v>
      </c>
      <c r="C296" s="1420"/>
      <c r="D296" s="1421"/>
      <c r="E296" s="1420"/>
      <c r="F296" s="1478"/>
      <c r="I296" s="1436"/>
    </row>
    <row r="297" spans="1:9" x14ac:dyDescent="0.2">
      <c r="A297" s="649"/>
      <c r="B297" s="689" t="s">
        <v>478</v>
      </c>
      <c r="C297" s="1420">
        <v>68000</v>
      </c>
      <c r="D297" s="1421">
        <v>68000</v>
      </c>
      <c r="E297" s="1420">
        <v>12750</v>
      </c>
      <c r="F297" s="1478">
        <f>E297/D297</f>
        <v>0.1875</v>
      </c>
      <c r="I297" s="1436"/>
    </row>
    <row r="298" spans="1:9" ht="13.5" thickBot="1" x14ac:dyDescent="0.25">
      <c r="A298" s="1457"/>
      <c r="B298" s="1458"/>
      <c r="C298" s="1459"/>
      <c r="D298" s="1460"/>
      <c r="E298" s="1459"/>
      <c r="F298" s="1491"/>
    </row>
    <row r="299" spans="1:9" x14ac:dyDescent="0.2">
      <c r="A299" s="686"/>
      <c r="B299" s="650"/>
      <c r="C299" s="687"/>
      <c r="D299" s="687"/>
      <c r="E299" s="687"/>
      <c r="F299" s="1461"/>
    </row>
    <row r="300" spans="1:9" x14ac:dyDescent="0.2">
      <c r="A300" s="1916" t="s">
        <v>499</v>
      </c>
      <c r="B300" s="1917"/>
      <c r="C300" s="690"/>
      <c r="D300" s="690"/>
      <c r="E300" s="690"/>
      <c r="F300" s="674"/>
    </row>
    <row r="301" spans="1:9" ht="13.5" thickBot="1" x14ac:dyDescent="0.25">
      <c r="A301" s="688"/>
      <c r="B301" s="689"/>
      <c r="C301" s="690"/>
      <c r="D301" s="690"/>
      <c r="E301" s="690"/>
      <c r="F301" s="1462"/>
    </row>
    <row r="302" spans="1:9" ht="13.5" thickBot="1" x14ac:dyDescent="0.25">
      <c r="A302" s="691" t="s">
        <v>353</v>
      </c>
      <c r="B302" s="692" t="s">
        <v>500</v>
      </c>
      <c r="C302" s="1463">
        <f>C303+C310</f>
        <v>787529</v>
      </c>
      <c r="D302" s="1464">
        <f>D303+D310</f>
        <v>2069219</v>
      </c>
      <c r="E302" s="1463">
        <f>E303</f>
        <v>1964189</v>
      </c>
      <c r="F302" s="1482">
        <f>E302/D302</f>
        <v>0.94924171873542629</v>
      </c>
    </row>
    <row r="303" spans="1:9" x14ac:dyDescent="0.2">
      <c r="A303" s="693"/>
      <c r="B303" s="652" t="s">
        <v>501</v>
      </c>
      <c r="C303" s="1418">
        <f>C304+C306+C308</f>
        <v>682499</v>
      </c>
      <c r="D303" s="1419">
        <f>D304+D306+D308</f>
        <v>1964189</v>
      </c>
      <c r="E303" s="1418">
        <f>E304+E306+E308</f>
        <v>1964189</v>
      </c>
      <c r="F303" s="1483">
        <f>E303/D303</f>
        <v>1</v>
      </c>
    </row>
    <row r="304" spans="1:9" x14ac:dyDescent="0.2">
      <c r="A304" s="694"/>
      <c r="B304" s="673" t="s">
        <v>708</v>
      </c>
      <c r="C304" s="1420">
        <v>355354</v>
      </c>
      <c r="D304" s="1421">
        <v>1364559</v>
      </c>
      <c r="E304" s="1420">
        <v>1169183</v>
      </c>
      <c r="F304" s="700">
        <f>E304/D304</f>
        <v>0.85682114148233968</v>
      </c>
    </row>
    <row r="305" spans="1:6" x14ac:dyDescent="0.2">
      <c r="A305" s="694"/>
      <c r="B305" s="650" t="s">
        <v>749</v>
      </c>
      <c r="C305" s="1418"/>
      <c r="D305" s="1419"/>
      <c r="E305" s="1418"/>
      <c r="F305" s="700"/>
    </row>
    <row r="306" spans="1:6" x14ac:dyDescent="0.2">
      <c r="A306" s="694"/>
      <c r="B306" s="689" t="s">
        <v>484</v>
      </c>
      <c r="C306" s="1420">
        <v>182047</v>
      </c>
      <c r="D306" s="1421">
        <v>182047</v>
      </c>
      <c r="E306" s="1420">
        <v>377423</v>
      </c>
      <c r="F306" s="700">
        <f>E306/D306</f>
        <v>2.0732173559575275</v>
      </c>
    </row>
    <row r="307" spans="1:6" x14ac:dyDescent="0.2">
      <c r="A307" s="695"/>
      <c r="B307" s="650" t="s">
        <v>740</v>
      </c>
      <c r="C307" s="1420"/>
      <c r="D307" s="1421"/>
      <c r="E307" s="1420"/>
      <c r="F307" s="700"/>
    </row>
    <row r="308" spans="1:6" x14ac:dyDescent="0.2">
      <c r="A308" s="696"/>
      <c r="B308" s="1465" t="s">
        <v>478</v>
      </c>
      <c r="C308" s="1423">
        <v>145098</v>
      </c>
      <c r="D308" s="701">
        <v>417583</v>
      </c>
      <c r="E308" s="1423">
        <v>417583</v>
      </c>
      <c r="F308" s="1484">
        <f>E308/D308</f>
        <v>1</v>
      </c>
    </row>
    <row r="309" spans="1:6" x14ac:dyDescent="0.2">
      <c r="A309" s="695"/>
      <c r="B309" s="650"/>
      <c r="C309" s="1420"/>
      <c r="D309" s="1421"/>
      <c r="E309" s="1420"/>
      <c r="F309" s="698"/>
    </row>
    <row r="310" spans="1:6" x14ac:dyDescent="0.2">
      <c r="A310" s="695"/>
      <c r="B310" s="652" t="s">
        <v>741</v>
      </c>
      <c r="C310" s="1418">
        <f>C311+C313</f>
        <v>105030</v>
      </c>
      <c r="D310" s="1466">
        <f>D311+D313</f>
        <v>105030</v>
      </c>
      <c r="E310" s="1467"/>
      <c r="F310" s="697">
        <f>E310/D310</f>
        <v>0</v>
      </c>
    </row>
    <row r="311" spans="1:6" x14ac:dyDescent="0.2">
      <c r="A311" s="695"/>
      <c r="B311" s="689" t="s">
        <v>484</v>
      </c>
      <c r="C311" s="1420">
        <v>82700</v>
      </c>
      <c r="D311" s="1421">
        <v>82700</v>
      </c>
      <c r="E311" s="1420"/>
      <c r="F311" s="698">
        <f>E311/D311</f>
        <v>0</v>
      </c>
    </row>
    <row r="312" spans="1:6" x14ac:dyDescent="0.2">
      <c r="A312" s="695"/>
      <c r="B312" s="650" t="s">
        <v>742</v>
      </c>
      <c r="C312" s="1420"/>
      <c r="D312" s="1421"/>
      <c r="E312" s="1420"/>
      <c r="F312" s="698"/>
    </row>
    <row r="313" spans="1:6" x14ac:dyDescent="0.2">
      <c r="A313" s="695"/>
      <c r="B313" s="1468" t="s">
        <v>478</v>
      </c>
      <c r="C313" s="1420">
        <v>22330</v>
      </c>
      <c r="D313" s="1421">
        <v>22330</v>
      </c>
      <c r="E313" s="1420"/>
      <c r="F313" s="698">
        <f>E313/D313</f>
        <v>0</v>
      </c>
    </row>
    <row r="314" spans="1:6" ht="13.5" thickBot="1" x14ac:dyDescent="0.25">
      <c r="A314" s="695"/>
      <c r="B314" s="1469"/>
      <c r="C314" s="1420"/>
      <c r="D314" s="1421"/>
      <c r="E314" s="1420"/>
      <c r="F314" s="698"/>
    </row>
    <row r="315" spans="1:6" ht="14.25" thickTop="1" thickBot="1" x14ac:dyDescent="0.25">
      <c r="A315" s="1899" t="s">
        <v>502</v>
      </c>
      <c r="B315" s="1900"/>
      <c r="C315" s="1470">
        <f>C12+C293+C302</f>
        <v>104544563</v>
      </c>
      <c r="D315" s="1471">
        <f>D12+D293+D302</f>
        <v>322795317</v>
      </c>
      <c r="E315" s="1470">
        <f>E12+E293+E302</f>
        <v>137135954</v>
      </c>
      <c r="F315" s="1485">
        <f>E315/D315</f>
        <v>0.42483873457185256</v>
      </c>
    </row>
    <row r="316" spans="1:6" ht="13.5" thickTop="1" x14ac:dyDescent="0.2">
      <c r="A316" s="641"/>
      <c r="B316" s="641"/>
      <c r="C316" s="641"/>
      <c r="D316" s="641"/>
      <c r="E316" s="641"/>
      <c r="F316" s="641"/>
    </row>
  </sheetData>
  <mergeCells count="22">
    <mergeCell ref="A6:F6"/>
    <mergeCell ref="A7:F7"/>
    <mergeCell ref="C8:F8"/>
    <mergeCell ref="A9:B9"/>
    <mergeCell ref="C9:C11"/>
    <mergeCell ref="D9:D11"/>
    <mergeCell ref="E9:E11"/>
    <mergeCell ref="C136:F136"/>
    <mergeCell ref="A137:B137"/>
    <mergeCell ref="C137:C138"/>
    <mergeCell ref="D137:D138"/>
    <mergeCell ref="F9:F11"/>
    <mergeCell ref="F137:F138"/>
    <mergeCell ref="E137:E138"/>
    <mergeCell ref="A315:B315"/>
    <mergeCell ref="A263:B263"/>
    <mergeCell ref="C263:C264"/>
    <mergeCell ref="D263:D264"/>
    <mergeCell ref="E263:E264"/>
    <mergeCell ref="C262:F262"/>
    <mergeCell ref="F263:F264"/>
    <mergeCell ref="A300:B300"/>
  </mergeCells>
  <pageMargins left="0.7" right="0.7" top="0.75" bottom="0.75" header="0.3" footer="0.3"/>
  <pageSetup paperSize="9" scale="45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43" workbookViewId="0">
      <selection activeCell="A4" sqref="A4:F64"/>
    </sheetView>
  </sheetViews>
  <sheetFormatPr defaultRowHeight="12.75" x14ac:dyDescent="0.2"/>
  <cols>
    <col min="1" max="1" width="5.28515625" customWidth="1"/>
    <col min="2" max="2" width="49.5703125" customWidth="1"/>
    <col min="3" max="3" width="10.42578125" bestFit="1" customWidth="1"/>
    <col min="4" max="4" width="11.140625" customWidth="1"/>
    <col min="5" max="5" width="11.5703125" bestFit="1" customWidth="1"/>
    <col min="6" max="6" width="12.140625" customWidth="1"/>
  </cols>
  <sheetData>
    <row r="1" spans="1:6" x14ac:dyDescent="0.2">
      <c r="A1" s="1493"/>
      <c r="B1" s="1493"/>
      <c r="C1" s="1493"/>
      <c r="D1" s="1493"/>
      <c r="E1" s="1493"/>
    </row>
    <row r="2" spans="1:6" x14ac:dyDescent="0.2">
      <c r="A2" s="1493"/>
      <c r="B2" s="1493"/>
      <c r="C2" s="1493"/>
      <c r="D2" s="1493"/>
      <c r="E2" s="1493"/>
    </row>
    <row r="3" spans="1:6" x14ac:dyDescent="0.2">
      <c r="A3" s="1493"/>
      <c r="B3" s="1493"/>
      <c r="C3" s="1493"/>
      <c r="D3" s="1493"/>
      <c r="E3" s="1493"/>
    </row>
    <row r="4" spans="1:6" x14ac:dyDescent="0.2">
      <c r="A4" s="1924" t="s">
        <v>751</v>
      </c>
      <c r="B4" s="1925"/>
      <c r="C4" s="1925"/>
      <c r="D4" s="1925"/>
      <c r="E4" s="1925"/>
    </row>
    <row r="5" spans="1:6" x14ac:dyDescent="0.2">
      <c r="A5" s="1926" t="s">
        <v>770</v>
      </c>
      <c r="B5" s="1925"/>
      <c r="C5" s="1925"/>
      <c r="D5" s="1925"/>
      <c r="E5" s="1925"/>
    </row>
    <row r="6" spans="1:6" x14ac:dyDescent="0.2">
      <c r="A6" s="611"/>
      <c r="B6" s="611"/>
      <c r="C6" s="611"/>
      <c r="D6" s="611"/>
      <c r="E6" s="611"/>
    </row>
    <row r="7" spans="1:6" ht="13.5" thickBot="1" x14ac:dyDescent="0.25">
      <c r="A7" s="610"/>
      <c r="B7" s="610"/>
      <c r="C7" s="612"/>
      <c r="D7" s="612" t="s">
        <v>454</v>
      </c>
      <c r="E7" s="612"/>
    </row>
    <row r="8" spans="1:6" ht="24.75" customHeight="1" thickTop="1" x14ac:dyDescent="0.2">
      <c r="A8" s="1931" t="s">
        <v>455</v>
      </c>
      <c r="B8" s="1932"/>
      <c r="C8" s="1933" t="s">
        <v>686</v>
      </c>
      <c r="D8" s="1935" t="s">
        <v>743</v>
      </c>
      <c r="E8" s="1937" t="s">
        <v>467</v>
      </c>
      <c r="F8" s="1922" t="s">
        <v>435</v>
      </c>
    </row>
    <row r="9" spans="1:6" ht="13.5" thickBot="1" x14ac:dyDescent="0.25">
      <c r="A9" s="613" t="s">
        <v>456</v>
      </c>
      <c r="B9" s="614" t="s">
        <v>457</v>
      </c>
      <c r="C9" s="1934"/>
      <c r="D9" s="1936"/>
      <c r="E9" s="1938"/>
      <c r="F9" s="1923"/>
    </row>
    <row r="10" spans="1:6" ht="13.5" thickTop="1" x14ac:dyDescent="0.2">
      <c r="A10" s="1929" t="s">
        <v>458</v>
      </c>
      <c r="B10" s="1930"/>
      <c r="C10" s="615"/>
      <c r="D10" s="616"/>
      <c r="E10" s="1494"/>
      <c r="F10" s="617"/>
    </row>
    <row r="11" spans="1:6" x14ac:dyDescent="0.2">
      <c r="A11" s="618" t="s">
        <v>459</v>
      </c>
      <c r="B11" s="619" t="s">
        <v>42</v>
      </c>
      <c r="C11" s="620">
        <f>C16+C22+C29+C35</f>
        <v>28183045</v>
      </c>
      <c r="D11" s="621">
        <f>D16+D22+D29+D35+D40+D45+D50+D12</f>
        <v>38744751</v>
      </c>
      <c r="E11" s="1495">
        <f>E22+E35+E40+E45+E50+E54</f>
        <v>18467151</v>
      </c>
      <c r="F11" s="1531">
        <f>E11/D11</f>
        <v>0.47663620292720427</v>
      </c>
    </row>
    <row r="12" spans="1:6" x14ac:dyDescent="0.2">
      <c r="A12" s="1496"/>
      <c r="B12" s="1497" t="s">
        <v>497</v>
      </c>
      <c r="C12" s="622"/>
      <c r="D12" s="1498">
        <f>D13</f>
        <v>240000</v>
      </c>
      <c r="E12" s="1498"/>
      <c r="F12" s="1532"/>
    </row>
    <row r="13" spans="1:6" x14ac:dyDescent="0.2">
      <c r="A13" s="1499"/>
      <c r="B13" s="624" t="s">
        <v>752</v>
      </c>
      <c r="C13" s="622"/>
      <c r="D13" s="1508">
        <v>240000</v>
      </c>
      <c r="E13" s="1500"/>
      <c r="F13" s="1533"/>
    </row>
    <row r="14" spans="1:6" x14ac:dyDescent="0.2">
      <c r="A14" s="1499"/>
      <c r="B14" s="624" t="s">
        <v>753</v>
      </c>
      <c r="C14" s="622"/>
      <c r="D14" s="622"/>
      <c r="E14" s="1501"/>
      <c r="F14" s="1534"/>
    </row>
    <row r="15" spans="1:6" x14ac:dyDescent="0.2">
      <c r="A15" s="1496"/>
      <c r="B15" s="1502"/>
      <c r="C15" s="1503"/>
      <c r="D15" s="1503"/>
      <c r="E15" s="1504"/>
      <c r="F15" s="1535"/>
    </row>
    <row r="16" spans="1:6" x14ac:dyDescent="0.2">
      <c r="A16" s="1505"/>
      <c r="B16" s="1506" t="s">
        <v>460</v>
      </c>
      <c r="C16" s="629">
        <f>C17+C20</f>
        <v>16620614</v>
      </c>
      <c r="D16" s="629">
        <f>D17+D20</f>
        <v>12895844</v>
      </c>
      <c r="E16" s="1507"/>
      <c r="F16" s="1536"/>
    </row>
    <row r="17" spans="1:9" x14ac:dyDescent="0.2">
      <c r="A17" s="623"/>
      <c r="B17" s="624" t="s">
        <v>461</v>
      </c>
      <c r="C17" s="1508">
        <v>13086614</v>
      </c>
      <c r="D17" s="1508">
        <v>10153724</v>
      </c>
      <c r="E17" s="1500"/>
      <c r="F17" s="1533"/>
    </row>
    <row r="18" spans="1:9" x14ac:dyDescent="0.2">
      <c r="A18" s="623"/>
      <c r="B18" s="625" t="s">
        <v>754</v>
      </c>
      <c r="C18" s="1509"/>
      <c r="D18" s="1508"/>
      <c r="E18" s="1510"/>
      <c r="F18" s="1537"/>
    </row>
    <row r="19" spans="1:9" x14ac:dyDescent="0.2">
      <c r="A19" s="623"/>
      <c r="B19" s="624" t="s">
        <v>755</v>
      </c>
      <c r="C19" s="1509"/>
      <c r="D19" s="1508"/>
      <c r="E19" s="1510"/>
      <c r="F19" s="1537"/>
    </row>
    <row r="20" spans="1:9" x14ac:dyDescent="0.2">
      <c r="A20" s="626"/>
      <c r="B20" s="627" t="s">
        <v>462</v>
      </c>
      <c r="C20" s="1511">
        <v>3534000</v>
      </c>
      <c r="D20" s="1511">
        <v>2742120</v>
      </c>
      <c r="E20" s="1512"/>
      <c r="F20" s="1538"/>
      <c r="I20" s="63" t="s">
        <v>22</v>
      </c>
    </row>
    <row r="21" spans="1:9" x14ac:dyDescent="0.2">
      <c r="A21" s="628"/>
      <c r="B21" s="624"/>
      <c r="C21" s="1509"/>
      <c r="D21" s="1508"/>
      <c r="E21" s="1513"/>
      <c r="F21" s="1539"/>
    </row>
    <row r="22" spans="1:9" x14ac:dyDescent="0.2">
      <c r="A22" s="630"/>
      <c r="B22" s="1514" t="s">
        <v>38</v>
      </c>
      <c r="C22" s="1515">
        <f>C23+C27</f>
        <v>9209000</v>
      </c>
      <c r="D22" s="1515">
        <f>D23+D27</f>
        <v>9209000</v>
      </c>
      <c r="E22" s="1516">
        <f>E23+E27</f>
        <v>2471147</v>
      </c>
      <c r="F22" s="1540">
        <f>E22/D22</f>
        <v>0.26834042784232814</v>
      </c>
    </row>
    <row r="23" spans="1:9" x14ac:dyDescent="0.2">
      <c r="A23" s="630"/>
      <c r="B23" s="624" t="s">
        <v>752</v>
      </c>
      <c r="C23" s="1508">
        <v>7251181</v>
      </c>
      <c r="D23" s="1508">
        <v>7251181</v>
      </c>
      <c r="E23" s="1547">
        <v>1945785</v>
      </c>
      <c r="F23" s="1540">
        <f>E23/D23</f>
        <v>0.26834042620091819</v>
      </c>
    </row>
    <row r="24" spans="1:9" x14ac:dyDescent="0.2">
      <c r="A24" s="630"/>
      <c r="B24" s="624" t="s">
        <v>756</v>
      </c>
      <c r="C24" s="1517"/>
      <c r="D24" s="1517"/>
      <c r="E24" s="1516"/>
      <c r="F24" s="1540"/>
    </row>
    <row r="25" spans="1:9" x14ac:dyDescent="0.2">
      <c r="A25" s="630"/>
      <c r="B25" s="624" t="s">
        <v>757</v>
      </c>
      <c r="C25" s="1517"/>
      <c r="D25" s="1517"/>
      <c r="E25" s="1516"/>
      <c r="F25" s="1540"/>
    </row>
    <row r="26" spans="1:9" x14ac:dyDescent="0.2">
      <c r="A26" s="630"/>
      <c r="B26" s="624" t="s">
        <v>758</v>
      </c>
      <c r="C26" s="1517"/>
      <c r="D26" s="1517"/>
      <c r="E26" s="1516"/>
      <c r="F26" s="1540"/>
    </row>
    <row r="27" spans="1:9" x14ac:dyDescent="0.2">
      <c r="A27" s="633"/>
      <c r="B27" s="627" t="s">
        <v>462</v>
      </c>
      <c r="C27" s="1518">
        <v>1957819</v>
      </c>
      <c r="D27" s="1518">
        <v>1957819</v>
      </c>
      <c r="E27" s="1548">
        <v>525362</v>
      </c>
      <c r="F27" s="1541">
        <f>E27/D27</f>
        <v>0.26834043392162399</v>
      </c>
    </row>
    <row r="28" spans="1:9" x14ac:dyDescent="0.2">
      <c r="A28" s="630"/>
      <c r="B28" s="1520"/>
      <c r="C28" s="1517"/>
      <c r="D28" s="1517"/>
      <c r="E28" s="1516"/>
      <c r="F28" s="1540"/>
    </row>
    <row r="29" spans="1:9" x14ac:dyDescent="0.2">
      <c r="A29" s="630"/>
      <c r="B29" s="1521" t="s">
        <v>759</v>
      </c>
      <c r="C29" s="1517">
        <f>C30+C33</f>
        <v>643903</v>
      </c>
      <c r="D29" s="629">
        <f>D30+D33</f>
        <v>643903</v>
      </c>
      <c r="E29" s="1516"/>
      <c r="F29" s="1542"/>
    </row>
    <row r="30" spans="1:9" x14ac:dyDescent="0.2">
      <c r="A30" s="630"/>
      <c r="B30" s="624" t="s">
        <v>752</v>
      </c>
      <c r="C30" s="1509">
        <v>507010</v>
      </c>
      <c r="D30" s="1508">
        <v>507010</v>
      </c>
      <c r="E30" s="1516"/>
      <c r="F30" s="1543"/>
    </row>
    <row r="31" spans="1:9" x14ac:dyDescent="0.2">
      <c r="A31" s="630"/>
      <c r="B31" s="624" t="s">
        <v>760</v>
      </c>
      <c r="C31" s="1509"/>
      <c r="D31" s="1517"/>
      <c r="E31" s="1516"/>
      <c r="F31" s="1543"/>
    </row>
    <row r="32" spans="1:9" x14ac:dyDescent="0.2">
      <c r="A32" s="630"/>
      <c r="B32" s="624" t="s">
        <v>761</v>
      </c>
      <c r="C32" s="1509"/>
      <c r="D32" s="1517"/>
      <c r="E32" s="1516"/>
      <c r="F32" s="1543"/>
    </row>
    <row r="33" spans="1:6" x14ac:dyDescent="0.2">
      <c r="A33" s="633"/>
      <c r="B33" s="627" t="s">
        <v>462</v>
      </c>
      <c r="C33" s="1518">
        <v>136893</v>
      </c>
      <c r="D33" s="1511">
        <v>136893</v>
      </c>
      <c r="E33" s="1519"/>
      <c r="F33" s="1541"/>
    </row>
    <row r="34" spans="1:6" x14ac:dyDescent="0.2">
      <c r="A34" s="630"/>
      <c r="B34" s="624"/>
      <c r="C34" s="1509"/>
      <c r="D34" s="1508"/>
      <c r="E34" s="1516"/>
      <c r="F34" s="1540"/>
    </row>
    <row r="35" spans="1:6" x14ac:dyDescent="0.2">
      <c r="A35" s="630"/>
      <c r="B35" s="631" t="s">
        <v>479</v>
      </c>
      <c r="C35" s="1517">
        <f>C36+C38</f>
        <v>1709528</v>
      </c>
      <c r="D35" s="629">
        <f>D36+D38</f>
        <v>9742161</v>
      </c>
      <c r="E35" s="1516">
        <f>E36+E38</f>
        <v>9742161</v>
      </c>
      <c r="F35" s="1540">
        <f>E35/D35</f>
        <v>1</v>
      </c>
    </row>
    <row r="36" spans="1:6" x14ac:dyDescent="0.2">
      <c r="A36" s="630"/>
      <c r="B36" s="624" t="s">
        <v>461</v>
      </c>
      <c r="C36" s="1509">
        <v>1346085</v>
      </c>
      <c r="D36" s="1508">
        <v>7670993</v>
      </c>
      <c r="E36" s="1522">
        <v>7670993</v>
      </c>
      <c r="F36" s="1543">
        <f>E36/D36</f>
        <v>1</v>
      </c>
    </row>
    <row r="37" spans="1:6" x14ac:dyDescent="0.2">
      <c r="A37" s="630"/>
      <c r="B37" s="624" t="s">
        <v>762</v>
      </c>
      <c r="C37" s="1517"/>
      <c r="D37" s="1517"/>
      <c r="E37" s="1516"/>
      <c r="F37" s="1540"/>
    </row>
    <row r="38" spans="1:6" x14ac:dyDescent="0.2">
      <c r="A38" s="633"/>
      <c r="B38" s="627" t="s">
        <v>462</v>
      </c>
      <c r="C38" s="1511">
        <v>363443</v>
      </c>
      <c r="D38" s="1511">
        <v>2071168</v>
      </c>
      <c r="E38" s="1523">
        <v>2071168</v>
      </c>
      <c r="F38" s="1541">
        <f>E38/D38</f>
        <v>1</v>
      </c>
    </row>
    <row r="39" spans="1:6" x14ac:dyDescent="0.2">
      <c r="A39" s="630"/>
      <c r="B39" s="624"/>
      <c r="C39" s="1524"/>
      <c r="D39" s="1525"/>
      <c r="E39" s="1522"/>
      <c r="F39" s="1543"/>
    </row>
    <row r="40" spans="1:6" x14ac:dyDescent="0.2">
      <c r="A40" s="630"/>
      <c r="B40" s="631" t="s">
        <v>763</v>
      </c>
      <c r="C40" s="1508"/>
      <c r="D40" s="1530">
        <f>D41+D43</f>
        <v>1769110</v>
      </c>
      <c r="E40" s="1516">
        <f>E41+E43</f>
        <v>1769110</v>
      </c>
      <c r="F40" s="1540">
        <f>E40/D40</f>
        <v>1</v>
      </c>
    </row>
    <row r="41" spans="1:6" x14ac:dyDescent="0.2">
      <c r="A41" s="630"/>
      <c r="B41" s="624" t="s">
        <v>764</v>
      </c>
      <c r="C41" s="632"/>
      <c r="D41" s="1529">
        <v>1393000</v>
      </c>
      <c r="E41" s="1500">
        <v>1393000</v>
      </c>
      <c r="F41" s="1533">
        <f>E41/D41</f>
        <v>1</v>
      </c>
    </row>
    <row r="42" spans="1:6" x14ac:dyDescent="0.2">
      <c r="A42" s="630"/>
      <c r="B42" s="624" t="s">
        <v>765</v>
      </c>
      <c r="C42" s="1508"/>
      <c r="D42" s="1508"/>
      <c r="E42" s="1500"/>
      <c r="F42" s="1540"/>
    </row>
    <row r="43" spans="1:6" x14ac:dyDescent="0.2">
      <c r="A43" s="633"/>
      <c r="B43" s="627" t="s">
        <v>462</v>
      </c>
      <c r="C43" s="1526"/>
      <c r="D43" s="1512">
        <v>376110</v>
      </c>
      <c r="E43" s="1512">
        <v>376110</v>
      </c>
      <c r="F43" s="1538">
        <f>E43/D43</f>
        <v>1</v>
      </c>
    </row>
    <row r="44" spans="1:6" x14ac:dyDescent="0.2">
      <c r="A44" s="630"/>
      <c r="B44" s="624"/>
      <c r="C44" s="1515"/>
      <c r="D44" s="1515"/>
      <c r="E44" s="1500"/>
      <c r="F44" s="1533"/>
    </row>
    <row r="45" spans="1:6" x14ac:dyDescent="0.2">
      <c r="A45" s="630"/>
      <c r="B45" s="631" t="s">
        <v>766</v>
      </c>
      <c r="C45" s="1515"/>
      <c r="D45" s="1515">
        <f>D46+D48</f>
        <v>3889133</v>
      </c>
      <c r="E45" s="1516">
        <f>E46+E48</f>
        <v>3889133</v>
      </c>
      <c r="F45" s="1540">
        <f>E45/D45</f>
        <v>1</v>
      </c>
    </row>
    <row r="46" spans="1:6" x14ac:dyDescent="0.2">
      <c r="A46" s="630"/>
      <c r="B46" s="624" t="s">
        <v>752</v>
      </c>
      <c r="C46" s="1515"/>
      <c r="D46" s="1500">
        <v>3409440</v>
      </c>
      <c r="E46" s="1500">
        <v>3409440</v>
      </c>
      <c r="F46" s="1533">
        <f>E46/D46</f>
        <v>1</v>
      </c>
    </row>
    <row r="47" spans="1:6" x14ac:dyDescent="0.2">
      <c r="A47" s="630"/>
      <c r="B47" s="624" t="s">
        <v>767</v>
      </c>
      <c r="C47" s="1515"/>
      <c r="D47" s="1500"/>
      <c r="E47" s="1500"/>
      <c r="F47" s="1533"/>
    </row>
    <row r="48" spans="1:6" x14ac:dyDescent="0.2">
      <c r="A48" s="633"/>
      <c r="B48" s="627" t="s">
        <v>462</v>
      </c>
      <c r="C48" s="1526"/>
      <c r="D48" s="1512">
        <v>479693</v>
      </c>
      <c r="E48" s="1512">
        <v>479693</v>
      </c>
      <c r="F48" s="1538">
        <f>E48/D48</f>
        <v>1</v>
      </c>
    </row>
    <row r="49" spans="1:6" x14ac:dyDescent="0.2">
      <c r="A49" s="630"/>
      <c r="B49" s="624"/>
      <c r="C49" s="1515"/>
      <c r="D49" s="1515"/>
      <c r="E49" s="1500"/>
      <c r="F49" s="1533"/>
    </row>
    <row r="50" spans="1:6" x14ac:dyDescent="0.2">
      <c r="A50" s="630"/>
      <c r="B50" s="631" t="s">
        <v>768</v>
      </c>
      <c r="C50" s="1515"/>
      <c r="D50" s="1515">
        <f>D51+D53</f>
        <v>355600</v>
      </c>
      <c r="E50" s="1516">
        <f>E51+E53</f>
        <v>355600</v>
      </c>
      <c r="F50" s="1540">
        <f>E50/D50</f>
        <v>1</v>
      </c>
    </row>
    <row r="51" spans="1:6" x14ac:dyDescent="0.2">
      <c r="A51" s="630"/>
      <c r="B51" s="624" t="s">
        <v>752</v>
      </c>
      <c r="C51" s="1515"/>
      <c r="D51" s="1500">
        <v>280000</v>
      </c>
      <c r="E51" s="1500">
        <v>280000</v>
      </c>
      <c r="F51" s="1533">
        <f>E51/D51</f>
        <v>1</v>
      </c>
    </row>
    <row r="52" spans="1:6" x14ac:dyDescent="0.2">
      <c r="A52" s="630"/>
      <c r="B52" s="624" t="s">
        <v>769</v>
      </c>
      <c r="C52" s="1515"/>
      <c r="D52" s="1500"/>
      <c r="E52" s="1500"/>
      <c r="F52" s="1533"/>
    </row>
    <row r="53" spans="1:6" x14ac:dyDescent="0.2">
      <c r="A53" s="633"/>
      <c r="B53" s="627" t="s">
        <v>462</v>
      </c>
      <c r="C53" s="1511"/>
      <c r="D53" s="1512">
        <v>75600</v>
      </c>
      <c r="E53" s="1512">
        <v>75600</v>
      </c>
      <c r="F53" s="1538">
        <f>E53/D53</f>
        <v>1</v>
      </c>
    </row>
    <row r="54" spans="1:6" x14ac:dyDescent="0.2">
      <c r="A54" s="630"/>
      <c r="B54" s="631" t="s">
        <v>771</v>
      </c>
      <c r="C54" s="1508"/>
      <c r="D54" s="1500"/>
      <c r="E54" s="1516">
        <f>E55</f>
        <v>240000</v>
      </c>
      <c r="F54" s="1533"/>
    </row>
    <row r="55" spans="1:6" x14ac:dyDescent="0.2">
      <c r="A55" s="630"/>
      <c r="B55" s="624" t="s">
        <v>752</v>
      </c>
      <c r="C55" s="1508"/>
      <c r="D55" s="1500"/>
      <c r="E55" s="1500">
        <v>240000</v>
      </c>
      <c r="F55" s="1533"/>
    </row>
    <row r="56" spans="1:6" x14ac:dyDescent="0.2">
      <c r="A56" s="630"/>
      <c r="B56" s="624" t="s">
        <v>753</v>
      </c>
      <c r="C56" s="1508"/>
      <c r="D56" s="1500"/>
      <c r="E56" s="1500"/>
      <c r="F56" s="1533"/>
    </row>
    <row r="57" spans="1:6" x14ac:dyDescent="0.2">
      <c r="A57" s="630"/>
      <c r="B57" s="624"/>
      <c r="C57" s="1508"/>
      <c r="D57" s="634"/>
      <c r="E57" s="1500"/>
      <c r="F57" s="1540"/>
    </row>
    <row r="58" spans="1:6" x14ac:dyDescent="0.2">
      <c r="A58" s="635" t="s">
        <v>353</v>
      </c>
      <c r="B58" s="636" t="s">
        <v>464</v>
      </c>
      <c r="C58" s="637"/>
      <c r="D58" s="637"/>
      <c r="E58" s="1527"/>
      <c r="F58" s="1544"/>
    </row>
    <row r="59" spans="1:6" x14ac:dyDescent="0.2">
      <c r="A59" s="633"/>
      <c r="B59" s="638"/>
      <c r="C59" s="1526"/>
      <c r="D59" s="1526"/>
      <c r="E59" s="1519"/>
      <c r="F59" s="1545"/>
    </row>
    <row r="60" spans="1:6" x14ac:dyDescent="0.2">
      <c r="A60" s="630"/>
      <c r="B60" s="639"/>
      <c r="C60" s="1515"/>
      <c r="D60" s="1515"/>
      <c r="E60" s="1516"/>
      <c r="F60" s="1540"/>
    </row>
    <row r="61" spans="1:6" x14ac:dyDescent="0.2">
      <c r="A61" s="635" t="s">
        <v>353</v>
      </c>
      <c r="B61" s="636" t="s">
        <v>465</v>
      </c>
      <c r="C61" s="1515"/>
      <c r="D61" s="1515"/>
      <c r="E61" s="1516"/>
      <c r="F61" s="1540"/>
    </row>
    <row r="62" spans="1:6" ht="13.5" thickBot="1" x14ac:dyDescent="0.25">
      <c r="A62" s="633"/>
      <c r="B62" s="638"/>
      <c r="C62" s="1526"/>
      <c r="D62" s="1526"/>
      <c r="E62" s="1519"/>
      <c r="F62" s="1545"/>
    </row>
    <row r="63" spans="1:6" ht="14.25" thickTop="1" thickBot="1" x14ac:dyDescent="0.25">
      <c r="A63" s="1927" t="s">
        <v>466</v>
      </c>
      <c r="B63" s="1928"/>
      <c r="C63" s="640">
        <f>C11</f>
        <v>28183045</v>
      </c>
      <c r="D63" s="640">
        <f>D11</f>
        <v>38744751</v>
      </c>
      <c r="E63" s="1528">
        <f>E11</f>
        <v>18467151</v>
      </c>
      <c r="F63" s="1546">
        <f>F11</f>
        <v>0.47663620292720427</v>
      </c>
    </row>
    <row r="64" spans="1:6" ht="13.5" thickTop="1" x14ac:dyDescent="0.2">
      <c r="A64" s="611"/>
      <c r="B64" s="611"/>
      <c r="C64" s="611"/>
      <c r="D64" s="611"/>
      <c r="E64" s="611"/>
    </row>
  </sheetData>
  <mergeCells count="9">
    <mergeCell ref="F8:F9"/>
    <mergeCell ref="A4:E4"/>
    <mergeCell ref="A5:E5"/>
    <mergeCell ref="A63:B63"/>
    <mergeCell ref="A10:B10"/>
    <mergeCell ref="A8:B8"/>
    <mergeCell ref="C8:C9"/>
    <mergeCell ref="D8:D9"/>
    <mergeCell ref="E8:E9"/>
  </mergeCells>
  <pageMargins left="0.7" right="0.7" top="0.75" bottom="0.75" header="0.3" footer="0.3"/>
  <pageSetup paperSize="9" scale="7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23"/>
  <sheetViews>
    <sheetView topLeftCell="F1" workbookViewId="0">
      <selection activeCell="S20" sqref="S20"/>
    </sheetView>
  </sheetViews>
  <sheetFormatPr defaultRowHeight="12.75" x14ac:dyDescent="0.2"/>
  <cols>
    <col min="1" max="1" width="24.28515625" customWidth="1"/>
    <col min="2" max="2" width="15.42578125" customWidth="1"/>
    <col min="3" max="3" width="14.42578125" bestFit="1" customWidth="1"/>
    <col min="4" max="4" width="15" customWidth="1"/>
    <col min="5" max="5" width="14.42578125" bestFit="1" customWidth="1"/>
    <col min="6" max="6" width="14.28515625" customWidth="1"/>
    <col min="11" max="11" width="14.42578125" customWidth="1"/>
    <col min="12" max="12" width="9.140625" hidden="1" customWidth="1"/>
    <col min="13" max="13" width="12.42578125" hidden="1" customWidth="1"/>
    <col min="16" max="16" width="14.42578125" bestFit="1" customWidth="1"/>
    <col min="17" max="17" width="17" customWidth="1"/>
    <col min="18" max="18" width="19.140625" customWidth="1"/>
    <col min="19" max="19" width="11.7109375" bestFit="1" customWidth="1"/>
    <col min="20" max="20" width="9.7109375" bestFit="1" customWidth="1"/>
    <col min="21" max="21" width="13" customWidth="1"/>
    <col min="22" max="23" width="9.140625" customWidth="1"/>
    <col min="24" max="24" width="14.42578125" bestFit="1" customWidth="1"/>
    <col min="25" max="25" width="13" bestFit="1" customWidth="1"/>
    <col min="26" max="26" width="11.7109375" bestFit="1" customWidth="1"/>
    <col min="27" max="27" width="16.85546875" customWidth="1"/>
    <col min="28" max="28" width="10" customWidth="1"/>
    <col min="29" max="29" width="14.42578125" bestFit="1" customWidth="1"/>
  </cols>
  <sheetData>
    <row r="3" spans="1:31" x14ac:dyDescent="0.2">
      <c r="F3">
        <v>0</v>
      </c>
    </row>
    <row r="5" spans="1:31" x14ac:dyDescent="0.2">
      <c r="A5" s="1939" t="s">
        <v>772</v>
      </c>
      <c r="B5" s="1583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273"/>
      <c r="AE5" s="273"/>
    </row>
    <row r="7" spans="1:31" x14ac:dyDescent="0.2">
      <c r="A7" s="1939" t="s">
        <v>665</v>
      </c>
      <c r="B7" s="1583"/>
      <c r="C7" s="1583"/>
      <c r="D7" s="1583"/>
      <c r="E7" s="1583"/>
      <c r="F7" s="1583"/>
      <c r="G7" s="1583"/>
      <c r="H7" s="1583"/>
      <c r="I7" s="1583"/>
      <c r="J7" s="1583"/>
      <c r="K7" s="1583"/>
      <c r="L7" s="1583"/>
      <c r="M7" s="1583"/>
      <c r="N7" s="1583"/>
      <c r="O7" s="1583"/>
      <c r="P7" s="1583"/>
      <c r="Q7" s="1583"/>
      <c r="R7" s="1583"/>
      <c r="S7" s="1583"/>
      <c r="T7" s="1583"/>
      <c r="U7" s="1583"/>
      <c r="V7" s="1583"/>
      <c r="W7" s="1583"/>
      <c r="X7" s="1583"/>
      <c r="Y7" s="1583"/>
      <c r="Z7" s="1583"/>
      <c r="AA7" s="1583"/>
      <c r="AB7" s="1583"/>
      <c r="AC7" s="1583"/>
      <c r="AD7" s="273"/>
      <c r="AE7" s="273"/>
    </row>
    <row r="12" spans="1:31" ht="13.5" thickBot="1" x14ac:dyDescent="0.25"/>
    <row r="13" spans="1:31" ht="18" thickTop="1" x14ac:dyDescent="0.25">
      <c r="A13" s="1942" t="s">
        <v>206</v>
      </c>
      <c r="B13" s="1945" t="s">
        <v>207</v>
      </c>
      <c r="C13" s="1946"/>
      <c r="D13" s="1946"/>
      <c r="E13" s="1946"/>
      <c r="F13" s="1946"/>
      <c r="G13" s="1946"/>
      <c r="H13" s="1946"/>
      <c r="I13" s="1946"/>
      <c r="J13" s="1946"/>
      <c r="K13" s="1946"/>
      <c r="L13" s="1946"/>
      <c r="M13" s="1946"/>
      <c r="N13" s="1948" t="s">
        <v>208</v>
      </c>
      <c r="O13" s="1949"/>
      <c r="P13" s="1949"/>
      <c r="Q13" s="1949"/>
      <c r="R13" s="1950" t="s">
        <v>209</v>
      </c>
      <c r="S13" s="1949" t="s">
        <v>238</v>
      </c>
      <c r="T13" s="1949"/>
      <c r="U13" s="1949"/>
      <c r="V13" s="1949"/>
      <c r="W13" s="1949"/>
      <c r="X13" s="1949"/>
      <c r="Y13" s="1949"/>
      <c r="Z13" s="1949"/>
      <c r="AA13" s="1949"/>
      <c r="AB13" s="1949"/>
      <c r="AC13" s="1953"/>
      <c r="AD13" s="209"/>
      <c r="AE13" s="209"/>
    </row>
    <row r="14" spans="1:31" ht="17.25" customHeight="1" x14ac:dyDescent="0.25">
      <c r="A14" s="1943"/>
      <c r="B14" s="1940" t="s">
        <v>210</v>
      </c>
      <c r="C14" s="1940" t="s">
        <v>211</v>
      </c>
      <c r="D14" s="1940" t="s">
        <v>212</v>
      </c>
      <c r="E14" s="1940" t="s">
        <v>213</v>
      </c>
      <c r="F14" s="1940" t="s">
        <v>214</v>
      </c>
      <c r="G14" s="210"/>
      <c r="H14" s="210"/>
      <c r="I14" s="210"/>
      <c r="J14" s="210"/>
      <c r="K14" s="1940" t="s">
        <v>226</v>
      </c>
      <c r="L14" s="1940" t="s">
        <v>264</v>
      </c>
      <c r="M14" s="1958" t="s">
        <v>265</v>
      </c>
      <c r="N14" s="1947" t="s">
        <v>215</v>
      </c>
      <c r="O14" s="1947" t="s">
        <v>9</v>
      </c>
      <c r="P14" s="1947" t="s">
        <v>216</v>
      </c>
      <c r="Q14" s="1962" t="s">
        <v>227</v>
      </c>
      <c r="R14" s="1951"/>
      <c r="S14" s="1960" t="s">
        <v>43</v>
      </c>
      <c r="T14" s="1940" t="s">
        <v>217</v>
      </c>
      <c r="U14" s="1940" t="s">
        <v>19</v>
      </c>
      <c r="V14" s="1940" t="s">
        <v>83</v>
      </c>
      <c r="W14" s="1940" t="s">
        <v>342</v>
      </c>
      <c r="X14" s="1940" t="s">
        <v>218</v>
      </c>
      <c r="Y14" s="1940" t="s">
        <v>219</v>
      </c>
      <c r="Z14" s="210"/>
      <c r="AA14" s="1940" t="s">
        <v>17</v>
      </c>
      <c r="AB14" s="331"/>
      <c r="AC14" s="1956" t="s">
        <v>228</v>
      </c>
      <c r="AD14" s="211"/>
      <c r="AE14" s="1954"/>
    </row>
    <row r="15" spans="1:31" ht="127.5" customHeight="1" x14ac:dyDescent="0.25">
      <c r="A15" s="1943"/>
      <c r="B15" s="1941"/>
      <c r="C15" s="1941"/>
      <c r="D15" s="1941"/>
      <c r="E15" s="1941"/>
      <c r="F15" s="1941"/>
      <c r="G15" s="212" t="s">
        <v>222</v>
      </c>
      <c r="H15" s="212" t="s">
        <v>223</v>
      </c>
      <c r="I15" s="212" t="s">
        <v>224</v>
      </c>
      <c r="J15" s="212" t="s">
        <v>225</v>
      </c>
      <c r="K15" s="1955"/>
      <c r="L15" s="1964"/>
      <c r="M15" s="1959"/>
      <c r="N15" s="1941"/>
      <c r="O15" s="1941"/>
      <c r="P15" s="1941"/>
      <c r="Q15" s="1963"/>
      <c r="R15" s="1952"/>
      <c r="S15" s="1961"/>
      <c r="T15" s="1941"/>
      <c r="U15" s="1941"/>
      <c r="V15" s="1941"/>
      <c r="W15" s="1941"/>
      <c r="X15" s="1941"/>
      <c r="Y15" s="1941"/>
      <c r="Z15" s="212" t="s">
        <v>213</v>
      </c>
      <c r="AA15" s="1941"/>
      <c r="AB15" s="332" t="s">
        <v>343</v>
      </c>
      <c r="AC15" s="1957"/>
      <c r="AD15" s="211"/>
      <c r="AE15" s="1954"/>
    </row>
    <row r="16" spans="1:31" ht="22.5" customHeight="1" thickBot="1" x14ac:dyDescent="0.3">
      <c r="A16" s="1944"/>
      <c r="B16" s="213">
        <v>1</v>
      </c>
      <c r="C16" s="214">
        <v>2</v>
      </c>
      <c r="D16" s="215">
        <v>3</v>
      </c>
      <c r="E16" s="215">
        <v>4</v>
      </c>
      <c r="F16" s="215">
        <v>5</v>
      </c>
      <c r="G16" s="215">
        <v>6</v>
      </c>
      <c r="H16" s="215">
        <v>7</v>
      </c>
      <c r="I16" s="215">
        <v>8</v>
      </c>
      <c r="J16" s="215">
        <v>9</v>
      </c>
      <c r="K16" s="215">
        <v>10</v>
      </c>
      <c r="L16" s="216">
        <v>11</v>
      </c>
      <c r="M16" s="216">
        <v>12</v>
      </c>
      <c r="N16" s="214">
        <v>16</v>
      </c>
      <c r="O16" s="215">
        <v>17</v>
      </c>
      <c r="P16" s="215">
        <v>18</v>
      </c>
      <c r="Q16" s="218">
        <v>19</v>
      </c>
      <c r="R16" s="219">
        <v>20</v>
      </c>
      <c r="S16" s="214">
        <v>21</v>
      </c>
      <c r="T16" s="215">
        <v>22</v>
      </c>
      <c r="U16" s="215">
        <v>23</v>
      </c>
      <c r="V16" s="215">
        <v>24</v>
      </c>
      <c r="W16" s="215">
        <v>25</v>
      </c>
      <c r="X16" s="215">
        <v>26</v>
      </c>
      <c r="Y16" s="215">
        <v>27</v>
      </c>
      <c r="Z16" s="220">
        <v>28</v>
      </c>
      <c r="AA16" s="220">
        <v>29</v>
      </c>
      <c r="AB16" s="220">
        <v>30</v>
      </c>
      <c r="AC16" s="217">
        <v>31</v>
      </c>
      <c r="AD16" s="221"/>
      <c r="AE16" s="221"/>
    </row>
    <row r="17" spans="1:31" ht="35.25" thickTop="1" x14ac:dyDescent="0.25">
      <c r="A17" s="255" t="s">
        <v>221</v>
      </c>
      <c r="B17" s="222">
        <v>3912947</v>
      </c>
      <c r="C17" s="223">
        <v>71554807</v>
      </c>
      <c r="D17" s="223">
        <v>68112556</v>
      </c>
      <c r="E17" s="226"/>
      <c r="F17" s="268">
        <f>B17+D17-C17</f>
        <v>470696</v>
      </c>
      <c r="G17" s="267"/>
      <c r="H17" s="233"/>
      <c r="I17" s="264"/>
      <c r="J17" s="268"/>
      <c r="K17" s="268">
        <f>F17</f>
        <v>470696</v>
      </c>
      <c r="L17" s="266"/>
      <c r="M17" s="224">
        <f>K17</f>
        <v>470696</v>
      </c>
      <c r="N17" s="227"/>
      <c r="O17" s="225"/>
      <c r="P17" s="225"/>
      <c r="Q17" s="260"/>
      <c r="R17" s="245">
        <f>M17</f>
        <v>470696</v>
      </c>
      <c r="S17" s="227"/>
      <c r="T17" s="225"/>
      <c r="U17" s="225">
        <v>470696</v>
      </c>
      <c r="V17" s="225"/>
      <c r="W17" s="225"/>
      <c r="X17" s="225"/>
      <c r="Y17" s="225"/>
      <c r="Z17" s="225"/>
      <c r="AA17" s="312"/>
      <c r="AB17" s="333"/>
      <c r="AC17" s="228">
        <f>SUM(S17:AB17)</f>
        <v>470696</v>
      </c>
      <c r="AD17" s="229"/>
      <c r="AE17" s="294"/>
    </row>
    <row r="18" spans="1:31" ht="41.25" customHeight="1" thickBot="1" x14ac:dyDescent="0.3">
      <c r="A18" s="256" t="s">
        <v>24</v>
      </c>
      <c r="B18" s="230">
        <v>1015078</v>
      </c>
      <c r="C18" s="231">
        <v>35076692</v>
      </c>
      <c r="D18" s="232">
        <v>35597639</v>
      </c>
      <c r="E18" s="235"/>
      <c r="F18" s="272">
        <f>B18+D18-C18</f>
        <v>1536025</v>
      </c>
      <c r="G18" s="267"/>
      <c r="H18" s="233"/>
      <c r="I18" s="264"/>
      <c r="J18" s="269"/>
      <c r="K18" s="269">
        <f>F18</f>
        <v>1536025</v>
      </c>
      <c r="L18" s="267"/>
      <c r="M18" s="234">
        <f>K18</f>
        <v>1536025</v>
      </c>
      <c r="N18" s="236"/>
      <c r="O18" s="237"/>
      <c r="P18" s="237"/>
      <c r="Q18" s="261"/>
      <c r="R18" s="246">
        <v>1536025</v>
      </c>
      <c r="S18" s="236"/>
      <c r="T18" s="237"/>
      <c r="U18" s="237">
        <v>1536025</v>
      </c>
      <c r="V18" s="237"/>
      <c r="W18" s="237"/>
      <c r="X18" s="237"/>
      <c r="Y18" s="238"/>
      <c r="Z18" s="238"/>
      <c r="AA18" s="311"/>
      <c r="AB18" s="311"/>
      <c r="AC18" s="239">
        <f>SUM(S18:AA18)</f>
        <v>1536025</v>
      </c>
      <c r="AD18" s="229"/>
      <c r="AE18" s="294"/>
    </row>
    <row r="19" spans="1:31" ht="41.25" customHeight="1" thickTop="1" thickBot="1" x14ac:dyDescent="0.3">
      <c r="A19" s="257" t="s">
        <v>42</v>
      </c>
      <c r="B19" s="253">
        <v>639328591</v>
      </c>
      <c r="C19" s="244">
        <v>326295128</v>
      </c>
      <c r="D19" s="244">
        <v>297525105</v>
      </c>
      <c r="E19" s="271">
        <v>108984722</v>
      </c>
      <c r="F19" s="270">
        <f>B19-C19+D19-E19</f>
        <v>501573846</v>
      </c>
      <c r="G19" s="247"/>
      <c r="H19" s="247"/>
      <c r="I19" s="265"/>
      <c r="J19" s="270"/>
      <c r="K19" s="270">
        <f>F19</f>
        <v>501573846</v>
      </c>
      <c r="L19" s="247">
        <v>-4</v>
      </c>
      <c r="M19" s="248"/>
      <c r="N19" s="262"/>
      <c r="O19" s="249"/>
      <c r="P19" s="249">
        <v>409502860</v>
      </c>
      <c r="Q19" s="235">
        <f>P19</f>
        <v>409502860</v>
      </c>
      <c r="R19" s="250">
        <f>K19-Q19</f>
        <v>92070986</v>
      </c>
      <c r="S19" s="1550">
        <v>2157349</v>
      </c>
      <c r="T19" s="249">
        <v>167194</v>
      </c>
      <c r="U19" s="249">
        <v>14665668</v>
      </c>
      <c r="V19" s="249"/>
      <c r="W19" s="249"/>
      <c r="X19" s="249">
        <v>365062694</v>
      </c>
      <c r="Y19" s="251">
        <v>19692560</v>
      </c>
      <c r="Z19" s="1549">
        <v>7757395</v>
      </c>
      <c r="AA19" s="254">
        <v>92070986</v>
      </c>
      <c r="AB19" s="334"/>
      <c r="AC19" s="252">
        <f>SUM(S19:AB19)</f>
        <v>501573846</v>
      </c>
      <c r="AD19" s="229"/>
      <c r="AE19" s="294"/>
    </row>
    <row r="20" spans="1:31" ht="35.25" thickBot="1" x14ac:dyDescent="0.3">
      <c r="A20" s="258" t="s">
        <v>220</v>
      </c>
      <c r="B20" s="240">
        <f t="shared" ref="B20:K20" si="0">SUM(B17:B19)</f>
        <v>644256616</v>
      </c>
      <c r="C20" s="240">
        <f t="shared" si="0"/>
        <v>432926627</v>
      </c>
      <c r="D20" s="240">
        <f t="shared" si="0"/>
        <v>401235300</v>
      </c>
      <c r="E20" s="241">
        <f t="shared" si="0"/>
        <v>108984722</v>
      </c>
      <c r="F20" s="263">
        <f t="shared" si="0"/>
        <v>503580567</v>
      </c>
      <c r="G20" s="240"/>
      <c r="H20" s="240"/>
      <c r="I20" s="241"/>
      <c r="J20" s="263"/>
      <c r="K20" s="263">
        <f t="shared" si="0"/>
        <v>503580567</v>
      </c>
      <c r="L20" s="240">
        <v>-2068</v>
      </c>
      <c r="M20" s="240">
        <f>SUM(M17:M19)</f>
        <v>2006721</v>
      </c>
      <c r="N20" s="240">
        <f>SUM(N17:N19)</f>
        <v>0</v>
      </c>
      <c r="O20" s="242"/>
      <c r="P20" s="242">
        <f>SUM(P17:P19)</f>
        <v>409502860</v>
      </c>
      <c r="Q20" s="242">
        <f>SUM(Q17:Q19)</f>
        <v>409502860</v>
      </c>
      <c r="R20" s="259">
        <f>SUM(R17:R19)</f>
        <v>94077707</v>
      </c>
      <c r="S20" s="1551">
        <f>SUM(S19)</f>
        <v>2157349</v>
      </c>
      <c r="T20" s="240">
        <f>SUM(T19)</f>
        <v>167194</v>
      </c>
      <c r="U20" s="240">
        <f>SUM(U17:U19)</f>
        <v>16672389</v>
      </c>
      <c r="V20" s="240">
        <f>SUM(V19)</f>
        <v>0</v>
      </c>
      <c r="W20" s="240">
        <f>W19</f>
        <v>0</v>
      </c>
      <c r="X20" s="240">
        <f>SUM(X19)</f>
        <v>365062694</v>
      </c>
      <c r="Y20" s="240">
        <f>SUM(Y19)</f>
        <v>19692560</v>
      </c>
      <c r="Z20" s="240">
        <f>SUM(Z19)</f>
        <v>7757395</v>
      </c>
      <c r="AA20" s="293">
        <f>SUM(AA19)</f>
        <v>92070986</v>
      </c>
      <c r="AB20" s="335">
        <f>SUM(AB19)</f>
        <v>0</v>
      </c>
      <c r="AC20" s="243">
        <f>SUM(AC17:AC19)</f>
        <v>503580567</v>
      </c>
      <c r="AD20" s="229"/>
      <c r="AE20" s="294"/>
    </row>
    <row r="21" spans="1:31" ht="16.5" x14ac:dyDescent="0.2">
      <c r="S21" s="1552"/>
    </row>
    <row r="23" spans="1:31" x14ac:dyDescent="0.2">
      <c r="O23" s="63" t="s">
        <v>22</v>
      </c>
    </row>
  </sheetData>
  <mergeCells count="29">
    <mergeCell ref="Y14:Y15"/>
    <mergeCell ref="M14:M15"/>
    <mergeCell ref="S14:S15"/>
    <mergeCell ref="Q14:Q15"/>
    <mergeCell ref="D14:D15"/>
    <mergeCell ref="E14:E15"/>
    <mergeCell ref="F14:F15"/>
    <mergeCell ref="L14:L15"/>
    <mergeCell ref="W14:W15"/>
    <mergeCell ref="AE14:AE15"/>
    <mergeCell ref="K14:K15"/>
    <mergeCell ref="AC14:AC15"/>
    <mergeCell ref="N14:N15"/>
    <mergeCell ref="O14:O15"/>
    <mergeCell ref="T14:T15"/>
    <mergeCell ref="U14:U15"/>
    <mergeCell ref="V14:V15"/>
    <mergeCell ref="X14:X15"/>
    <mergeCell ref="AA14:AA15"/>
    <mergeCell ref="A5:AC5"/>
    <mergeCell ref="A7:AC7"/>
    <mergeCell ref="B14:B15"/>
    <mergeCell ref="C14:C15"/>
    <mergeCell ref="A13:A16"/>
    <mergeCell ref="B13:M13"/>
    <mergeCell ref="P14:P15"/>
    <mergeCell ref="N13:Q13"/>
    <mergeCell ref="R13:R15"/>
    <mergeCell ref="S13:AC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3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topLeftCell="A21" workbookViewId="0">
      <selection activeCell="A2" sqref="A2:E54"/>
    </sheetView>
  </sheetViews>
  <sheetFormatPr defaultRowHeight="12.75" x14ac:dyDescent="0.2"/>
  <cols>
    <col min="1" max="1" width="5.140625" customWidth="1"/>
    <col min="2" max="2" width="67.28515625" bestFit="1" customWidth="1"/>
    <col min="3" max="3" width="13.42578125" customWidth="1"/>
    <col min="4" max="4" width="16.140625" bestFit="1" customWidth="1"/>
    <col min="5" max="5" width="12.28515625" customWidth="1"/>
  </cols>
  <sheetData>
    <row r="2" spans="1:5" x14ac:dyDescent="0.2">
      <c r="A2" s="1939" t="s">
        <v>666</v>
      </c>
      <c r="B2" s="1939"/>
      <c r="C2" s="1939"/>
      <c r="D2" s="1939"/>
      <c r="E2" s="1939"/>
    </row>
    <row r="4" spans="1:5" x14ac:dyDescent="0.2">
      <c r="A4" s="1939" t="s">
        <v>667</v>
      </c>
      <c r="B4" s="1583"/>
      <c r="C4" s="1583"/>
      <c r="D4" s="1583"/>
      <c r="E4" s="1583"/>
    </row>
    <row r="6" spans="1:5" x14ac:dyDescent="0.2">
      <c r="A6" s="1965" t="s">
        <v>317</v>
      </c>
      <c r="B6" s="1965"/>
      <c r="C6" s="1965"/>
      <c r="D6" s="1965"/>
      <c r="E6" s="1965"/>
    </row>
    <row r="7" spans="1:5" ht="13.5" thickBot="1" x14ac:dyDescent="0.25"/>
    <row r="8" spans="1:5" ht="19.5" customHeight="1" thickBot="1" x14ac:dyDescent="0.25">
      <c r="A8" s="304" t="s">
        <v>240</v>
      </c>
      <c r="B8" s="305" t="s">
        <v>241</v>
      </c>
      <c r="C8" s="305" t="s">
        <v>242</v>
      </c>
      <c r="D8" s="305" t="s">
        <v>243</v>
      </c>
      <c r="E8" s="306" t="s">
        <v>244</v>
      </c>
    </row>
    <row r="9" spans="1:5" x14ac:dyDescent="0.2">
      <c r="A9" s="300">
        <v>1</v>
      </c>
      <c r="B9" s="301" t="s">
        <v>246</v>
      </c>
      <c r="C9" s="303">
        <v>59896857</v>
      </c>
      <c r="D9" s="302"/>
      <c r="E9" s="303">
        <v>32826083</v>
      </c>
    </row>
    <row r="10" spans="1:5" ht="14.25" customHeight="1" x14ac:dyDescent="0.2">
      <c r="A10" s="297">
        <v>2</v>
      </c>
      <c r="B10" s="295" t="s">
        <v>245</v>
      </c>
      <c r="C10" s="298">
        <v>30309801</v>
      </c>
      <c r="D10" s="61"/>
      <c r="E10" s="298">
        <v>42067045</v>
      </c>
    </row>
    <row r="11" spans="1:5" x14ac:dyDescent="0.2">
      <c r="A11" s="297">
        <v>3</v>
      </c>
      <c r="B11" s="295" t="s">
        <v>247</v>
      </c>
      <c r="C11" s="298"/>
      <c r="D11" s="61"/>
      <c r="E11" s="298"/>
    </row>
    <row r="12" spans="1:5" x14ac:dyDescent="0.2">
      <c r="A12" s="297">
        <v>4</v>
      </c>
      <c r="B12" s="296" t="s">
        <v>248</v>
      </c>
      <c r="C12" s="299">
        <f>SUM(C9:C11)</f>
        <v>90206658</v>
      </c>
      <c r="D12" s="296"/>
      <c r="E12" s="299">
        <f>SUM(E9:E11)</f>
        <v>74893128</v>
      </c>
    </row>
    <row r="13" spans="1:5" x14ac:dyDescent="0.2">
      <c r="A13" s="297">
        <v>5</v>
      </c>
      <c r="B13" s="295" t="s">
        <v>249</v>
      </c>
      <c r="C13" s="298">
        <v>3165792</v>
      </c>
      <c r="D13" s="61"/>
      <c r="E13" s="298">
        <v>-6196515</v>
      </c>
    </row>
    <row r="14" spans="1:5" x14ac:dyDescent="0.2">
      <c r="A14" s="297">
        <v>6</v>
      </c>
      <c r="B14" s="295" t="s">
        <v>250</v>
      </c>
      <c r="C14" s="298">
        <v>615600</v>
      </c>
      <c r="D14" s="61"/>
      <c r="E14" s="298">
        <v>4451439</v>
      </c>
    </row>
    <row r="15" spans="1:5" x14ac:dyDescent="0.2">
      <c r="A15" s="297">
        <v>7</v>
      </c>
      <c r="B15" s="296" t="s">
        <v>251</v>
      </c>
      <c r="C15" s="299">
        <v>3781392</v>
      </c>
      <c r="D15" s="296"/>
      <c r="E15" s="299">
        <f>SUM(E13:E14)</f>
        <v>-1745076</v>
      </c>
    </row>
    <row r="16" spans="1:5" x14ac:dyDescent="0.2">
      <c r="A16" s="297">
        <v>8</v>
      </c>
      <c r="B16" s="295" t="s">
        <v>252</v>
      </c>
      <c r="C16" s="298">
        <v>191129216</v>
      </c>
      <c r="D16" s="61"/>
      <c r="E16" s="298">
        <v>185507189</v>
      </c>
    </row>
    <row r="17" spans="1:5" x14ac:dyDescent="0.2">
      <c r="A17" s="297">
        <v>9</v>
      </c>
      <c r="B17" s="295" t="s">
        <v>253</v>
      </c>
      <c r="C17" s="298">
        <v>62345071</v>
      </c>
      <c r="D17" s="61"/>
      <c r="E17" s="298">
        <v>71104321</v>
      </c>
    </row>
    <row r="18" spans="1:5" x14ac:dyDescent="0.2">
      <c r="A18" s="297">
        <v>10</v>
      </c>
      <c r="B18" s="295" t="s">
        <v>274</v>
      </c>
      <c r="C18" s="298">
        <v>43983860</v>
      </c>
      <c r="D18" s="61"/>
      <c r="E18" s="298">
        <v>79372532</v>
      </c>
    </row>
    <row r="19" spans="1:5" ht="12" customHeight="1" x14ac:dyDescent="0.2">
      <c r="A19" s="297">
        <v>11</v>
      </c>
      <c r="B19" s="295" t="s">
        <v>275</v>
      </c>
      <c r="C19" s="298">
        <v>450211</v>
      </c>
      <c r="D19" s="61"/>
      <c r="E19" s="298">
        <v>5433008</v>
      </c>
    </row>
    <row r="20" spans="1:5" x14ac:dyDescent="0.2">
      <c r="A20" s="297">
        <v>12</v>
      </c>
      <c r="B20" s="296" t="s">
        <v>254</v>
      </c>
      <c r="C20" s="299">
        <f>SUM(C16:C19)</f>
        <v>297908358</v>
      </c>
      <c r="D20" s="296"/>
      <c r="E20" s="299">
        <f>SUM(E16:E19)</f>
        <v>341417050</v>
      </c>
    </row>
    <row r="21" spans="1:5" x14ac:dyDescent="0.2">
      <c r="A21" s="297">
        <v>13</v>
      </c>
      <c r="B21" s="295" t="s">
        <v>276</v>
      </c>
      <c r="C21" s="298">
        <v>43698046</v>
      </c>
      <c r="D21" s="61"/>
      <c r="E21" s="298">
        <v>45583963</v>
      </c>
    </row>
    <row r="22" spans="1:5" x14ac:dyDescent="0.2">
      <c r="A22" s="297">
        <v>14</v>
      </c>
      <c r="B22" s="295" t="s">
        <v>277</v>
      </c>
      <c r="C22" s="298">
        <v>56487633</v>
      </c>
      <c r="D22" s="61"/>
      <c r="E22" s="298">
        <v>48461505</v>
      </c>
    </row>
    <row r="23" spans="1:5" x14ac:dyDescent="0.2">
      <c r="A23" s="297">
        <v>15</v>
      </c>
      <c r="B23" s="295" t="s">
        <v>278</v>
      </c>
      <c r="C23" s="298">
        <v>106680</v>
      </c>
      <c r="D23" s="61"/>
      <c r="E23" s="298"/>
    </row>
    <row r="24" spans="1:5" x14ac:dyDescent="0.2">
      <c r="A24" s="297">
        <v>16</v>
      </c>
      <c r="B24" s="295" t="s">
        <v>279</v>
      </c>
      <c r="C24" s="298"/>
      <c r="D24" s="61"/>
      <c r="E24" s="298"/>
    </row>
    <row r="25" spans="1:5" x14ac:dyDescent="0.2">
      <c r="A25" s="297">
        <v>17</v>
      </c>
      <c r="B25" s="296" t="s">
        <v>255</v>
      </c>
      <c r="C25" s="299">
        <f>SUM(C21:C24)</f>
        <v>100292359</v>
      </c>
      <c r="D25" s="296"/>
      <c r="E25" s="299">
        <f>SUM(E21:E24)</f>
        <v>94045468</v>
      </c>
    </row>
    <row r="26" spans="1:5" x14ac:dyDescent="0.2">
      <c r="A26" s="297">
        <v>18</v>
      </c>
      <c r="B26" s="295" t="s">
        <v>280</v>
      </c>
      <c r="C26" s="298">
        <v>117696720</v>
      </c>
      <c r="D26" s="61"/>
      <c r="E26" s="298">
        <v>112682514</v>
      </c>
    </row>
    <row r="27" spans="1:5" x14ac:dyDescent="0.2">
      <c r="A27" s="297">
        <v>19</v>
      </c>
      <c r="B27" s="295" t="s">
        <v>281</v>
      </c>
      <c r="C27" s="298">
        <v>20524764</v>
      </c>
      <c r="D27" s="61"/>
      <c r="E27" s="298">
        <v>21573030</v>
      </c>
    </row>
    <row r="28" spans="1:5" x14ac:dyDescent="0.2">
      <c r="A28" s="297">
        <v>20</v>
      </c>
      <c r="B28" s="295" t="s">
        <v>282</v>
      </c>
      <c r="C28" s="298">
        <v>24231364</v>
      </c>
      <c r="D28" s="61"/>
      <c r="E28" s="298">
        <v>21075513</v>
      </c>
    </row>
    <row r="29" spans="1:5" x14ac:dyDescent="0.2">
      <c r="A29" s="297">
        <v>21</v>
      </c>
      <c r="B29" s="296" t="s">
        <v>256</v>
      </c>
      <c r="C29" s="299">
        <f>SUM(C26:C28)</f>
        <v>162452848</v>
      </c>
      <c r="D29" s="296"/>
      <c r="E29" s="299">
        <f>E26+E27+E28</f>
        <v>155331057</v>
      </c>
    </row>
    <row r="30" spans="1:5" x14ac:dyDescent="0.2">
      <c r="A30" s="297">
        <v>22</v>
      </c>
      <c r="B30" s="296" t="s">
        <v>257</v>
      </c>
      <c r="C30" s="299">
        <v>103591846</v>
      </c>
      <c r="D30" s="296"/>
      <c r="E30" s="299">
        <v>110609569</v>
      </c>
    </row>
    <row r="31" spans="1:5" x14ac:dyDescent="0.2">
      <c r="A31" s="297">
        <v>23</v>
      </c>
      <c r="B31" s="296" t="s">
        <v>258</v>
      </c>
      <c r="C31" s="299">
        <v>53328908</v>
      </c>
      <c r="D31" s="296"/>
      <c r="E31" s="299">
        <v>35253578</v>
      </c>
    </row>
    <row r="32" spans="1:5" x14ac:dyDescent="0.2">
      <c r="A32" s="297">
        <v>24</v>
      </c>
      <c r="B32" s="296" t="s">
        <v>259</v>
      </c>
      <c r="C32" s="299">
        <f>C12+C15+C20-C25-C29-C30-C31</f>
        <v>-27769553</v>
      </c>
      <c r="D32" s="61"/>
      <c r="E32" s="299">
        <f>E12+E15+E20-E25-E29-E30-E31</f>
        <v>19325430</v>
      </c>
    </row>
    <row r="33" spans="1:5" x14ac:dyDescent="0.2">
      <c r="A33" s="297">
        <v>25</v>
      </c>
      <c r="B33" s="295" t="s">
        <v>283</v>
      </c>
      <c r="C33" s="298"/>
      <c r="D33" s="61"/>
      <c r="E33" s="298"/>
    </row>
    <row r="34" spans="1:5" x14ac:dyDescent="0.2">
      <c r="A34" s="297">
        <v>26</v>
      </c>
      <c r="B34" s="295" t="s">
        <v>291</v>
      </c>
      <c r="C34" s="298"/>
      <c r="D34" s="61"/>
      <c r="E34" s="298"/>
    </row>
    <row r="35" spans="1:5" x14ac:dyDescent="0.2">
      <c r="A35" s="297">
        <v>27</v>
      </c>
      <c r="B35" s="295" t="s">
        <v>284</v>
      </c>
      <c r="C35" s="298"/>
      <c r="D35" s="61"/>
      <c r="E35" s="298"/>
    </row>
    <row r="36" spans="1:5" x14ac:dyDescent="0.2">
      <c r="A36" s="297">
        <v>28</v>
      </c>
      <c r="B36" s="295" t="s">
        <v>285</v>
      </c>
      <c r="C36" s="298">
        <v>14250</v>
      </c>
      <c r="D36" s="61"/>
      <c r="E36" s="298">
        <v>17036</v>
      </c>
    </row>
    <row r="37" spans="1:5" x14ac:dyDescent="0.2">
      <c r="A37" s="297">
        <v>29</v>
      </c>
      <c r="B37" s="295" t="s">
        <v>286</v>
      </c>
      <c r="C37" s="298"/>
      <c r="D37" s="61"/>
      <c r="E37" s="298"/>
    </row>
    <row r="38" spans="1:5" x14ac:dyDescent="0.2">
      <c r="A38" s="297">
        <v>30</v>
      </c>
      <c r="B38" s="295" t="s">
        <v>287</v>
      </c>
      <c r="C38" s="298"/>
      <c r="D38" s="61"/>
      <c r="E38" s="298"/>
    </row>
    <row r="39" spans="1:5" x14ac:dyDescent="0.2">
      <c r="A39" s="297">
        <v>31</v>
      </c>
      <c r="B39" s="295" t="s">
        <v>288</v>
      </c>
      <c r="C39" s="298"/>
      <c r="D39" s="61"/>
      <c r="E39" s="298"/>
    </row>
    <row r="40" spans="1:5" x14ac:dyDescent="0.2">
      <c r="A40" s="297">
        <v>32</v>
      </c>
      <c r="B40" s="296" t="s">
        <v>260</v>
      </c>
      <c r="C40" s="299">
        <f>SUM(C33:C38)</f>
        <v>14250</v>
      </c>
      <c r="D40" s="296"/>
      <c r="E40" s="299">
        <f>SUM(E36:E39)</f>
        <v>17036</v>
      </c>
    </row>
    <row r="41" spans="1:5" x14ac:dyDescent="0.2">
      <c r="A41" s="297">
        <v>33</v>
      </c>
      <c r="B41" s="295" t="s">
        <v>289</v>
      </c>
      <c r="C41" s="298"/>
      <c r="D41" s="61"/>
      <c r="E41" s="298"/>
    </row>
    <row r="42" spans="1:5" x14ac:dyDescent="0.2">
      <c r="A42" s="297">
        <v>34</v>
      </c>
      <c r="B42" s="295" t="s">
        <v>290</v>
      </c>
      <c r="C42" s="298"/>
      <c r="D42" s="61"/>
      <c r="E42" s="298"/>
    </row>
    <row r="43" spans="1:5" x14ac:dyDescent="0.2">
      <c r="A43" s="297">
        <v>35</v>
      </c>
      <c r="B43" s="295" t="s">
        <v>292</v>
      </c>
      <c r="C43" s="298">
        <v>216055</v>
      </c>
      <c r="D43" s="61"/>
      <c r="E43" s="298">
        <v>30</v>
      </c>
    </row>
    <row r="44" spans="1:5" x14ac:dyDescent="0.2">
      <c r="A44" s="297">
        <v>36</v>
      </c>
      <c r="B44" s="295" t="s">
        <v>294</v>
      </c>
      <c r="C44" s="298"/>
      <c r="D44" s="61"/>
      <c r="E44" s="298"/>
    </row>
    <row r="45" spans="1:5" x14ac:dyDescent="0.2">
      <c r="A45" s="297">
        <v>37</v>
      </c>
      <c r="B45" s="295" t="s">
        <v>293</v>
      </c>
      <c r="C45" s="298"/>
      <c r="D45" s="61"/>
      <c r="E45" s="298"/>
    </row>
    <row r="46" spans="1:5" x14ac:dyDescent="0.2">
      <c r="A46" s="297">
        <v>38</v>
      </c>
      <c r="B46" s="295" t="s">
        <v>295</v>
      </c>
      <c r="C46" s="298"/>
      <c r="D46" s="61"/>
      <c r="E46" s="298"/>
    </row>
    <row r="47" spans="1:5" x14ac:dyDescent="0.2">
      <c r="A47" s="297">
        <v>39</v>
      </c>
      <c r="B47" s="295" t="s">
        <v>296</v>
      </c>
      <c r="C47" s="298"/>
      <c r="D47" s="61"/>
      <c r="E47" s="298"/>
    </row>
    <row r="48" spans="1:5" x14ac:dyDescent="0.2">
      <c r="A48" s="297">
        <v>40</v>
      </c>
      <c r="B48" s="295" t="s">
        <v>297</v>
      </c>
      <c r="C48" s="298"/>
      <c r="D48" s="61"/>
      <c r="E48" s="298"/>
    </row>
    <row r="49" spans="1:5" x14ac:dyDescent="0.2">
      <c r="A49" s="297">
        <v>41</v>
      </c>
      <c r="B49" s="295" t="s">
        <v>298</v>
      </c>
      <c r="C49" s="298"/>
      <c r="D49" s="61"/>
      <c r="E49" s="298"/>
    </row>
    <row r="50" spans="1:5" x14ac:dyDescent="0.2">
      <c r="A50" s="297">
        <v>42</v>
      </c>
      <c r="B50" s="296" t="s">
        <v>261</v>
      </c>
      <c r="C50" s="299">
        <v>216055</v>
      </c>
      <c r="D50" s="296"/>
      <c r="E50" s="299">
        <f>E43</f>
        <v>30</v>
      </c>
    </row>
    <row r="51" spans="1:5" x14ac:dyDescent="0.2">
      <c r="A51" s="297">
        <v>43</v>
      </c>
      <c r="B51" s="296" t="s">
        <v>299</v>
      </c>
      <c r="C51" s="299">
        <f>C40-C50</f>
        <v>-201805</v>
      </c>
      <c r="D51" s="296"/>
      <c r="E51" s="299">
        <f>E40-E50</f>
        <v>17006</v>
      </c>
    </row>
    <row r="52" spans="1:5" x14ac:dyDescent="0.2">
      <c r="A52" s="297">
        <v>44</v>
      </c>
      <c r="B52" s="296" t="s">
        <v>300</v>
      </c>
      <c r="C52" s="299">
        <f>C32+C51</f>
        <v>-27971358</v>
      </c>
      <c r="D52" s="296"/>
      <c r="E52" s="299">
        <f>E32+E51</f>
        <v>19342436</v>
      </c>
    </row>
  </sheetData>
  <mergeCells count="3">
    <mergeCell ref="A4:E4"/>
    <mergeCell ref="A6:E6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1sz mell.</vt:lpstr>
      <vt:lpstr>2. sz. melléklet</vt:lpstr>
      <vt:lpstr>3. számú melléklet</vt:lpstr>
      <vt:lpstr>4. számú melléklet</vt:lpstr>
      <vt:lpstr>5. számú melléklet</vt:lpstr>
      <vt:lpstr>6. számú melléklet</vt:lpstr>
      <vt:lpstr>7. számú melléklet</vt:lpstr>
      <vt:lpstr>8.sz.mell.</vt:lpstr>
      <vt:lpstr>9. sz. melléklet </vt:lpstr>
      <vt:lpstr>10.sz.mell</vt:lpstr>
      <vt:lpstr>10.sz.mell.folyt.</vt:lpstr>
      <vt:lpstr>11 melléklet</vt:lpstr>
      <vt:lpstr>12.sz.mell.</vt:lpstr>
      <vt:lpstr>13-14.sz.mell.</vt:lpstr>
      <vt:lpstr>15.melléklet</vt:lpstr>
      <vt:lpstr>16.melléklet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</dc:creator>
  <cp:lastModifiedBy>Hivatal1</cp:lastModifiedBy>
  <cp:lastPrinted>2021-05-28T10:11:02Z</cp:lastPrinted>
  <dcterms:created xsi:type="dcterms:W3CDTF">2011-02-09T10:25:57Z</dcterms:created>
  <dcterms:modified xsi:type="dcterms:W3CDTF">2021-05-28T10:49:13Z</dcterms:modified>
</cp:coreProperties>
</file>